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LINGS\WA\2015 Dockets\UE-152253 ERF Filing - Decoupling\Compliance Filing (6-17-24)\working docs\"/>
    </mc:Choice>
  </mc:AlternateContent>
  <xr:revisionPtr revIDLastSave="0" documentId="13_ncr:1_{EBAD1718-F7DB-44FD-87B8-35C6E5043037}" xr6:coauthVersionLast="47" xr6:coauthVersionMax="47" xr10:uidLastSave="{00000000-0000-0000-0000-000000000000}"/>
  <bookViews>
    <workbookView xWindow="28680" yWindow="-120" windowWidth="29040" windowHeight="15840" tabRatio="812" activeTab="2" xr2:uid="{C50A2D30-EDB2-4D6A-B024-23151F28D2A7}"/>
  </bookViews>
  <sheets>
    <sheet name="Revenue Effects (Attachment A)" sheetId="6" r:id="rId1"/>
    <sheet name="Balances (Attachment B)" sheetId="2" r:id="rId2"/>
    <sheet name="Deferrals (Attachment C)" sheetId="5" r:id="rId3"/>
  </sheets>
  <definedNames>
    <definedName name="\0" localSheetId="0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BACK1" localSheetId="0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E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ABLE1" localSheetId="0">#REF!</definedName>
    <definedName name="\TABLE1">#REF!</definedName>
    <definedName name="\TABLE2">#REF!</definedName>
    <definedName name="\TABLEA">#REF!</definedName>
    <definedName name="\TBL1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1" hidden="1">{#N/A,#N/A,FALSE,"CRPT";#N/A,#N/A,FALSE,"TREND";#N/A,#N/A,FALSE,"%Curve"}</definedName>
    <definedName name="__________________six6" localSheetId="2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localSheetId="2" hidden="1">{#N/A,#N/A,FALSE,"schA"}</definedName>
    <definedName name="__________________www1" hidden="1">{#N/A,#N/A,FALSE,"schA"}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1" hidden="1">{#N/A,#N/A,FALSE,"CRPT";#N/A,#N/A,FALSE,"TREND";#N/A,#N/A,FALSE,"%Curve"}</definedName>
    <definedName name="_________________six6" localSheetId="2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localSheetId="2" hidden="1">{#N/A,#N/A,FALSE,"schA"}</definedName>
    <definedName name="_________________www1" hidden="1">{#N/A,#N/A,FALSE,"schA"}</definedName>
    <definedName name="________________six6" localSheetId="1" hidden="1">{#N/A,#N/A,FALSE,"CRPT";#N/A,#N/A,FALSE,"TREND";#N/A,#N/A,FALSE,"%Curve"}</definedName>
    <definedName name="________________six6" localSheetId="2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localSheetId="2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localSheetId="2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localSheetId="2" hidden="1">{#N/A,#N/A,FALSE,"schA"}</definedName>
    <definedName name="_______________www1" hidden="1">{#N/A,#N/A,FALSE,"schA"}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1" hidden="1">{#N/A,#N/A,FALSE,"CRPT";#N/A,#N/A,FALSE,"TREND";#N/A,#N/A,FALSE,"%Curve"}</definedName>
    <definedName name="______________six6" localSheetId="2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localSheetId="2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localSheetId="2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localSheetId="2" hidden="1">{#N/A,#N/A,FALSE,"schA"}</definedName>
    <definedName name="_____________www1" hidden="1">{#N/A,#N/A,FALSE,"schA"}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localSheetId="2" hidden="1">{#N/A,#N/A,FALSE,"Summary";#N/A,#N/A,FALSE,"SmPlants";#N/A,#N/A,FALSE,"Utah";#N/A,#N/A,FALSE,"Idaho";#N/A,#N/A,FALSE,"Lewis River";#N/A,#N/A,FALSE,"NrthUmpq";#N/A,#N/A,FALSE,"KlamRog"}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1" hidden="1">{#N/A,#N/A,FALSE,"CRPT";#N/A,#N/A,FALSE,"TREND";#N/A,#N/A,FALSE,"%Curve"}</definedName>
    <definedName name="____________six6" localSheetId="2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localSheetId="2" hidden="1">{#N/A,#N/A,FALSE,"schA"}</definedName>
    <definedName name="____________www1" hidden="1">{#N/A,#N/A,FALSE,"schA"}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localSheetId="2" hidden="1">{#N/A,#N/A,FALSE,"Summary";#N/A,#N/A,FALSE,"SmPlants";#N/A,#N/A,FALSE,"Utah";#N/A,#N/A,FALSE,"Idaho";#N/A,#N/A,FALSE,"Lewis River";#N/A,#N/A,FALSE,"NrthUmpq";#N/A,#N/A,FALSE,"KlamRog"}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1" hidden="1">{#N/A,#N/A,FALSE,"CRPT";#N/A,#N/A,FALSE,"TREND";#N/A,#N/A,FALSE,"%Curve"}</definedName>
    <definedName name="___________six6" localSheetId="2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localSheetId="2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localSheetId="2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localSheetId="2" hidden="1">{#N/A,#N/A,FALSE,"schA"}</definedName>
    <definedName name="__________www1" hidden="1">{#N/A,#N/A,FALSE,"schA"}</definedName>
    <definedName name="_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localSheetId="2" hidden="1">{#N/A,#N/A,FALSE,"Summary";#N/A,#N/A,FALSE,"SmPlants";#N/A,#N/A,FALSE,"Utah";#N/A,#N/A,FALSE,"Idaho";#N/A,#N/A,FALSE,"Lewis River";#N/A,#N/A,FALSE,"NrthUmpq";#N/A,#N/A,FALSE,"KlamRog"}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1" hidden="1">{#N/A,#N/A,FALSE,"CRPT";#N/A,#N/A,FALSE,"TREND";#N/A,#N/A,FALSE,"%Curve"}</definedName>
    <definedName name="_________six6" localSheetId="2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localSheetId="2" hidden="1">{#N/A,#N/A,FALSE,"schA"}</definedName>
    <definedName name="_________www1" hidden="1">{#N/A,#N/A,FALSE,"schA"}</definedName>
    <definedName name="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localSheetId="1" hidden="1">{#N/A,#N/A,FALSE,"CRPT";#N/A,#N/A,FALSE,"TREND";#N/A,#N/A,FALSE,"%Curve"}</definedName>
    <definedName name="________six6" localSheetId="2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localSheetId="2" hidden="1">{#N/A,#N/A,FALSE,"schA"}</definedName>
    <definedName name="________www1" hidden="1">{#N/A,#N/A,FALSE,"schA"}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localSheetId="2" hidden="1">{#N/A,#N/A,FALSE,"Summary";#N/A,#N/A,FALSE,"SmPlants";#N/A,#N/A,FALSE,"Utah";#N/A,#N/A,FALSE,"Idaho";#N/A,#N/A,FALSE,"Lewis River";#N/A,#N/A,FALSE,"NrthUmpq";#N/A,#N/A,FALSE,"KlamRog"}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1" hidden="1">{#N/A,#N/A,FALSE,"CRPT";#N/A,#N/A,FALSE,"TREND";#N/A,#N/A,FALSE,"%Curve"}</definedName>
    <definedName name="_______six6" localSheetId="2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localSheetId="2" hidden="1">{#N/A,#N/A,FALSE,"schA"}</definedName>
    <definedName name="_______www1" hidden="1">{#N/A,#N/A,FALSE,"schA"}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localSheetId="2" hidden="1">{#N/A,#N/A,FALSE,"Summary";#N/A,#N/A,FALSE,"SmPlants";#N/A,#N/A,FALSE,"Utah";#N/A,#N/A,FALSE,"Idaho";#N/A,#N/A,FALSE,"Lewis River";#N/A,#N/A,FALSE,"NrthUmpq";#N/A,#N/A,FALSE,"KlamRog"}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1" hidden="1">{#N/A,#N/A,FALSE,"CRPT";#N/A,#N/A,FALSE,"TREND";#N/A,#N/A,FALSE,"%Curve"}</definedName>
    <definedName name="______six6" localSheetId="2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localSheetId="2" hidden="1">{#N/A,#N/A,FALSE,"schA"}</definedName>
    <definedName name="______www1" hidden="1">{#N/A,#N/A,FALSE,"schA"}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localSheetId="2" hidden="1">{#N/A,#N/A,FALSE,"Summary";#N/A,#N/A,FALSE,"SmPlants";#N/A,#N/A,FALSE,"Utah";#N/A,#N/A,FALSE,"Idaho";#N/A,#N/A,FALSE,"Lewis River";#N/A,#N/A,FALSE,"NrthUmpq";#N/A,#N/A,FALSE,"KlamRog"}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1" hidden="1">{#N/A,#N/A,FALSE,"CRPT";#N/A,#N/A,FALSE,"TREND";#N/A,#N/A,FALSE,"%Curve"}</definedName>
    <definedName name="_____six6" localSheetId="2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localSheetId="2" hidden="1">{#N/A,#N/A,FALSE,"schA"}</definedName>
    <definedName name="_____www1" hidden="1">{#N/A,#N/A,FALSE,"schA"}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MEN3">#REF!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localSheetId="2" hidden="1">{#N/A,#N/A,FALSE,"Summary";#N/A,#N/A,FALSE,"SmPlants";#N/A,#N/A,FALSE,"Utah";#N/A,#N/A,FALSE,"Idaho";#N/A,#N/A,FALSE,"Lewis River";#N/A,#N/A,FALSE,"NrthUmpq";#N/A,#N/A,FALSE,"KlamRog"}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1" hidden="1">{#N/A,#N/A,FALSE,"CRPT";#N/A,#N/A,FALSE,"TREND";#N/A,#N/A,FALSE,"%Curve"}</definedName>
    <definedName name="____six6" localSheetId="2" hidden="1">{#N/A,#N/A,FALSE,"CRPT";#N/A,#N/A,FALSE,"TREND";#N/A,#N/A,FALSE,"%Curve"}</definedName>
    <definedName name="____six6" hidden="1">{#N/A,#N/A,FALSE,"CRPT";#N/A,#N/A,FALSE,"TREND";#N/A,#N/A,FALSE,"%Curve"}</definedName>
    <definedName name="____TOP1">#REF!</definedName>
    <definedName name="____www1" localSheetId="1" hidden="1">{#N/A,#N/A,FALSE,"schA"}</definedName>
    <definedName name="____www1" localSheetId="2" hidden="1">{#N/A,#N/A,FALSE,"schA"}</definedName>
    <definedName name="____www1" hidden="1">{#N/A,#N/A,FALSE,"schA"}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MEN2">#REF!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localSheetId="2" hidden="1">{#N/A,#N/A,FALSE,"Summary";#N/A,#N/A,FALSE,"SmPlants";#N/A,#N/A,FALSE,"Utah";#N/A,#N/A,FALSE,"Idaho";#N/A,#N/A,FALSE,"Lewis River";#N/A,#N/A,FALSE,"NrthUmpq";#N/A,#N/A,FALSE,"KlamRog"}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1" hidden="1">{#N/A,#N/A,FALSE,"CRPT";#N/A,#N/A,FALSE,"TREND";#N/A,#N/A,FALSE,"%Curve"}</definedName>
    <definedName name="___six6" localSheetId="2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localSheetId="2" hidden="1">{#N/A,#N/A,FALSE,"schA"}</definedName>
    <definedName name="___www1" hidden="1">{#N/A,#N/A,FALSE,"schA"}</definedName>
    <definedName name="__123Graph_A" localSheetId="1" hidden="1">#REF!</definedName>
    <definedName name="__123Graph_A" localSheetId="2" hidden="1">#REF!</definedName>
    <definedName name="__123Graph_A" localSheetId="0" hidden="1">#REF!</definedName>
    <definedName name="__123Graph_A" hidden="1">#REF!</definedName>
    <definedName name="__123Graph_B" localSheetId="1" hidden="1">#REF!</definedName>
    <definedName name="__123Graph_B" localSheetId="2" hidden="1">#REF!</definedName>
    <definedName name="__123Graph_B" localSheetId="0" hidden="1">#REF!</definedName>
    <definedName name="__123Graph_B" hidden="1">#REF!</definedName>
    <definedName name="__123Graph_D" localSheetId="1" hidden="1">#REF!</definedName>
    <definedName name="__123Graph_D" localSheetId="2" hidden="1">#REF!</definedName>
    <definedName name="__123Graph_D" localSheetId="0" hidden="1">#REF!</definedName>
    <definedName name="__123Graph_D" hidden="1">#REF!</definedName>
    <definedName name="__123Graph_E" hidden="1">#REF!</definedName>
    <definedName name="__123Graph_ECURRENT" localSheetId="1" hidden="1">#REF!</definedName>
    <definedName name="__123Graph_ECURRENT" localSheetId="2" hidden="1">#REF!</definedName>
    <definedName name="__123Graph_ECURRENT" hidden="1">#REF!</definedName>
    <definedName name="__123Graph_F" hidden="1">#REF!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localSheetId="2" hidden="1">{"PRINT",#N/A,TRUE,"APPA";"PRINT",#N/A,TRUE,"APS";"PRINT",#N/A,TRUE,"BHPL";"PRINT",#N/A,TRUE,"BHPL2";"PRINT",#N/A,TRUE,"CDWR";"PRINT",#N/A,TRUE,"EWEB";"PRINT",#N/A,TRUE,"LADWP";"PRINT",#N/A,TRUE,"NEVBASE"}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localSheetId="2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localSheetId="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localSheetId="2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localSheetId="2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MEN3">#REF!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localSheetId="2" hidden="1">{#N/A,#N/A,FALSE,"Summary";#N/A,#N/A,FALSE,"SmPlants";#N/A,#N/A,FALSE,"Utah";#N/A,#N/A,FALSE,"Idaho";#N/A,#N/A,FALSE,"Lewis River";#N/A,#N/A,FALSE,"NrthUmpq";#N/A,#N/A,FALSE,"KlamRog"}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1" hidden="1">{#N/A,#N/A,FALSE,"CRPT";#N/A,#N/A,FALSE,"TREND";#N/A,#N/A,FALSE,"%Curve"}</definedName>
    <definedName name="__six6" localSheetId="2" hidden="1">{#N/A,#N/A,FALSE,"CRPT";#N/A,#N/A,FALSE,"TREND";#N/A,#N/A,FALSE,"%Curve"}</definedName>
    <definedName name="__six6" hidden="1">{#N/A,#N/A,FALSE,"CRPT";#N/A,#N/A,FALSE,"TREND";#N/A,#N/A,FALSE,"%Curve"}</definedName>
    <definedName name="__TOP1">#REF!</definedName>
    <definedName name="__www1" localSheetId="1" hidden="1">{#N/A,#N/A,FALSE,"schA"}</definedName>
    <definedName name="__www1" localSheetId="2" hidden="1">{#N/A,#N/A,FALSE,"schA"}</definedName>
    <definedName name="__www1" hidden="1">{#N/A,#N/A,FALSE,"schA"}</definedName>
    <definedName name="_1Price_Ta" localSheetId="0">#REF!</definedName>
    <definedName name="_1Price_Ta">#REF!</definedName>
    <definedName name="_2Price_Ta" localSheetId="0">#REF!</definedName>
    <definedName name="_2Price_Ta">#REF!</definedName>
    <definedName name="_3Price_Ta" localSheetId="0">#REF!</definedName>
    <definedName name="_3Price_Ta">#REF!</definedName>
    <definedName name="_5Price_Ta">#REF!</definedName>
    <definedName name="_B" localSheetId="0">#REF!</definedName>
    <definedName name="_B">#REF!</definedName>
    <definedName name="_BLOCK">#REF!</definedName>
    <definedName name="_BLOCKT">#REF!</definedName>
    <definedName name="_COMP">#REF!</definedName>
    <definedName name="_COMPR">#REF!</definedName>
    <definedName name="_COMPT">#REF!</definedName>
    <definedName name="_Dec11">#REF!</definedName>
    <definedName name="_ex1" localSheetId="1" hidden="1">{#N/A,#N/A,FALSE,"Summ";#N/A,#N/A,FALSE,"General"}</definedName>
    <definedName name="_ex1" localSheetId="2" hidden="1">{#N/A,#N/A,FALSE,"Summ";#N/A,#N/A,FALSE,"General"}</definedName>
    <definedName name="_ex1" hidden="1">{#N/A,#N/A,FALSE,"Summ";#N/A,#N/A,FALSE,"General"}</definedName>
    <definedName name="_Fill" localSheetId="1" hidden="1">#REF!</definedName>
    <definedName name="_Fill" localSheetId="2" hidden="1">#REF!</definedName>
    <definedName name="_Fill" localSheetId="0" hidden="1">#REF!</definedName>
    <definedName name="_Fill" hidden="1">#REF!</definedName>
    <definedName name="_xlnm._FilterDatabase" localSheetId="1" hidden="1">#REF!</definedName>
    <definedName name="_xlnm._FilterDatabase" localSheetId="2" hidden="1">#REF!</definedName>
    <definedName name="_xlnm._FilterDatabase" localSheetId="0" hidden="1">#REF!</definedName>
    <definedName name="_xlnm._FilterDatabase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localSheetId="2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0" hidden="1">#REF!</definedName>
    <definedName name="_Key2" hidden="1">#REF!</definedName>
    <definedName name="_Mar13">#REF!</definedName>
    <definedName name="_MEN2" localSheetId="0">#REF!</definedName>
    <definedName name="_MEN2">#REF!</definedName>
    <definedName name="_MEN3" localSheetId="0">#REF!</definedName>
    <definedName name="_MEN3">#REF!</definedName>
    <definedName name="_new1" localSheetId="1" hidden="1">{#N/A,#N/A,FALSE,"Summ";#N/A,#N/A,FALSE,"General"}</definedName>
    <definedName name="_new1" localSheetId="2" hidden="1">{#N/A,#N/A,FALSE,"Summ";#N/A,#N/A,FALSE,"General"}</definedName>
    <definedName name="_new1" hidden="1">{#N/A,#N/A,FALSE,"Summ";#N/A,#N/A,FALSE,"General"}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localSheetId="2" hidden="1">{#N/A,#N/A,FALSE,"Summary";#N/A,#N/A,FALSE,"SmPlants";#N/A,#N/A,FALSE,"Utah";#N/A,#N/A,FALSE,"Idaho";#N/A,#N/A,FALSE,"Lewis River";#N/A,#N/A,FALSE,"NrthUmpq";#N/A,#N/A,FALSE,"KlamRog"}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P" localSheetId="0">#REF!</definedName>
    <definedName name="_P">#REF!</definedName>
    <definedName name="_Regression_Int" hidden="1">1</definedName>
    <definedName name="_Regression_Out" localSheetId="1" hidden="1">#REF!</definedName>
    <definedName name="_Regression_Out" localSheetId="2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2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2" hidden="1">#REF!</definedName>
    <definedName name="_Regression_Y" hidden="1">#REF!</definedName>
    <definedName name="_six6" localSheetId="1" hidden="1">{#N/A,#N/A,FALSE,"CRPT";#N/A,#N/A,FALSE,"TREND";#N/A,#N/A,FALSE,"%Curve"}</definedName>
    <definedName name="_six6" localSheetId="2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localSheetId="2" hidden="1">#REF!</definedName>
    <definedName name="_Sort" localSheetId="0" hidden="1">#REF!</definedName>
    <definedName name="_Sort" hidden="1">#REF!</definedName>
    <definedName name="_SPL">#REF!</definedName>
    <definedName name="_TOP1" localSheetId="0">#REF!</definedName>
    <definedName name="_TOP1">#REF!</definedName>
    <definedName name="_www1" localSheetId="1" hidden="1">{#N/A,#N/A,FALSE,"schA"}</definedName>
    <definedName name="_www1" localSheetId="2" hidden="1">{#N/A,#N/A,FALSE,"schA"}</definedName>
    <definedName name="_www1" hidden="1">{#N/A,#N/A,FALSE,"schA"}</definedName>
    <definedName name="_x1" localSheetId="0" hidden="1">{"PRINT",#N/A,TRUE,"APPA";"PRINT",#N/A,TRUE,"APS";"PRINT",#N/A,TRUE,"BHPL";"PRINT",#N/A,TRUE,"BHPL2";"PRINT",#N/A,TRUE,"CDWR";"PRINT",#N/A,TRUE,"EWEB";"PRINT",#N/A,TRUE,"LADWP";"PRINT",#N/A,TRUE,"NEVBASE"}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localSheetId="0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localSheetId="0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localSheetId="0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localSheetId="0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1" hidden="1">#REF!</definedName>
    <definedName name="a" localSheetId="2" hidden="1">#REF!</definedName>
    <definedName name="a" localSheetId="0" hidden="1">#REF!</definedName>
    <definedName name="a" hidden="1">#REF!</definedName>
    <definedName name="A_36" localSheetId="0">#REF!</definedName>
    <definedName name="A_36">#REF!</definedName>
    <definedName name="ABSTRACT" localSheetId="0">#REF!</definedName>
    <definedName name="ABSTRACT">#REF!</definedName>
    <definedName name="Access_Button1" hidden="1">"Headcount_Workbook_Schedules_List"</definedName>
    <definedName name="AccessDatabase" localSheetId="0" hidden="1">"P:\HR\SharonPlummer\Headcount Workbook.mdb"</definedName>
    <definedName name="AccessDatabase" hidden="1">"I:\COMTREL\FINICLE\TradeSummary.mdb"</definedName>
    <definedName name="Acct108364" localSheetId="0">#REF!</definedName>
    <definedName name="Acct108364">#REF!</definedName>
    <definedName name="Acct108364S" localSheetId="0">#REF!</definedName>
    <definedName name="Acct108364S">#REF!</definedName>
    <definedName name="Acct108D_S">#REF!</definedName>
    <definedName name="Acct108D00S">#REF!</definedName>
    <definedName name="Acct108DSS">#REF!</definedName>
    <definedName name="Acct151SE" localSheetId="0">#REF!</definedName>
    <definedName name="Acct151SE">#REF!</definedName>
    <definedName name="Acct154SNPP">#REF!</definedName>
    <definedName name="Acct200DGP" localSheetId="0">#REF!</definedName>
    <definedName name="Acct200DGP">#REF!</definedName>
    <definedName name="Acct228.42TROJD" localSheetId="0">#REF!</definedName>
    <definedName name="Acct228.42TROJD">#REF!</definedName>
    <definedName name="ACCT2281">#REF!</definedName>
    <definedName name="Acct2281SO" localSheetId="0">#REF!</definedName>
    <definedName name="Acct2281SO">#REF!</definedName>
    <definedName name="Acct2282">#REF!</definedName>
    <definedName name="Acct2283">#REF!</definedName>
    <definedName name="Acct2283S">#REF!</definedName>
    <definedName name="Acct2283SO" localSheetId="0">#REF!</definedName>
    <definedName name="Acct2283SO">#REF!</definedName>
    <definedName name="Acct22841SE">#REF!</definedName>
    <definedName name="Acct22842">#REF!</definedName>
    <definedName name="Acct22842TROJD" localSheetId="0">#REF!</definedName>
    <definedName name="Acct22842TROJD">#REF!</definedName>
    <definedName name="Acct228SO" localSheetId="0">#REF!</definedName>
    <definedName name="Acct228SO">#REF!</definedName>
    <definedName name="ACCT25398">#REF!</definedName>
    <definedName name="Acct25399">#REF!</definedName>
    <definedName name="Acct254">#REF!</definedName>
    <definedName name="ACCT254SO">#REF!</definedName>
    <definedName name="Acct282DITBAL">#REF!</definedName>
    <definedName name="Acct282SGP" localSheetId="0">#REF!</definedName>
    <definedName name="Acct282SGP">#REF!</definedName>
    <definedName name="Acct350" localSheetId="0">#REF!</definedName>
    <definedName name="Acct350">#REF!</definedName>
    <definedName name="Acct352" localSheetId="0">#REF!</definedName>
    <definedName name="Acct352">#REF!</definedName>
    <definedName name="Acct353" localSheetId="0">#REF!</definedName>
    <definedName name="Acct353">#REF!</definedName>
    <definedName name="Acct354" localSheetId="0">#REF!</definedName>
    <definedName name="Acct354">#REF!</definedName>
    <definedName name="Acct355" localSheetId="0">#REF!</definedName>
    <definedName name="Acct355">#REF!</definedName>
    <definedName name="Acct356" localSheetId="0">#REF!</definedName>
    <definedName name="Acct356">#REF!</definedName>
    <definedName name="Acct357" localSheetId="0">#REF!</definedName>
    <definedName name="Acct357">#REF!</definedName>
    <definedName name="Acct358" localSheetId="0">#REF!</definedName>
    <definedName name="Acct358">#REF!</definedName>
    <definedName name="Acct359" localSheetId="0">#REF!</definedName>
    <definedName name="Acct359">#REF!</definedName>
    <definedName name="Acct360" localSheetId="0">#REF!</definedName>
    <definedName name="Acct360">#REF!</definedName>
    <definedName name="Acct361" localSheetId="0">#REF!</definedName>
    <definedName name="Acct361">#REF!</definedName>
    <definedName name="Acct362" localSheetId="0">#REF!</definedName>
    <definedName name="Acct362">#REF!</definedName>
    <definedName name="Acct364" localSheetId="0">#REF!</definedName>
    <definedName name="Acct364">#REF!</definedName>
    <definedName name="Acct365" localSheetId="0">#REF!</definedName>
    <definedName name="Acct365">#REF!</definedName>
    <definedName name="Acct366" localSheetId="0">#REF!</definedName>
    <definedName name="Acct366">#REF!</definedName>
    <definedName name="Acct367" localSheetId="0">#REF!</definedName>
    <definedName name="Acct367">#REF!</definedName>
    <definedName name="Acct368" localSheetId="0">#REF!</definedName>
    <definedName name="Acct368">#REF!</definedName>
    <definedName name="Acct369" localSheetId="0">#REF!</definedName>
    <definedName name="Acct369">#REF!</definedName>
    <definedName name="Acct370" localSheetId="0">#REF!</definedName>
    <definedName name="Acct370">#REF!</definedName>
    <definedName name="Acct371" localSheetId="0">#REF!</definedName>
    <definedName name="Acct371">#REF!</definedName>
    <definedName name="Acct371___Demand__Primary">#REF!</definedName>
    <definedName name="Acct372" localSheetId="0">#REF!</definedName>
    <definedName name="Acct372">#REF!</definedName>
    <definedName name="Acct372A" localSheetId="0">#REF!</definedName>
    <definedName name="Acct372A">#REF!</definedName>
    <definedName name="Acct372DP" localSheetId="0">#REF!</definedName>
    <definedName name="Acct372DP">#REF!</definedName>
    <definedName name="Acct372DS" localSheetId="0">#REF!</definedName>
    <definedName name="Acct372DS">#REF!</definedName>
    <definedName name="Acct373" localSheetId="0">#REF!</definedName>
    <definedName name="Acct373">#REF!</definedName>
    <definedName name="Acct403HPSG" localSheetId="0">#REF!</definedName>
    <definedName name="Acct403HPSG">#REF!</definedName>
    <definedName name="Acct41011" localSheetId="0">#REF!</definedName>
    <definedName name="Acct41011">#REF!</definedName>
    <definedName name="Acct41011BADDEBT" localSheetId="0">#REF!</definedName>
    <definedName name="Acct41011BADDEBT">#REF!</definedName>
    <definedName name="Acct41011DITEXP" localSheetId="0">#REF!</definedName>
    <definedName name="Acct41011DITEXP">#REF!</definedName>
    <definedName name="Acct41011S" localSheetId="0">#REF!</definedName>
    <definedName name="Acct41011S">#REF!</definedName>
    <definedName name="Acct41011SE">#REF!</definedName>
    <definedName name="Acct41011SG1">#REF!</definedName>
    <definedName name="Acct41011SG2">#REF!</definedName>
    <definedName name="ACCT41011SGCT">#REF!</definedName>
    <definedName name="Acct41011SGPP">#REF!</definedName>
    <definedName name="Acct41011SNP">#REF!</definedName>
    <definedName name="ACCT41011SNPD">#REF!</definedName>
    <definedName name="Acct41011SO">#REF!</definedName>
    <definedName name="Acct41011TROJP">#REF!</definedName>
    <definedName name="Acct41111">#REF!</definedName>
    <definedName name="Acct41111BADDEBT">#REF!</definedName>
    <definedName name="Acct41111DITEXP">#REF!</definedName>
    <definedName name="Acct41111S">#REF!</definedName>
    <definedName name="Acct41111SE">#REF!</definedName>
    <definedName name="Acct41111SG1">#REF!</definedName>
    <definedName name="Acct41111SG2">#REF!</definedName>
    <definedName name="Acct41111SG3">#REF!</definedName>
    <definedName name="Acct41111SGPP">#REF!</definedName>
    <definedName name="Acct41111SNP">#REF!</definedName>
    <definedName name="Acct41111SNTP">#REF!</definedName>
    <definedName name="Acct41111SO">#REF!</definedName>
    <definedName name="Acct41111TROJP">#REF!</definedName>
    <definedName name="Acct411BADDEBT">#REF!</definedName>
    <definedName name="Acct411DGP">#REF!</definedName>
    <definedName name="Acct411DGU">#REF!</definedName>
    <definedName name="Acct411DITEXP">#REF!</definedName>
    <definedName name="Acct411DNPP">#REF!</definedName>
    <definedName name="Acct411DNPTP">#REF!</definedName>
    <definedName name="Acct411S">#REF!</definedName>
    <definedName name="Acct411SE">#REF!</definedName>
    <definedName name="Acct411SG">#REF!</definedName>
    <definedName name="Acct411SGPP">#REF!</definedName>
    <definedName name="Acct411SO">#REF!</definedName>
    <definedName name="Acct411TROJP">#REF!</definedName>
    <definedName name="Acct444S">#REF!</definedName>
    <definedName name="Acct447">#REF!</definedName>
    <definedName name="Acct447DGU" localSheetId="0">#REF!</definedName>
    <definedName name="Acct447DGU">#REF!</definedName>
    <definedName name="Acct448">#REF!</definedName>
    <definedName name="Acct448S">#REF!</definedName>
    <definedName name="Acct448SO">#REF!</definedName>
    <definedName name="Acct450">#REF!</definedName>
    <definedName name="Acct450S" localSheetId="0">#REF!</definedName>
    <definedName name="Acct450S">#REF!</definedName>
    <definedName name="Acct451S" localSheetId="0">#REF!</definedName>
    <definedName name="Acct451S">#REF!</definedName>
    <definedName name="Acct454S" localSheetId="0">#REF!</definedName>
    <definedName name="Acct454S">#REF!</definedName>
    <definedName name="Acct456S" localSheetId="0">#REF!</definedName>
    <definedName name="Acct456S">#REF!</definedName>
    <definedName name="Acct502DNPPSU" localSheetId="0">#REF!</definedName>
    <definedName name="Acct502DNPPSU">#REF!</definedName>
    <definedName name="Acct510" localSheetId="0">#REF!</definedName>
    <definedName name="Acct510">#REF!</definedName>
    <definedName name="Acct510DNPPSU" localSheetId="0">#REF!</definedName>
    <definedName name="Acct510DNPPSU">#REF!</definedName>
    <definedName name="ACCT510JBG" localSheetId="0">#REF!</definedName>
    <definedName name="ACCT510JBG">#REF!</definedName>
    <definedName name="ACCT510SSGCH" localSheetId="0">#REF!</definedName>
    <definedName name="ACCT510SSGCH">#REF!</definedName>
    <definedName name="ACCT547SSECT">#REF!</definedName>
    <definedName name="ACCT548SSGCT">#REF!</definedName>
    <definedName name="ACCT557CAGE">#REF!</definedName>
    <definedName name="Acct557CT">#REF!</definedName>
    <definedName name="Acct565">#REF!</definedName>
    <definedName name="Acct580" localSheetId="0">#REF!</definedName>
    <definedName name="Acct580">#REF!</definedName>
    <definedName name="Acct581" localSheetId="0">#REF!</definedName>
    <definedName name="Acct581">#REF!</definedName>
    <definedName name="Acct582" localSheetId="0">#REF!</definedName>
    <definedName name="Acct582">#REF!</definedName>
    <definedName name="Acct583" localSheetId="0">#REF!</definedName>
    <definedName name="Acct583">#REF!</definedName>
    <definedName name="Acct584" localSheetId="0">#REF!</definedName>
    <definedName name="Acct584">#REF!</definedName>
    <definedName name="Acct585" localSheetId="0">#REF!</definedName>
    <definedName name="Acct585">#REF!</definedName>
    <definedName name="Acct586" localSheetId="0">#REF!</definedName>
    <definedName name="Acct586">#REF!</definedName>
    <definedName name="Acct587" localSheetId="0">#REF!</definedName>
    <definedName name="Acct587">#REF!</definedName>
    <definedName name="Acct588" localSheetId="0">#REF!</definedName>
    <definedName name="Acct588">#REF!</definedName>
    <definedName name="Acct589" localSheetId="0">#REF!</definedName>
    <definedName name="Acct589">#REF!</definedName>
    <definedName name="Acct590" localSheetId="0">#REF!</definedName>
    <definedName name="Acct590">#REF!</definedName>
    <definedName name="Acct590DNPD">#REF!</definedName>
    <definedName name="Acct590S">#REF!</definedName>
    <definedName name="Acct591" localSheetId="0">#REF!</definedName>
    <definedName name="Acct591">#REF!</definedName>
    <definedName name="Acct592" localSheetId="0">#REF!</definedName>
    <definedName name="Acct592">#REF!</definedName>
    <definedName name="Acct593" localSheetId="0">#REF!</definedName>
    <definedName name="Acct593">#REF!</definedName>
    <definedName name="Acct594" localSheetId="0">#REF!</definedName>
    <definedName name="Acct594">#REF!</definedName>
    <definedName name="Acct595" localSheetId="0">#REF!</definedName>
    <definedName name="Acct595">#REF!</definedName>
    <definedName name="Acct596" localSheetId="0">#REF!</definedName>
    <definedName name="Acct596">#REF!</definedName>
    <definedName name="Acct597" localSheetId="0">#REF!</definedName>
    <definedName name="Acct597">#REF!</definedName>
    <definedName name="Acct598" localSheetId="0">#REF!</definedName>
    <definedName name="Acct598">#REF!</definedName>
    <definedName name="ACCT904SG" localSheetId="0">#REF!</definedName>
    <definedName name="ACCT904SG">#REF!</definedName>
    <definedName name="Acct928RE">#REF!</definedName>
    <definedName name="AcctAGA" localSheetId="0">#REF!</definedName>
    <definedName name="AcctAGA">#REF!</definedName>
    <definedName name="AcctDFAD" localSheetId="0">#REF!</definedName>
    <definedName name="AcctDFAD">#REF!</definedName>
    <definedName name="AcctDFAP" localSheetId="0">#REF!</definedName>
    <definedName name="AcctDFAP">#REF!</definedName>
    <definedName name="AcctDFAT" localSheetId="0">#REF!</definedName>
    <definedName name="AcctDFAT">#REF!</definedName>
    <definedName name="AcctDGU" localSheetId="0">#REF!</definedName>
    <definedName name="AcctDGU">#REF!</definedName>
    <definedName name="AcctOWCDGP">#REF!</definedName>
    <definedName name="AcctTable">#REF!</definedName>
    <definedName name="AcctTS0" localSheetId="0">#REF!</definedName>
    <definedName name="AcctTS0">#REF!</definedName>
    <definedName name="ActualROE">#REF!</definedName>
    <definedName name="actualror" localSheetId="0">#REF!</definedName>
    <definedName name="ActualROR">#REF!</definedName>
    <definedName name="Adjs2avg">#REF!:#REF!</definedName>
    <definedName name="AdjustInput" localSheetId="0">#REF!</definedName>
    <definedName name="AdjustInput">#REF!</definedName>
    <definedName name="AdjustSwitch" localSheetId="0">#REF!</definedName>
    <definedName name="AdjustSwitch">#REF!</definedName>
    <definedName name="ALL" localSheetId="0">#REF!</definedName>
    <definedName name="ALL">#REF!</definedName>
    <definedName name="all_months" localSheetId="0">#REF!</definedName>
    <definedName name="all_months">#REF!</definedName>
    <definedName name="anscount" hidden="1">1</definedName>
    <definedName name="APR" localSheetId="0">#REF!</definedName>
    <definedName name="APR">#REF!</definedName>
    <definedName name="APRT" localSheetId="0">#REF!</definedName>
    <definedName name="APRT">#REF!</definedName>
    <definedName name="AS2DocOpenMode" hidden="1">"AS2DocumentEdit"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localSheetId="2" hidden="1">{"Factors Pages 1-2",#N/A,FALSE,"Factors";"Factors Page 3",#N/A,FALSE,"Factors";"Factors Page 4",#N/A,FALSE,"Factors";"Factors Page 5",#N/A,FALSE,"Factors";"Factors Pages 8-27",#N/A,FALSE,"Factors"}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T_48" localSheetId="0">#REF!</definedName>
    <definedName name="AT_48">#REF!</definedName>
    <definedName name="AUG" localSheetId="0">#REF!</definedName>
    <definedName name="AUG">#REF!</definedName>
    <definedName name="AUGT" localSheetId="0">#REF!</definedName>
    <definedName name="AUGT">#REF!</definedName>
    <definedName name="AverageFactors" localSheetId="0">#REF!</definedName>
    <definedName name="AverageFactors">#REF!</definedName>
    <definedName name="AverageFuelCost" localSheetId="0">#REF!</definedName>
    <definedName name="AverageFuelCost">#REF!</definedName>
    <definedName name="AverageInput" localSheetId="0">#REF!</definedName>
    <definedName name="AverageInput">#REF!</definedName>
    <definedName name="AvgFactors">#REF!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1_Print" localSheetId="0">#REF!</definedName>
    <definedName name="B1_Print">#REF!</definedName>
    <definedName name="B2_Print" localSheetId="0">#REF!</definedName>
    <definedName name="B2_Print">#REF!</definedName>
    <definedName name="B3_Print" localSheetId="0">#REF!</definedName>
    <definedName name="B3_Print">#REF!</definedName>
    <definedName name="BACK1" localSheetId="0">#REF!</definedName>
    <definedName name="BACK1">#REF!</definedName>
    <definedName name="BACK2" localSheetId="0">#REF!</definedName>
    <definedName name="BACK2">#REF!</definedName>
    <definedName name="BACK3" localSheetId="0">#REF!</definedName>
    <definedName name="BACK3">#REF!</definedName>
    <definedName name="BACKUP1">#REF!</definedName>
    <definedName name="Baseline">#REF!</definedName>
    <definedName name="BEx0017DGUEDPCFJUPUZOOLJCS2B" localSheetId="1" hidden="1">#REF!</definedName>
    <definedName name="BEx0017DGUEDPCFJUPUZOOLJCS2B" localSheetId="2" hidden="1">#REF!</definedName>
    <definedName name="BEx0017DGUEDPCFJUPUZOOLJCS2B" hidden="1">#REF!</definedName>
    <definedName name="BEx001CNWHJ5RULCSFM36ZCGJ1UH" localSheetId="1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1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1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1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1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1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1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1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1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1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1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1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1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1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1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1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1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1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1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1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1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1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1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1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1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1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1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1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1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1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1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1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1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1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1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1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1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1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1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1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1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1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1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1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1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1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1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1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1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1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1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1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1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1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1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1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1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1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1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1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1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1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1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1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1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1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1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1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1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1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1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1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1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1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1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1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1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1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1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1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1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1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1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1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1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1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1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1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1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1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1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1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1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1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1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1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1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1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1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1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1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1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1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1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1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1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1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1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1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1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1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1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1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1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1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1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1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1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1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1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1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1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1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1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1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1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1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1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1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1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1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1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1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1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1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1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1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1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1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1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1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1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1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1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1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1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1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1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1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1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1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1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1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1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1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1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1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1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1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1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1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1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1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1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1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1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1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1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1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1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1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1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1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1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1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1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1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1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1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1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1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1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1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1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1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1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1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1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1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1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1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1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1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1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1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1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1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1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1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1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1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1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1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1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1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1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1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1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1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1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1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1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1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1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1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1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1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1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1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1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1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1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1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1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1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1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1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1" hidden="1">#REF!</definedName>
    <definedName name="BEx3L7D0PI38HWZ7VADU16C9E33D" localSheetId="2" hidden="1">#REF!</definedName>
    <definedName name="BEx3L7D0PI38HWZ7VADU16C9E33D" hidden="1">#REF!</definedName>
    <definedName name="BEx3LANPY1HT49TAH98H4B9RC1D4" localSheetId="1" hidden="1">#REF!</definedName>
    <definedName name="BEx3LANPY1HT49TAH98H4B9RC1D4" localSheetId="2" hidden="1">#REF!</definedName>
    <definedName name="BEx3LANPY1HT49TAH98H4B9RC1D4" hidden="1">#REF!</definedName>
    <definedName name="BEx3LM1PR4Y7KINKMTMKR984GX8Q" localSheetId="1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1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1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1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1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1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1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1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1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1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1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1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1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1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1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1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1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1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1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1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1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1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1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1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1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1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1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1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1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1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1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1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1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1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1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1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1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1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1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1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1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1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1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1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1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1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1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1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1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1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1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1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1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1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1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1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1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1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1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1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1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1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1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1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1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1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1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1" hidden="1">#REF!</definedName>
    <definedName name="BEx3UKOCOQG7S1YQ436S997K1KWV" localSheetId="2" hidden="1">#REF!</definedName>
    <definedName name="BEx3UKOCOQG7S1YQ436S997K1KWV" hidden="1">#REF!</definedName>
    <definedName name="BEx3UNISOEXF3OFHT2BUA6P9RBIJ" localSheetId="1" hidden="1">#REF!</definedName>
    <definedName name="BEx3UNISOEXF3OFHT2BUA6P9RBIJ" localSheetId="2" hidden="1">#REF!</definedName>
    <definedName name="BEx3UNISOEXF3OFHT2BUA6P9RBIJ" hidden="1">#REF!</definedName>
    <definedName name="BEx3UYM19VIXLA0EU7LB9NHA77PB" localSheetId="1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1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1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1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1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1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1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1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1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1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1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1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1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1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1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1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1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1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1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1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1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1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1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1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1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1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1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1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1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1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1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1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1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1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1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1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1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1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1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1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1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1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1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1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1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1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1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1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1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1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1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1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1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1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1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1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1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1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1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1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1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1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1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1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1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1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1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1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1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1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1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1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1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1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1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1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1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1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1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1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1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1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1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1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1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1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1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1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1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1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1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1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1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1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1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1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1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1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1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1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1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1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1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1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1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1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1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1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1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1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1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1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1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1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1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1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1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1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1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1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1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1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1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1" hidden="1">#REF!</definedName>
    <definedName name="BEx5MLQZM68YQSKARVWTTPINFQ2C" localSheetId="2" hidden="1">#REF!</definedName>
    <definedName name="BEx5MLQZM68YQSKARVWTTPINFQ2C" hidden="1">#REF!</definedName>
    <definedName name="BEx5MMCJMU7FOOWUCW9EA13B7V5F" localSheetId="1" hidden="1">#REF!</definedName>
    <definedName name="BEx5MMCJMU7FOOWUCW9EA13B7V5F" localSheetId="2" hidden="1">#REF!</definedName>
    <definedName name="BEx5MMCJMU7FOOWUCW9EA13B7V5F" hidden="1">#REF!</definedName>
    <definedName name="BEx5MVXTKNBXHNWTL43C670E4KXC" localSheetId="1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1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1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1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1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1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1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1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1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1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1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1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1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1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1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1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1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1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1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1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1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1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1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1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1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1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1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1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1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1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1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1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1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1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1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1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1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1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1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1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1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1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1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1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1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1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1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1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1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1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1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1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1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1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1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1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1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1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1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1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1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1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1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1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1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1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1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1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1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1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1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1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1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1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1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1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1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1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1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1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1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1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1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1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1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1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1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1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1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1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1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1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1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1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1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1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1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1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1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1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1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1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1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1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1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1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1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1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1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1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1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1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1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1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1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1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1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1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1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1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1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1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1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1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1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1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1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1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1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1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1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1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1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1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1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1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1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1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1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1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1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1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1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1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1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1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1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1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1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1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1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1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1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1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1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1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1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1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1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1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1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1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1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1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1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1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1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1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1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1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1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1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1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1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1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1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1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1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1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1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1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1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1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1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1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1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1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1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1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1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1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1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1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1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1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1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1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1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1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1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1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1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1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1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1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1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1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1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1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1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1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1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1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1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1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1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1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1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1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1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1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1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1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1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1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1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1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1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1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1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1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1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1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1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1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1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1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1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1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1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1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1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1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1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1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1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1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1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1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1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1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1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1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1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1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1" hidden="1">#REF!</definedName>
    <definedName name="BEx9EG9KBJ77M8LEOR9ITOKN5KXY" localSheetId="2" hidden="1">#REF!</definedName>
    <definedName name="BEx9EG9KBJ77M8LEOR9ITOKN5KXY" hidden="1">#REF!</definedName>
    <definedName name="BEx9EL27NGDBCTVPW97K42QANS5K" localSheetId="1" hidden="1">#REF!</definedName>
    <definedName name="BEx9EL27NGDBCTVPW97K42QANS5K" localSheetId="2" hidden="1">#REF!</definedName>
    <definedName name="BEx9EL27NGDBCTVPW97K42QANS5K" hidden="1">#REF!</definedName>
    <definedName name="BEx9EMK6HAJJMVYZTN5AUIV7O1E6" localSheetId="1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1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1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1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1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1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1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1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1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1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1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1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1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1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1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1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1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1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1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1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1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1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1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1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1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1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1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1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1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1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1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1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1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1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1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1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1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1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1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1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1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1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1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1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1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1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1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1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1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1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1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1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1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1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1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1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1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1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1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1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1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1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1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1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1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1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1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1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1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1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1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1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1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1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1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1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1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1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1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1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1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1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1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1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1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1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1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1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1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1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1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1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1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1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1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1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1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1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1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1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1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1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1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1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1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1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1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1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1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1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1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1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1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1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1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1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1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1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1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1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1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1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1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1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1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1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1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1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1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1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1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1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1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1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1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1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1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1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1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1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1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1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1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1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1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1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1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1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1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1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1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1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1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1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1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1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1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1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1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1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1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1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1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1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1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1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1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1" hidden="1">#REF!</definedName>
    <definedName name="BExBCK9SCAABKOT9IP6TEPRR7YDT" localSheetId="2" hidden="1">#REF!</definedName>
    <definedName name="BExBCK9SCAABKOT9IP6TEPRR7YDT" hidden="1">#REF!</definedName>
    <definedName name="BExBCKKJFFT2RP50WNPKBT7X8PJ3" localSheetId="1" hidden="1">#REF!</definedName>
    <definedName name="BExBCKKJFFT2RP50WNPKBT7X8PJ3" localSheetId="2" hidden="1">#REF!</definedName>
    <definedName name="BExBCKKJFFT2RP50WNPKBT7X8PJ3" hidden="1">#REF!</definedName>
    <definedName name="BExBCKKJTIRKC1RZJRTK65HHLX4W" localSheetId="1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1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1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1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1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1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1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1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1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1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1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1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1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1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1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1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1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1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1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1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1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1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1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1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1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1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1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1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1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1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1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1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1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1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1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1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1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1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1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1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1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1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1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1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1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1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1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1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1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1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1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1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1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1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1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1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1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1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1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1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1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1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1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1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1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1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1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1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1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1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1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1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1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1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1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1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1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1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1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1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1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1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1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1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1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1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1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1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1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1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1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1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1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1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1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1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1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1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1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1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1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1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1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1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1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1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1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1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1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1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1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1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1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1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1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1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1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1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1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1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1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1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1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1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1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1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1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1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1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1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1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1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1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1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1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1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1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1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1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1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1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1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1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1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1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1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1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1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1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1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1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1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1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1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1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1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1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1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1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1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1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1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1" hidden="1">#REF!</definedName>
    <definedName name="BExDCP3UZ3C2O4C1F7KMU0Z9U32N" localSheetId="2" hidden="1">#REF!</definedName>
    <definedName name="BExDCP3UZ3C2O4C1F7KMU0Z9U32N" hidden="1">#REF!</definedName>
    <definedName name="BExENU8ISP26W97JG63CN1XT9KB4" localSheetId="1" hidden="1">#REF!</definedName>
    <definedName name="BExENU8ISP26W97JG63CN1XT9KB4" localSheetId="2" hidden="1">#REF!</definedName>
    <definedName name="BExENU8ISP26W97JG63CN1XT9KB4" hidden="1">#REF!</definedName>
    <definedName name="BExEO14OTKLVDBTNB2ONGZ4YB20H" localSheetId="1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1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1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1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1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1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1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1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1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1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1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1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1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1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1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1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1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1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1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1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1" hidden="1">#REF!</definedName>
    <definedName name="BExERWCEBKQRYWRQLYJ4UCMMKTHG" localSheetId="2" hidden="1">#REF!</definedName>
    <definedName name="BExERWCEBKQRYWRQLYJ4UCMMKTHG" hidden="1">#REF!</definedName>
    <definedName name="BExERXE1QW042A2T25RI4DVUU59O" localSheetId="1" hidden="1">#REF!</definedName>
    <definedName name="BExERXE1QW042A2T25RI4DVUU59O" localSheetId="2" hidden="1">#REF!</definedName>
    <definedName name="BExERXE1QW042A2T25RI4DVUU59O" hidden="1">#REF!</definedName>
    <definedName name="BExES44RHHDL3V7FLV6M20834WF1" localSheetId="1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1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1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1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1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1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1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1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1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1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1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1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1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1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1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1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1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1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1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1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1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1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1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1" hidden="1">#REF!</definedName>
    <definedName name="BExEUNU7FYVTR4DD1D31SS7PNXX2" localSheetId="2" hidden="1">#REF!</definedName>
    <definedName name="BExEUNU7FYVTR4DD1D31SS7PNXX2" hidden="1">#REF!</definedName>
    <definedName name="BExEUOAHB0OT3BACAHNZ3B905C0P" localSheetId="1" hidden="1">#REF!</definedName>
    <definedName name="BExEUOAHB0OT3BACAHNZ3B905C0P" localSheetId="2" hidden="1">#REF!</definedName>
    <definedName name="BExEUOAHB0OT3BACAHNZ3B905C0P" hidden="1">#REF!</definedName>
    <definedName name="BExEV2TP7NA3ZR6RJGH5ER370OUM" localSheetId="1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1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1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1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1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1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1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1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1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1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1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1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1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1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1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1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1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1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1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1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1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1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1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1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1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1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1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1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1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1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1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1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1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1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1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1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1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1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1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1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1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1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1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1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1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1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1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1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1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1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1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1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1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1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1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1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1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1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1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1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1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1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1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1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1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1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1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1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1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1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1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1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1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1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1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1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1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1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1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1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1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1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1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1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1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1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1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1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1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1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1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1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1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1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1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1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1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1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1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1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1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1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1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1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1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1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1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1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1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1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1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1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1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1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1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1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1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1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1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1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1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1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1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1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1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1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1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1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1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1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1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1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1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1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1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1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1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1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1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1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1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1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1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1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1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1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1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1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1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1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1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1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1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1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1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1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1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1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1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1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1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1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1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1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1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1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1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1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1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1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1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1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1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1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1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1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1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1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1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1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1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1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1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1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1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1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1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1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1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1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1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1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1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1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1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1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1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1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1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1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1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1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1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1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1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1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1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1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1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1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1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1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1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1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1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1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1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1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1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1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1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1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1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1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1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1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1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1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1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1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1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1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1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1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1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1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1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1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1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1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1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1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1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1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1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1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1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1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1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1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1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1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1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1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1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1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1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1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1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1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1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1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1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1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1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1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1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1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1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1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1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1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1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1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1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1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1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1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1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1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1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1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1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1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1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1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1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1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1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1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1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1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1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1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1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1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1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1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1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1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1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1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1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1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1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1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1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1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1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1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1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1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1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1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1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1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1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1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1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1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1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1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1" hidden="1">#REF!</definedName>
    <definedName name="BExIPKNFUDPDKOSH5GHDVNA8D66S" localSheetId="2" hidden="1">#REF!</definedName>
    <definedName name="BExIPKNFUDPDKOSH5GHDVNA8D66S" hidden="1">#REF!</definedName>
    <definedName name="BExIPVL5VEVK9Q7AYB7EC2VZWBEZ" localSheetId="1" hidden="1">#REF!</definedName>
    <definedName name="BExIPVL5VEVK9Q7AYB7EC2VZWBEZ" localSheetId="2" hidden="1">#REF!</definedName>
    <definedName name="BExIPVL5VEVK9Q7AYB7EC2VZWBEZ" hidden="1">#REF!</definedName>
    <definedName name="BExIQ1VS9A2FHVD9TUHKG9K8EVVP" localSheetId="1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1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1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1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1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1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1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1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1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1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1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1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1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1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1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1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1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1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1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1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1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1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1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1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1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1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1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1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1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1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1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1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1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1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1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1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1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1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1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1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1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1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1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1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1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1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1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1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1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1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1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1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1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1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1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1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1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1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1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1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1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1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1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1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1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1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1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1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1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1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1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1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1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1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1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1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1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1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1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1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1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1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1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1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1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1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1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1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1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1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1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1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1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1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1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1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1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1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1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1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1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1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1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1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1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1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1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1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1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1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1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1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1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1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1" hidden="1">#REF!</definedName>
    <definedName name="BExKGNK5YGKP0YHHTAAOV17Z9EIM" localSheetId="2" hidden="1">#REF!</definedName>
    <definedName name="BExKGNK5YGKP0YHHTAAOV17Z9EIM" hidden="1">#REF!</definedName>
    <definedName name="BExKGQ3T3TWGZUSNVWJE1XWXHGRQ" localSheetId="1" hidden="1">#REF!</definedName>
    <definedName name="BExKGQ3T3TWGZUSNVWJE1XWXHGRQ" localSheetId="2" hidden="1">#REF!</definedName>
    <definedName name="BExKGQ3T3TWGZUSNVWJE1XWXHGRQ" hidden="1">#REF!</definedName>
    <definedName name="BExKGV77YH9YXIQTRKK2331QGYKF" localSheetId="1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1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1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1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1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1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1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1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1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1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1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1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1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1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1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1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1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1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1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1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1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1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1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1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1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1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1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1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1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1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1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1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1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1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1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1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1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1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1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1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1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1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1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1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1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1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1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1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1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1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1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1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1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1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1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1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1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1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1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1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1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1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1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1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1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1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1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1" hidden="1">#REF!</definedName>
    <definedName name="BExKPFFSVTL757PNITV8R9RN4452" localSheetId="2" hidden="1">#REF!</definedName>
    <definedName name="BExKPFFSVTL757PNITV8R9RN4452" hidden="1">#REF!</definedName>
    <definedName name="BExKPIL5ZWOXQAENH3VP3ZHA2N7N" localSheetId="1" hidden="1">#REF!</definedName>
    <definedName name="BExKPIL5ZWOXQAENH3VP3ZHA2N7N" localSheetId="2" hidden="1">#REF!</definedName>
    <definedName name="BExKPIL5ZWOXQAENH3VP3ZHA2N7N" hidden="1">#REF!</definedName>
    <definedName name="BExKPJHKPVROP9QX9BMBZMU2HEZ1" localSheetId="1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1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1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1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1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1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1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1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1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1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1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1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1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1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1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1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1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1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1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1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1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1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1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1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1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1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1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1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1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1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1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1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1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1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1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1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1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1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1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1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1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1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1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1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1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1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1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1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1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1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1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1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1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1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1" hidden="1">#REF!</definedName>
    <definedName name="BExMBYPQDG9AYDQ5E8IECVFREPO6" localSheetId="2" hidden="1">#REF!</definedName>
    <definedName name="BExMBYPQDG9AYDQ5E8IECVFREPO6" hidden="1">#REF!</definedName>
    <definedName name="BExMC7PESEESXVMDCGGIP5LPMUGY" localSheetId="1" hidden="1">#REF!</definedName>
    <definedName name="BExMC7PESEESXVMDCGGIP5LPMUGY" localSheetId="2" hidden="1">#REF!</definedName>
    <definedName name="BExMC7PESEESXVMDCGGIP5LPMUGY" hidden="1">#REF!</definedName>
    <definedName name="BExMC8AZUTX8LG89K2JJR7ZG62XX" localSheetId="1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1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1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1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1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1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1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1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1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1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1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1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1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1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1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1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1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1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1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1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1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1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1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1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1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1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1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1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1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1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1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1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1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1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1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1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1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1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1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1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1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1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1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1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1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1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1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1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1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1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1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1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1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1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1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1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1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1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1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1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1" hidden="1">#REF!</definedName>
    <definedName name="BExMKP92JGBM5BJO174H9A4HQIB9" localSheetId="2" hidden="1">#REF!</definedName>
    <definedName name="BExMKP92JGBM5BJO174H9A4HQIB9" hidden="1">#REF!</definedName>
    <definedName name="BExMKPEDT6IOYLLC3KJKRZOETC3Y" localSheetId="1" hidden="1">#REF!</definedName>
    <definedName name="BExMKPEDT6IOYLLC3KJKRZOETC3Y" localSheetId="2" hidden="1">#REF!</definedName>
    <definedName name="BExMKPEDT6IOYLLC3KJKRZOETC3Y" hidden="1">#REF!</definedName>
    <definedName name="BExMKTW7R5SOV4PHAFGHU3W73DYE" localSheetId="1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1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1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1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1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1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1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1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1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1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1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1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1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1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1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1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1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1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1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1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1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1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1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1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1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1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1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1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1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1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1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1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1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1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1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1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1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1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1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1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1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1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1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1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1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1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1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1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1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1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1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1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1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1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1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1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1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1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1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1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1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1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1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1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1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1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1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1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1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1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1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1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1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1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1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1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1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1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1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1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1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1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1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1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1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1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1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1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1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1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1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1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1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1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1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1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1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1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1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1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1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1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1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1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1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1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1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1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1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1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1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1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1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1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1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1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1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1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1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1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1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1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1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1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1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1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1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1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1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1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1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1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1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1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1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1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1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1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1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1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1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1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1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1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1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1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1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1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1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1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1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1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1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1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1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1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1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1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1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1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1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1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1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1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1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1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1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1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1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1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1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1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1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1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1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1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1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1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1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1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1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1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1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1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1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1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1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1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1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1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1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1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1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1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1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1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1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1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1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1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1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1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1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1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1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1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1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1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1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1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1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1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1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1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1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1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1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1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1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1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1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1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1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1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1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1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1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1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1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1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1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1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1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1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1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1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1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1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1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1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1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1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1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1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1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1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1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1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1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1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1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1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1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1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1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1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1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1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1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1" hidden="1">#REF!</definedName>
    <definedName name="BExQ9ZLYHWABXAA9NJDW8ZS0UQ9P" localSheetId="2" hidden="1">#REF!</definedName>
    <definedName name="BExQ9ZLYHWABXAA9NJDW8ZS0UQ9P" hidden="1">#REF!</definedName>
    <definedName name="BExQ9ZWQ19KSRZNZNPY6ZNWEST1J" localSheetId="1" hidden="1">#REF!</definedName>
    <definedName name="BExQ9ZWQ19KSRZNZNPY6ZNWEST1J" localSheetId="2" hidden="1">#REF!</definedName>
    <definedName name="BExQ9ZWQ19KSRZNZNPY6ZNWEST1J" hidden="1">#REF!</definedName>
    <definedName name="BExQA324HSCK40ENJUT9CS9EC71B" localSheetId="1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1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1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1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1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1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1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1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1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1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1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1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1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1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1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1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1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1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1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1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1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1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1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1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1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1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1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1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1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1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1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1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1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1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1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1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1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1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1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1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1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1" hidden="1">#REF!</definedName>
    <definedName name="BExQG8TYRD2G42UA5ZPCRLNKUDMX" localSheetId="2" hidden="1">#REF!</definedName>
    <definedName name="BExQG8TYRD2G42UA5ZPCRLNKUDMX" hidden="1">#REF!</definedName>
    <definedName name="BExQG9A8OZ31BDN5QEGQGWG59A43" localSheetId="1" hidden="1">#REF!</definedName>
    <definedName name="BExQG9A8OZ31BDN5QEGQGWG59A43" localSheetId="2" hidden="1">#REF!</definedName>
    <definedName name="BExQG9A8OZ31BDN5QEGQGWG59A43" hidden="1">#REF!</definedName>
    <definedName name="BExQGGBQ2CMSPV4NV4RA7NMBQER6" localSheetId="1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1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1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1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1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1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1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1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1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1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1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1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1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1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1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1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1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1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1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1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1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1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1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1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1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1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1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1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1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1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1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1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1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1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1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1" hidden="1">#REF!</definedName>
    <definedName name="BExQL2NSE8OYZFXQH8A23RMVMFW7" localSheetId="2" hidden="1">#REF!</definedName>
    <definedName name="BExQL2NSE8OYZFXQH8A23RMVMFW7" hidden="1">#REF!</definedName>
    <definedName name="BExQL4GJ3LZJL6JDEHT7UDXW90TV" localSheetId="1" hidden="1">#REF!</definedName>
    <definedName name="BExQL4GJ3LZJL6JDEHT7UDXW90TV" localSheetId="2" hidden="1">#REF!</definedName>
    <definedName name="BExQL4GJ3LZJL6JDEHT7UDXW90TV" hidden="1">#REF!</definedName>
    <definedName name="BExQLE1TOW3A287TQB0AVWENT8O1" localSheetId="1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1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1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1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1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1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1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1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1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1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1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1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1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1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1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1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1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1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1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1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1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1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1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1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1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1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1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1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1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1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1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1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1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1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1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1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1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1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1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1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1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1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1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1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1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1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1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1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1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1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1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1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1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1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1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1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1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1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1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1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1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1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1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1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1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1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1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1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1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1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1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1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1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1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1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1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1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1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1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1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1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1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1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1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1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1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1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1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1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1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1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1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1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1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1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1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1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1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1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1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1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1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1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1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1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1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1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1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1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1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1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1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1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1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1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1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1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1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1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1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1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1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1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1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1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1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1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1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1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1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1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1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1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1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1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1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1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1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1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1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1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1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1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1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1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1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1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1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1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1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1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1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1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1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1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1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1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1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1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1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1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1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1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1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1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1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1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1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1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1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1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1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1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1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1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1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1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1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1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1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1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1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1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1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1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1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1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1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1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1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1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1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1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1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1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1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1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1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1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1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1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1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1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1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1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1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1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1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1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1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1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1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1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1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1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1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1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1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1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1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1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1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1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1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1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1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1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1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1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1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1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1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1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1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1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1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1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1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1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1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1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1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1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1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1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1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1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1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1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1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1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1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1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1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1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1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1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1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1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1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1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1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1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1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1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1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1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1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1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1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1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1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1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1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1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1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1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1" hidden="1">#REF!</definedName>
    <definedName name="BExUAMWQODKBXMRH1QCMJLJBF8M7" localSheetId="2" hidden="1">#REF!</definedName>
    <definedName name="BExUAMWQODKBXMRH1QCMJLJBF8M7" hidden="1">#REF!</definedName>
    <definedName name="BExUAPR6Y32097JKJCTGC4C6EGE9" localSheetId="1" hidden="1">#REF!</definedName>
    <definedName name="BExUAPR6Y32097JKJCTGC4C6EGE9" localSheetId="2" hidden="1">#REF!</definedName>
    <definedName name="BExUAPR6Y32097JKJCTGC4C6EGE9" hidden="1">#REF!</definedName>
    <definedName name="BExUARUP0MX710TNZSAA01HUEAVC" localSheetId="1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1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1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1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1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1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1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1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1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1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1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1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1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1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1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1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1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1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1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1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1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1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1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1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1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1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1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1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1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1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1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1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1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1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1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1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1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1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1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1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1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1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1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1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1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1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1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1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1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1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1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1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1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1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1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1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1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1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1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1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1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1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1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1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1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1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1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1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1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1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1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1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1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1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1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1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1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1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1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1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1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1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1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1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1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1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1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1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1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1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1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1" hidden="1">#REF!</definedName>
    <definedName name="BExW1U0JLKQ094DW5MMOI8UHO09V" localSheetId="2" hidden="1">#REF!</definedName>
    <definedName name="BExW1U0JLKQ094DW5MMOI8UHO09V" hidden="1">#REF!</definedName>
    <definedName name="BExW1VNZHNB5P9V6232N0DQCE0WE" localSheetId="1" hidden="1">#REF!</definedName>
    <definedName name="BExW1VNZHNB5P9V6232N0DQCE0WE" localSheetId="2" hidden="1">#REF!</definedName>
    <definedName name="BExW1VNZHNB5P9V6232N0DQCE0WE" hidden="1">#REF!</definedName>
    <definedName name="BExW1WK6J1TDP29S3QDPTYZJBLIW" localSheetId="1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1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1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1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1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1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1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1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1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1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1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1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1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1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1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1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1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1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1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1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1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1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1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1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1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1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1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1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1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1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1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1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1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1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1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1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1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1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1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1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1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1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1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1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1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1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1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1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1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1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1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1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1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1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1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1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1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1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1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1" hidden="1">#REF!</definedName>
    <definedName name="BExXO278QHQN8JDK5425EJ615ECC" localSheetId="2" hidden="1">#REF!</definedName>
    <definedName name="BExXO278QHQN8JDK5425EJ615ECC" hidden="1">#REF!</definedName>
    <definedName name="BExXO4QVV7YZ6L5A7WZEMIA5AZOV" localSheetId="1" hidden="1">#REF!</definedName>
    <definedName name="BExXO4QVV7YZ6L5A7WZEMIA5AZOV" localSheetId="2" hidden="1">#REF!</definedName>
    <definedName name="BExXO4QVV7YZ6L5A7WZEMIA5AZOV" hidden="1">#REF!</definedName>
    <definedName name="BExXOBHOP0WGFHI2Y9AO4L440UVQ" localSheetId="1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1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1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1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1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1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1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1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1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1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1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1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1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1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1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1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1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1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1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1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1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1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1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1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1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1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1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1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1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1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1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1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1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1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1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1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1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1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1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1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1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1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1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1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1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1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1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1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1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1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1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1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1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1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1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1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1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1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1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1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1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1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1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1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1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1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1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1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1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1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1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1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1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1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1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1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1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1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1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1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1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1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1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1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1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1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1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1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1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1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1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1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1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1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1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1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1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1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1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1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1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1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1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1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1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1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1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1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1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1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1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1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1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1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1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1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1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1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1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1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1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1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1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1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1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1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1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1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1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1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1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1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1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1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1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1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1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1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1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1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1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1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1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1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1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1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1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1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1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1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1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1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1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1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1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1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1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1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1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1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1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1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1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1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1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1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1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1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1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1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1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1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1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1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1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1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1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1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1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1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1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1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1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1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1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1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1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1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1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1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1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1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1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1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1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1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1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1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1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1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1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1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1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1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1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1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1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1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1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1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1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1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1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1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1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1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1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1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1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1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1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1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1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1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1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1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1" hidden="1">#REF!</definedName>
    <definedName name="BExZSTNUWCRNCL22SMKXKFSLCJ0O" localSheetId="2" hidden="1">#REF!</definedName>
    <definedName name="BExZSTNUWCRNCL22SMKXKFSLCJ0O" hidden="1">#REF!</definedName>
    <definedName name="BExZSYRA4NR7K6RLC3I81QSG5SQR" localSheetId="1" hidden="1">#REF!</definedName>
    <definedName name="BExZSYRA4NR7K6RLC3I81QSG5SQR" localSheetId="2" hidden="1">#REF!</definedName>
    <definedName name="BExZSYRA4NR7K6RLC3I81QSG5SQR" hidden="1">#REF!</definedName>
    <definedName name="BExZT6JSZ8CBS0SB3T07N3LMAX7M" localSheetId="1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1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1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1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1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1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1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1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1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1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1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1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1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1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1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1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1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1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1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1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1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1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1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1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1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1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1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1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1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1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1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1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1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1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1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1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1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1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1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1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1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1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1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1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1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1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1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1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1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1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1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1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1" hidden="1">#REF!</definedName>
    <definedName name="BExZZZEMIIFKMLLV4DJKX5TB9R5V" localSheetId="2" hidden="1">#REF!</definedName>
    <definedName name="BExZZZEMIIFKMLLV4DJKX5TB9R5V" hidden="1">#REF!</definedName>
    <definedName name="BLOCK">#REF!</definedName>
    <definedName name="BLOCKTOP">#REF!</definedName>
    <definedName name="BOOKADJ">#REF!</definedName>
    <definedName name="Bottom" localSheetId="0">#REF!</definedName>
    <definedName name="Bottom">#REF!</definedName>
    <definedName name="Burn" localSheetId="0">#REF!</definedName>
    <definedName name="Burn">#REF!</definedName>
    <definedName name="calcoutput">#REF!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localSheetId="2" hidden="1">{#N/A,#N/A,FALSE,"Summary";#N/A,#N/A,FALSE,"SmPlants";#N/A,#N/A,FALSE,"Utah";#N/A,#N/A,FALSE,"Idaho";#N/A,#N/A,FALSE,"Lewis River";#N/A,#N/A,FALSE,"NrthUmpq";#N/A,#N/A,FALSE,"KlamRog"}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#REF!</definedName>
    <definedName name="cap">#REF!</definedName>
    <definedName name="Capacity" localSheetId="0">#REF!</definedName>
    <definedName name="Capacity">#REF!</definedName>
    <definedName name="CBWorkbookPriority" hidden="1">-2060790043</definedName>
    <definedName name="CCG_Hier">OFFSET(#REF!,0,0,COUNTA(#REF!),COUNTA(#REF!))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localSheetId="2" hidden="1">{"PRINT",#N/A,TRUE,"APPA";"PRINT",#N/A,TRUE,"APS";"PRINT",#N/A,TRUE,"BHPL";"PRINT",#N/A,TRUE,"BHPL2";"PRINT",#N/A,TRUE,"CDWR";"PRINT",#N/A,TRUE,"EWEB";"PRINT",#N/A,TRUE,"LADWP";"PRINT",#N/A,TRUE,"NEVBASE"}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 localSheetId="0">#REF!</definedName>
    <definedName name="Check">#REF!</definedName>
    <definedName name="Checksumavg" localSheetId="0">#REF!</definedName>
    <definedName name="Checksumavg">#REF!</definedName>
    <definedName name="Checksumend">#REF!</definedName>
    <definedName name="Classification" localSheetId="0">#REF!</definedName>
    <definedName name="Classification">#REF!</definedName>
    <definedName name="Cntr">#REF!</definedName>
    <definedName name="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ADJ" localSheetId="0">#REF!</definedName>
    <definedName name="COMADJ">#REF!</definedName>
    <definedName name="combined1" localSheetId="1" hidden="1">{"YTD-Total",#N/A,TRUE,"Provision";"YTD-Utility",#N/A,TRUE,"Prov Utility";"YTD-NonUtility",#N/A,TRUE,"Prov NonUtility"}</definedName>
    <definedName name="combined1" localSheetId="2" hidden="1">{"YTD-Total",#N/A,TRUE,"Provision";"YTD-Utility",#N/A,TRUE,"Prov Utility";"YTD-NonUtility",#N/A,TRUE,"Prov NonUtility"}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on">#REF!</definedName>
    <definedName name="Comn">#REF!</definedName>
    <definedName name="COMP" localSheetId="0">#REF!</definedName>
    <definedName name="COMP">#REF!</definedName>
    <definedName name="COMPACTUAL" localSheetId="0">#REF!</definedName>
    <definedName name="COMPACTUAL">#REF!</definedName>
    <definedName name="COMPT" localSheetId="0">#REF!</definedName>
    <definedName name="COMPT">#REF!</definedName>
    <definedName name="COMPWEATHER">#REF!</definedName>
    <definedName name="CONTRACTDATA" localSheetId="0">#REF!</definedName>
    <definedName name="CONTRACTDATA">#REF!</definedName>
    <definedName name="contractsymbol">#REF!</definedName>
    <definedName name="ContractTypeDol" localSheetId="0">#REF!</definedName>
    <definedName name="ContractTypeDol">#REF!</definedName>
    <definedName name="ContractTypeMWh" localSheetId="0">#REF!</definedName>
    <definedName name="ContractTypeMWh">#REF!</definedName>
    <definedName name="copy" localSheetId="1" hidden="1">#REF!</definedName>
    <definedName name="copy" localSheetId="2" hidden="1">#REF!</definedName>
    <definedName name="copy" localSheetId="0" hidden="1">#REF!</definedName>
    <definedName name="copy" hidden="1">#REF!</definedName>
    <definedName name="COSFacVal">#REF!</definedName>
    <definedName name="Cost" localSheetId="0">#REF!</definedName>
    <definedName name="Cost">#REF!</definedName>
    <definedName name="CustNames">#REF!</definedName>
    <definedName name="dad">#REF!</definedName>
    <definedName name="dana" localSheetId="0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0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ATA5">#REF!</definedName>
    <definedName name="DATA6">#REF!</definedName>
    <definedName name="_xlnm.Database" localSheetId="0">#REF!</definedName>
    <definedName name="_xlnm.Database">#REF!</definedName>
    <definedName name="DataCheck" localSheetId="0">#REF!</definedName>
    <definedName name="DataCheck">#REF!</definedName>
    <definedName name="DataCheck_Base" localSheetId="0">#REF!</definedName>
    <definedName name="DataCheck_Base">#REF!</definedName>
    <definedName name="DataCheck_Delta" localSheetId="0">#REF!</definedName>
    <definedName name="DataCheck_Delta">#REF!</definedName>
    <definedName name="DataCheck_NPC" localSheetId="0">#REF!</definedName>
    <definedName name="DataCheck_NPC">#REF!</definedName>
    <definedName name="DATE" localSheetId="0">#REF!</definedName>
    <definedName name="DATE">#REF!</definedName>
    <definedName name="dateTable">#REF!</definedName>
    <definedName name="Debt">#REF!</definedName>
    <definedName name="Debt_">#REF!</definedName>
    <definedName name="DebtCost">#REF!</definedName>
    <definedName name="DEC" localSheetId="0">#REF!</definedName>
    <definedName name="DEC">#REF!</definedName>
    <definedName name="DECT" localSheetId="0">#REF!</definedName>
    <definedName name="DECT">#REF!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emand" localSheetId="0">#REF!</definedName>
    <definedName name="Demand">#REF!</definedName>
    <definedName name="Demand2" localSheetId="0">#REF!</definedName>
    <definedName name="Demand2">#REF!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Dis">#REF!</definedName>
    <definedName name="DisFac" localSheetId="0">#REF!</definedName>
    <definedName name="DisFac">#REF!</definedName>
    <definedName name="DispatchSum">"GRID Thermal Generation!R2C1:R4C2"</definedName>
    <definedName name="Dist_factor" localSheetId="0">#REF!</definedName>
    <definedName name="Dist_factor">#REF!</definedName>
    <definedName name="DistPeakMethod" localSheetId="0">#REF!</definedName>
    <definedName name="DistPeakMethod">#REF!</definedName>
    <definedName name="Dollars_Wheeling" localSheetId="0">#REF!</definedName>
    <definedName name="Dollars_Wheeling">#REF!</definedName>
    <definedName name="dsd" localSheetId="1" hidden="1">#REF!</definedName>
    <definedName name="dsd" localSheetId="2" hidden="1">#REF!</definedName>
    <definedName name="dsd" localSheetId="0" hidden="1">#REF!</definedName>
    <definedName name="dsd" hidden="1">#REF!</definedName>
    <definedName name="DUDE" localSheetId="1" hidden="1">#REF!</definedName>
    <definedName name="DUDE" localSheetId="2" hidden="1">#REF!</definedName>
    <definedName name="DUDE" localSheetId="0" hidden="1">#REF!</definedName>
    <definedName name="DUDE" hidden="1">#REF!</definedName>
    <definedName name="ee" localSheetId="1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ndDate" localSheetId="0">#REF!</definedName>
    <definedName name="endDate">#REF!</definedName>
    <definedName name="energy">#REF!</definedName>
    <definedName name="Engy" localSheetId="0">#REF!</definedName>
    <definedName name="Engy">#REF!</definedName>
    <definedName name="Engy2">#REF!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1" hidden="1">{#N/A,#N/A,FALSE,"Coversheet";#N/A,#N/A,FALSE,"QA"}</definedName>
    <definedName name="error" localSheetId="2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localSheetId="2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localSheetId="2" hidden="1">{#N/A,#N/A,FALSE,"Summ";#N/A,#N/A,FALSE,"General"}</definedName>
    <definedName name="ex" hidden="1">{#N/A,#N/A,FALSE,"Summ";#N/A,#N/A,FALSE,"General"}</definedName>
    <definedName name="Exchange_Rates___Bloomberg">#REF!</definedName>
    <definedName name="ExchangeMWh" localSheetId="0">#REF!</definedName>
    <definedName name="ExchangeMWh">#REF!</definedName>
    <definedName name="extra2" localSheetId="1" hidden="1">{#N/A,#N/A,FALSE,"Loans";#N/A,#N/A,FALSE,"Program Costs";#N/A,#N/A,FALSE,"Measures";#N/A,#N/A,FALSE,"Net Lost Rev";#N/A,#N/A,FALSE,"Incentive"}</definedName>
    <definedName name="extra2" localSheetId="2" hidden="1">{#N/A,#N/A,FALSE,"Loans";#N/A,#N/A,FALSE,"Program Costs";#N/A,#N/A,FALSE,"Measures";#N/A,#N/A,FALSE,"Net Lost Rev";#N/A,#N/A,FALSE,"Incentive"}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localSheetId="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localSheetId="2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localSheetId="2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101top" localSheetId="0">#REF!</definedName>
    <definedName name="f101top">#REF!</definedName>
    <definedName name="f104top" localSheetId="0">#REF!</definedName>
    <definedName name="f104top">#REF!</definedName>
    <definedName name="f138top" localSheetId="0">#REF!</definedName>
    <definedName name="f138top">#REF!</definedName>
    <definedName name="f140top">#REF!</definedName>
    <definedName name="Factbl1">#REF!</definedName>
    <definedName name="Factor" localSheetId="0">#REF!</definedName>
    <definedName name="Factor">#REF!</definedName>
    <definedName name="Factorck" localSheetId="0">#REF!</definedName>
    <definedName name="Factorck">#REF!</definedName>
    <definedName name="FactorMethod" localSheetId="0">#REF!</definedName>
    <definedName name="FactorMethod">#REF!</definedName>
    <definedName name="FactorType">#REF!</definedName>
    <definedName name="FACTP" localSheetId="0">#REF!</definedName>
    <definedName name="FACTP">#REF!</definedName>
    <definedName name="FactSum" localSheetId="0">#REF!</definedName>
    <definedName name="FactSum">#REF!</definedName>
    <definedName name="FallYear" localSheetId="0">#REF!</definedName>
    <definedName name="FallYear">#REF!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FEB" localSheetId="0">#REF!</definedName>
    <definedName name="FEB">#REF!</definedName>
    <definedName name="FEBT" localSheetId="0">#REF!</definedName>
    <definedName name="FEBT">#REF!</definedName>
    <definedName name="Fed_Funds___Bloomberg">#REF!</definedName>
    <definedName name="ffff" localSheetId="1" hidden="1">{#N/A,#N/A,FALSE,"Coversheet";#N/A,#N/A,FALSE,"QA"}</definedName>
    <definedName name="ffff" localSheetId="2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localSheetId="2" hidden="1">{#N/A,#N/A,FALSE,"Coversheet";#N/A,#N/A,FALSE,"QA"}</definedName>
    <definedName name="fffgf" hidden="1">{#N/A,#N/A,FALSE,"Coversheet";#N/A,#N/A,FALSE,"QA"}</definedName>
    <definedName name="FIX" localSheetId="0">#REF!</definedName>
    <definedName name="FIX">#REF!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#REF!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localSheetId="2" hidden="1">{"PRINT",#N/A,TRUE,"APPA";"PRINT",#N/A,TRUE,"APS";"PRINT",#N/A,TRUE,"BHPL";"PRINT",#N/A,TRUE,"BHPL2";"PRINT",#N/A,TRUE,"CDWR";"PRINT",#N/A,TRUE,"EWEB";"PRINT",#N/A,TRUE,"LADWP";"PRINT",#N/A,TRUE,"NEVBASE"}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Sum" localSheetId="0">#REF!</definedName>
    <definedName name="FSum">#REF!</definedName>
    <definedName name="FTE">OFFSET(#REF!,0,0,COUNTA(#REF!),12)</definedName>
    <definedName name="Func" localSheetId="0">#REF!</definedName>
    <definedName name="Func">#REF!</definedName>
    <definedName name="Func_Ftrs" localSheetId="0">#REF!</definedName>
    <definedName name="Func_Ftrs">#REF!</definedName>
    <definedName name="Func_GTD_Percents" localSheetId="0">#REF!</definedName>
    <definedName name="Func_GTD_Percents">#REF!</definedName>
    <definedName name="Func_MC" localSheetId="0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Function" localSheetId="0">#REF!</definedName>
    <definedName name="Function">#REF!</definedName>
    <definedName name="Gas_Forward_Price_Curve_copy_Instructions_List" localSheetId="0">#REF!</definedName>
    <definedName name="Gas_Forward_Price_Curve_copy_Instructions_List">#REF!</definedName>
    <definedName name="GREATER10MW" localSheetId="0">#REF!</definedName>
    <definedName name="GREATER10MW">#REF!</definedName>
    <definedName name="GrossReceipts">#REF!</definedName>
    <definedName name="GTD_Percents" localSheetId="0">#REF!</definedName>
    <definedName name="GTD_Percents">#REF!</definedName>
    <definedName name="Header" localSheetId="0">#REF!</definedName>
    <definedName name="Header">#REF!</definedName>
    <definedName name="HEIGHT" localSheetId="0">#REF!</definedName>
    <definedName name="HEIGHT">#REF!</definedName>
    <definedName name="helllo" localSheetId="1" hidden="1">{#N/A,#N/A,FALSE,"Pg 6b CustCount_Gas";#N/A,#N/A,FALSE,"QA";#N/A,#N/A,FALSE,"Report";#N/A,#N/A,FALSE,"forecast"}</definedName>
    <definedName name="helllo" localSheetId="2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localSheetId="2" hidden="1">{#N/A,#N/A,FALSE,"Coversheet";#N/A,#N/A,FALSE,"QA"}</definedName>
    <definedName name="HELP" hidden="1">{#N/A,#N/A,FALSE,"Coversheet";#N/A,#N/A,FALSE,"QA"}</definedName>
    <definedName name="HenryHub___Nymex" localSheetId="0">#REF!</definedName>
    <definedName name="HenryHub___Nymex">#REF!</definedName>
    <definedName name="Hide_Rows" localSheetId="0">#REF!</definedName>
    <definedName name="Hide_Rows">#REF!</definedName>
    <definedName name="Hide_Rows_Recon" localSheetId="0">#REF!</definedName>
    <definedName name="Hide_Rows_Recon">#REF!</definedName>
    <definedName name="High_Plan" localSheetId="0">#REF!</definedName>
    <definedName name="High_Plan">#REF!</definedName>
    <definedName name="HoursHoliday">#REF!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localSheetId="2" hidden="1">{#N/A,#N/A,FALSE,"Summary";#N/A,#N/A,FALSE,"SmPlants";#N/A,#N/A,FALSE,"Utah";#N/A,#N/A,FALSE,"Idaho";#N/A,#N/A,FALSE,"Lewis River";#N/A,#N/A,FALSE,"NrthUmpq";#N/A,#N/A,FALSE,"KlamRog"}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1" hidden="1">{"'Sheet1'!$A$1:$J$121"}</definedName>
    <definedName name="HTML_Control" localSheetId="2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D_0303_RVN_data" localSheetId="0">#REF!</definedName>
    <definedName name="ID_0303_RVN_data">#REF!</definedName>
    <definedName name="IDcontractsRVN" localSheetId="0">#REF!</definedName>
    <definedName name="IDcontractsRVN">#REF!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omeTaxOptVal">#REF!</definedName>
    <definedName name="INDADJ" localSheetId="0">#REF!</definedName>
    <definedName name="INDADJ">#REF!</definedName>
    <definedName name="INPUT" localSheetId="0">#REF!</definedName>
    <definedName name="INPUT">#REF!</definedName>
    <definedName name="InputDSTDef" localSheetId="0">#REF!</definedName>
    <definedName name="InputDSTDef">#REF!</definedName>
    <definedName name="Instructions" localSheetId="0">#REF!</definedName>
    <definedName name="Instructions">#REF!</definedName>
    <definedName name="Interest_Rates___Bloomberg">#REF!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localSheetId="2" hidden="1">{#N/A,#N/A,FALSE,"Summary";#N/A,#N/A,FALSE,"SmPlants";#N/A,#N/A,FALSE,"Utah";#N/A,#N/A,FALSE,"Idaho";#N/A,#N/A,FALSE,"Lewis River";#N/A,#N/A,FALSE,"NrthUmpq";#N/A,#N/A,FALSE,"KlamRog"}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RR" localSheetId="0">#REF!</definedName>
    <definedName name="IRR">#REF!</definedName>
    <definedName name="IRRIGATION" localSheetId="0">#REF!</definedName>
    <definedName name="IRRIGATION">#REF!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Item_Number">"GP Detail"</definedName>
    <definedName name="JAN" localSheetId="0">#REF!</definedName>
    <definedName name="JAN">#REF!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T" localSheetId="0">#REF!</definedName>
    <definedName name="JANT">#REF!</definedName>
    <definedName name="jfkljsdkljiejgr" localSheetId="1" hidden="1">{#N/A,#N/A,FALSE,"Summ";#N/A,#N/A,FALSE,"General"}</definedName>
    <definedName name="jfkljsdkljiejgr" localSheetId="2" hidden="1">{#N/A,#N/A,FALSE,"Summ";#N/A,#N/A,FALSE,"General"}</definedName>
    <definedName name="jfkljsdkljiejgr" hidden="1">{#N/A,#N/A,FALSE,"Summ";#N/A,#N/A,FALSE,"General"}</definedName>
    <definedName name="jjj">#REF!</definedName>
    <definedName name="JUL" localSheetId="0">#REF!</definedName>
    <definedName name="JUL">#REF!</definedName>
    <definedName name="JULT" localSheetId="0">#REF!</definedName>
    <definedName name="JULT">#REF!</definedName>
    <definedName name="JUN" localSheetId="0">#REF!</definedName>
    <definedName name="JUN">#REF!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localSheetId="2" hidden="1">{"PRINT",#N/A,TRUE,"APPA";"PRINT",#N/A,TRUE,"APS";"PRINT",#N/A,TRUE,"BHPL";"PRINT",#N/A,TRUE,"BHPL2";"PRINT",#N/A,TRUE,"CDWR";"PRINT",#N/A,TRUE,"EWEB";"PRINT",#N/A,TRUE,"LADWP";"PRINT",#N/A,TRUE,"NEVBASE"}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localSheetId="2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localSheetId="2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localSheetId="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localSheetId="2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localSheetId="2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NT" localSheetId="0">#REF!</definedName>
    <definedName name="JUNT">#REF!</definedName>
    <definedName name="Jurisdiction">#REF!</definedName>
    <definedName name="JurisNumber">#REF!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BORMOD" localSheetId="0">#REF!</definedName>
    <definedName name="LABORMOD">#REF!</definedName>
    <definedName name="LABORROLL" localSheetId="0">#REF!</definedName>
    <definedName name="LABORROLL">#REF!</definedName>
    <definedName name="LastCell" localSheetId="0">#REF!</definedName>
    <definedName name="LastCell">#REF!</definedName>
    <definedName name="LeadLag" localSheetId="0">#REF!</definedName>
    <definedName name="LeadLag">#REF!</definedName>
    <definedName name="limcount" hidden="1">1</definedName>
    <definedName name="Line_Ext_Credit" localSheetId="0">#REF!</definedName>
    <definedName name="Line_Ext_Credit">#REF!</definedName>
    <definedName name="LinkCos" localSheetId="0">#REF!</definedName>
    <definedName name="LinkCos">#REF!</definedName>
    <definedName name="ListOffset" hidden="1">1</definedName>
    <definedName name="LOG" localSheetId="0">#REF!</definedName>
    <definedName name="LOG">#REF!</definedName>
    <definedName name="lookup" localSheetId="1" hidden="1">{#N/A,#N/A,FALSE,"Coversheet";#N/A,#N/A,FALSE,"QA"}</definedName>
    <definedName name="lookup" localSheetId="2" hidden="1">{#N/A,#N/A,FALSE,"Coversheet";#N/A,#N/A,FALSE,"QA"}</definedName>
    <definedName name="lookup" hidden="1">{#N/A,#N/A,FALSE,"Coversheet";#N/A,#N/A,FALSE,"QA"}</definedName>
    <definedName name="LOSS" localSheetId="0">#REF!</definedName>
    <definedName name="LOSS">#REF!</definedName>
    <definedName name="Low_Plan" localSheetId="0">#REF!</definedName>
    <definedName name="Low_Plan">#REF!</definedName>
    <definedName name="Macro2">#REF!</definedName>
    <definedName name="MACTIT" localSheetId="0">#REF!</definedName>
    <definedName name="MACTIT">#REF!</definedName>
    <definedName name="MAR" localSheetId="0">#REF!</definedName>
    <definedName name="MAR">#REF!</definedName>
    <definedName name="market1">#REF!</definedName>
    <definedName name="market2">#REF!</definedName>
    <definedName name="market3">#REF!</definedName>
    <definedName name="market4">#REF!</definedName>
    <definedName name="market5">#REF!</definedName>
    <definedName name="market6">#REF!</definedName>
    <definedName name="market7">#REF!</definedName>
    <definedName name="MART" localSheetId="0">#REF!</definedName>
    <definedName name="MART">#REF!</definedName>
    <definedName name="Master" localSheetId="1" hidden="1">{#N/A,#N/A,FALSE,"Actual";#N/A,#N/A,FALSE,"Normalized";#N/A,#N/A,FALSE,"Electric Actual";#N/A,#N/A,FALSE,"Electric Normalized"}</definedName>
    <definedName name="Master" localSheetId="2" hidden="1">{#N/A,#N/A,FALSE,"Actual";#N/A,#N/A,FALSE,"Normalized";#N/A,#N/A,FALSE,"Electric Actual";#N/A,#N/A,FALSE,"Electric Normalized"}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 localSheetId="0">#REF!</definedName>
    <definedName name="MAY">#REF!</definedName>
    <definedName name="MAYT" localSheetId="0">#REF!</definedName>
    <definedName name="MAYT">#REF!</definedName>
    <definedName name="MCtoREV" localSheetId="0">#REF!</definedName>
    <definedName name="MCtoREV">#REF!</definedName>
    <definedName name="MD_High1">#REF!</definedName>
    <definedName name="MD_Low1">#REF!</definedName>
    <definedName name="MEN" localSheetId="0">#REF!</definedName>
    <definedName name="MEN">#REF!</definedName>
    <definedName name="Menu_Begin" localSheetId="0">#REF!</definedName>
    <definedName name="Menu_Begin">#REF!</definedName>
    <definedName name="Menu_Caption" localSheetId="0">#REF!</definedName>
    <definedName name="Menu_Caption">#REF!</definedName>
    <definedName name="Menu_Large" localSheetId="0">#REF!</definedName>
    <definedName name="Menu_Large">#REF!</definedName>
    <definedName name="Menu_Name" localSheetId="0">#REF!</definedName>
    <definedName name="Menu_Name">#REF!</definedName>
    <definedName name="Menu_OnAction" localSheetId="0">#REF!</definedName>
    <definedName name="Menu_OnAction">#REF!</definedName>
    <definedName name="Menu_Parent" localSheetId="0">#REF!</definedName>
    <definedName name="Menu_Parent">#REF!</definedName>
    <definedName name="Menu_Small" localSheetId="0">#REF!</definedName>
    <definedName name="Menu_Small">#REF!</definedName>
    <definedName name="Method">#REF!</definedName>
    <definedName name="MidC">#REF!</definedName>
    <definedName name="Mill" localSheetId="0">#REF!</definedName>
    <definedName name="Mill">#REF!</definedName>
    <definedName name="Miller" localSheetId="1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Btu" localSheetId="0">#REF!</definedName>
    <definedName name="MMBtu">#REF!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localSheetId="2" hidden="1">{"PRINT",#N/A,TRUE,"APPA";"PRINT",#N/A,TRUE,"APS";"PRINT",#N/A,TRUE,"BHPL";"PRINT",#N/A,TRUE,"BHPL2";"PRINT",#N/A,TRUE,"CDWR";"PRINT",#N/A,TRUE,"EWEB";"PRINT",#N/A,TRUE,"LADWP";"PRINT",#N/A,TRUE,"NEVBASE"}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#REF!</definedName>
    <definedName name="monthlist">#REF!</definedName>
    <definedName name="Months" localSheetId="0">#REF!</definedName>
    <definedName name="Months">#REF!</definedName>
    <definedName name="monthtotals" localSheetId="0">#REF!</definedName>
    <definedName name="monthtotals">#REF!</definedName>
    <definedName name="MSPAverageInput" localSheetId="0">#REF!</definedName>
    <definedName name="MSPAverageInput">#REF!</definedName>
    <definedName name="MSPYearEndInput" localSheetId="0">#REF!</definedName>
    <definedName name="MSPYearEndInput">#REF!</definedName>
    <definedName name="MTKWH" localSheetId="0">#REF!</definedName>
    <definedName name="MTKWH">#REF!</definedName>
    <definedName name="MTR_YR3">#REF!</definedName>
    <definedName name="MTREV" localSheetId="0">#REF!</definedName>
    <definedName name="MTREV">#REF!</definedName>
    <definedName name="MULT" localSheetId="0">#REF!</definedName>
    <definedName name="MULT">#REF!</definedName>
    <definedName name="MWh" localSheetId="0">#REF!</definedName>
    <definedName name="MWh">#REF!</definedName>
    <definedName name="NameAverageFuelCost" localSheetId="0">#REF!</definedName>
    <definedName name="NameAverageFuelCost">#REF!</definedName>
    <definedName name="NameBurn" localSheetId="0">#REF!</definedName>
    <definedName name="NameBurn">#REF!</definedName>
    <definedName name="NameFactor" localSheetId="0">#REF!</definedName>
    <definedName name="NameFactor">#REF!</definedName>
    <definedName name="NameMill">#REF!</definedName>
    <definedName name="NameMMBtu">#REF!</definedName>
    <definedName name="NamePeak">#REF!</definedName>
    <definedName name="NameTable" localSheetId="0">#REF!</definedName>
    <definedName name="NameTable">#REF!</definedName>
    <definedName name="Net_to_Gross_Factor" localSheetId="0">#REF!</definedName>
    <definedName name="Net_to_Gross_Factor">#REF!</definedName>
    <definedName name="NetLagDays">#REF!</definedName>
    <definedName name="NetToGross">#REF!</definedName>
    <definedName name="new" localSheetId="1" hidden="1">{#N/A,#N/A,FALSE,"Summ";#N/A,#N/A,FALSE,"General"}</definedName>
    <definedName name="new" localSheetId="2" hidden="1">{#N/A,#N/A,FALSE,"Summ";#N/A,#N/A,FALSE,"General"}</definedName>
    <definedName name="new" localSheetId="0" hidden="1">{#N/A,#N/A,TRUE,"Section6";#N/A,#N/A,TRUE,"OHcycles";#N/A,#N/A,TRUE,"OHtiming";#N/A,#N/A,TRUE,"OHcosts";#N/A,#N/A,TRUE,"GTdegradation";#N/A,#N/A,TRUE,"GTperformance";#N/A,#N/A,TRUE,"GraphEquip"}</definedName>
    <definedName name="new" hidden="1">{#N/A,#N/A,FALSE,"Summ";#N/A,#N/A,FALSE,"General"}</definedName>
    <definedName name="new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ntract">#REF!</definedName>
    <definedName name="NEWMO1" localSheetId="0">#REF!</definedName>
    <definedName name="NEWMO1">#REF!</definedName>
    <definedName name="NEWMO2" localSheetId="0">#REF!</definedName>
    <definedName name="NEWMO2">#REF!</definedName>
    <definedName name="NEWMONTH" localSheetId="0">#REF!</definedName>
    <definedName name="NEWMONTH">#REF!</definedName>
    <definedName name="NONRES" localSheetId="0">#REF!</definedName>
    <definedName name="NONRES">#REF!</definedName>
    <definedName name="NORMALIZE" localSheetId="0">#REF!</definedName>
    <definedName name="NORMALIZE">#REF!</definedName>
    <definedName name="NOV" localSheetId="0">#REF!</definedName>
    <definedName name="NOV">#REF!</definedName>
    <definedName name="NOVT" localSheetId="0">#REF!</definedName>
    <definedName name="NOVT">#REF!</definedName>
    <definedName name="NPC">#REF!</definedName>
    <definedName name="NUM" localSheetId="0">#REF!</definedName>
    <definedName name="NUM">#REF!</definedName>
    <definedName name="NymexFutures">#REF!</definedName>
    <definedName name="NymexOptions">#REF!</definedName>
    <definedName name="OCT" localSheetId="0">#REF!</definedName>
    <definedName name="OCT">#REF!</definedName>
    <definedName name="OCTT" localSheetId="0">#REF!</definedName>
    <definedName name="OCTT">#REF!</definedName>
    <definedName name="OH">#REF!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localSheetId="2" hidden="1">{#N/A,#N/A,FALSE,"Summary";#N/A,#N/A,FALSE,"SmPlants";#N/A,#N/A,FALSE,"Utah";#N/A,#N/A,FALSE,"Idaho";#N/A,#N/A,FALSE,"Lewis River";#N/A,#N/A,FALSE,"NrthUmpq";#N/A,#N/A,FALSE,"KlamRog"}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localSheetId="2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NE">#REF!</definedName>
    <definedName name="option">#REF!</definedName>
    <definedName name="OptionsTable">#REF!</definedName>
    <definedName name="OR_305_12mo_endg_200203" localSheetId="0">#REF!</definedName>
    <definedName name="OR_305_12mo_endg_200203">#REF!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localSheetId="2" hidden="1">{"Factors Pages 1-2",#N/A,FALSE,"Factors";"Factors Page 3",#N/A,FALSE,"Factors";"Factors Page 4",#N/A,FALSE,"Factors";"Factors Page 5",#N/A,FALSE,"Factors";"Factors Pages 8-27",#N/A,FALSE,"Factors"}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0">#REF!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0">#REF!</definedName>
    <definedName name="Page1">#REF!</definedName>
    <definedName name="Page110" localSheetId="0">#REF!</definedName>
    <definedName name="Page110">#REF!</definedName>
    <definedName name="Page120" localSheetId="0">#REF!</definedName>
    <definedName name="Page120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age30" localSheetId="0">#REF!</definedName>
    <definedName name="Page30">#REF!</definedName>
    <definedName name="Page31" localSheetId="0">#REF!</definedName>
    <definedName name="Page31">#REF!</definedName>
    <definedName name="Page4">#REF!</definedName>
    <definedName name="Page43" localSheetId="0">#REF!</definedName>
    <definedName name="Page43">#REF!</definedName>
    <definedName name="Page44" localSheetId="0">#REF!</definedName>
    <definedName name="Page44">#REF!</definedName>
    <definedName name="Page45" localSheetId="0">#REF!</definedName>
    <definedName name="Page45">#REF!</definedName>
    <definedName name="Page46" localSheetId="0">#REF!</definedName>
    <definedName name="Page46">#REF!</definedName>
    <definedName name="Page47">#REF!</definedName>
    <definedName name="Page48">#REF!</definedName>
    <definedName name="Page5" localSheetId="0">#REF!</definedName>
    <definedName name="Page5">#REF!</definedName>
    <definedName name="Page6" localSheetId="0">#REF!</definedName>
    <definedName name="Page6">#REF!</definedName>
    <definedName name="Page62" localSheetId="0">#REF!</definedName>
    <definedName name="Page62">#REF!</definedName>
    <definedName name="Page63" localSheetId="0">#REF!</definedName>
    <definedName name="Page63">#REF!</definedName>
    <definedName name="Page64">#REF!</definedName>
    <definedName name="page65" localSheetId="0">#REF!</definedName>
    <definedName name="page65">#REF!</definedName>
    <definedName name="page66" localSheetId="0">#REF!</definedName>
    <definedName name="page66">#REF!</definedName>
    <definedName name="page67" localSheetId="0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aste.cell" localSheetId="0">#REF!</definedName>
    <definedName name="paste.cell">#REF!</definedName>
    <definedName name="PBLOCK" localSheetId="0">#REF!</definedName>
    <definedName name="PBLOCK">#REF!</definedName>
    <definedName name="PBLOCKWZ" localSheetId="0">#REF!</definedName>
    <definedName name="PBLOCKWZ">#REF!</definedName>
    <definedName name="PCOMP" localSheetId="0">#REF!</definedName>
    <definedName name="PCOMP">#REF!</definedName>
    <definedName name="PCOMPOSITES">#REF!</definedName>
    <definedName name="PCOMPWZ">#REF!</definedName>
    <definedName name="PE_Lookup" localSheetId="0">#REF!</definedName>
    <definedName name="PE_Lookup">#REF!</definedName>
    <definedName name="Peak" localSheetId="0">#REF!</definedName>
    <definedName name="Peak">#REF!</definedName>
    <definedName name="PeakMethod">#REF!</definedName>
    <definedName name="Period2">#REF!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LUG" localSheetId="0">#REF!</definedName>
    <definedName name="PLUG">#REF!</definedName>
    <definedName name="PMAC" localSheetId="0">#REF!</definedName>
    <definedName name="PMAC">#REF!</definedName>
    <definedName name="PostDE" localSheetId="0">#REF!</definedName>
    <definedName name="PostDE">#REF!</definedName>
    <definedName name="PostDG">#REF!</definedName>
    <definedName name="PreDG">#REF!</definedName>
    <definedName name="Pref">#REF!</definedName>
    <definedName name="Pref_">#REF!</definedName>
    <definedName name="PrefCost">#REF!</definedName>
    <definedName name="PRESENT" localSheetId="0">#REF!</definedName>
    <definedName name="PRESENT">#REF!</definedName>
    <definedName name="PRICCHNG" localSheetId="0">#REF!</definedName>
    <definedName name="PRICCHNG">#REF!</definedName>
    <definedName name="PricingInfo" localSheetId="1" hidden="1">#REF!</definedName>
    <definedName name="PricingInfo" localSheetId="2" hidden="1">#REF!</definedName>
    <definedName name="PricingInfo" localSheetId="0" hidden="1">#REF!</definedName>
    <definedName name="PricingInfo" hidden="1">#REF!</definedName>
    <definedName name="_xlnm.Print_Area" localSheetId="1">'Balances (Attachment B)'!$A$11:$T$36</definedName>
    <definedName name="_xlnm.Print_Area" localSheetId="2">'Deferrals (Attachment C)'!$A$1:$N$24</definedName>
    <definedName name="_xlnm.Print_Area" localSheetId="0">'Revenue Effects (Attachment A)'!$B$1:$L$27,'Revenue Effects (Attachment A)'!$A$28:$J$76,'Revenue Effects (Attachment A)'!$N$1:$R$27</definedName>
    <definedName name="_xlnm.Print_Area">#REF!</definedName>
    <definedName name="_xlnm.Print_Titles" localSheetId="1">'Balances (Attachment B)'!$A:$B</definedName>
    <definedName name="PROPOSED" localSheetId="0">#REF!</definedName>
    <definedName name="PROPOSED">#REF!</definedName>
    <definedName name="ProRate1" localSheetId="0">#REF!</definedName>
    <definedName name="ProRate1">#REF!</definedName>
    <definedName name="PSATable">#REF!</definedName>
    <definedName name="PTABLES" localSheetId="0">#REF!</definedName>
    <definedName name="PTABLES">#REF!</definedName>
    <definedName name="PTDMOD" localSheetId="0">#REF!</definedName>
    <definedName name="PTDMOD">#REF!</definedName>
    <definedName name="PTDROLL" localSheetId="0">#REF!</definedName>
    <definedName name="PTDROLL">#REF!</definedName>
    <definedName name="PTMOD">#REF!</definedName>
    <definedName name="PTROLL">#REF!</definedName>
    <definedName name="Purchases">#REF!</definedName>
    <definedName name="PWORKBACK" localSheetId="0">#REF!</definedName>
    <definedName name="PWORKBACK">#REF!</definedName>
    <definedName name="q" localSheetId="1" hidden="1">{#N/A,#N/A,FALSE,"Coversheet";#N/A,#N/A,FALSE,"QA"}</definedName>
    <definedName name="q" localSheetId="2" hidden="1">{#N/A,#N/A,FALSE,"Coversheet";#N/A,#N/A,FALSE,"QA"}</definedName>
    <definedName name="q" hidden="1">{#N/A,#N/A,FALSE,"Coversheet";#N/A,#N/A,FALSE,"QA"}</definedName>
    <definedName name="QFs">#REF!</definedName>
    <definedName name="qqq" localSheetId="1" hidden="1">{#N/A,#N/A,FALSE,"schA"}</definedName>
    <definedName name="qqq" localSheetId="2" hidden="1">{#N/A,#N/A,FALSE,"schA"}</definedName>
    <definedName name="qqq" hidden="1">{#N/A,#N/A,FALSE,"schA"}</definedName>
    <definedName name="Query1" localSheetId="0">#REF!</definedName>
    <definedName name="Query1">#REF!</definedName>
    <definedName name="RateCd" localSheetId="0">#REF!</definedName>
    <definedName name="RateCd">#REF!</definedName>
    <definedName name="Rates" localSheetId="0">#REF!</definedName>
    <definedName name="Rates">#REF!</definedName>
    <definedName name="RC_ADJ" localSheetId="0">#REF!</definedName>
    <definedName name="RC_ADJ">#REF!</definedName>
    <definedName name="ReportTimeDef">#REF!</definedName>
    <definedName name="ReportYear">#REF!</definedName>
    <definedName name="RESADJ" localSheetId="0">#REF!</definedName>
    <definedName name="RESADJ">#REF!</definedName>
    <definedName name="RESIDENTIAL">#REF!</definedName>
    <definedName name="ResourceSupplier">#REF!</definedName>
    <definedName name="retail" localSheetId="1" hidden="1">{#N/A,#N/A,FALSE,"Loans";#N/A,#N/A,FALSE,"Program Costs";#N/A,#N/A,FALSE,"Measures";#N/A,#N/A,FALSE,"Net Lost Rev";#N/A,#N/A,FALSE,"Incentive"}</definedName>
    <definedName name="retail" localSheetId="2" hidden="1">{#N/A,#N/A,FALSE,"Loans";#N/A,#N/A,FALSE,"Program Costs";#N/A,#N/A,FALSE,"Measures";#N/A,#N/A,FALSE,"Net Lost Rev";#N/A,#N/A,FALSE,"Incentive"}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0">#REF!</definedName>
    <definedName name="REV_SCHD">#REF!</definedName>
    <definedName name="RevCl" localSheetId="0">#REF!</definedName>
    <definedName name="RevCl">#REF!</definedName>
    <definedName name="RevClass" localSheetId="0">#REF!</definedName>
    <definedName name="RevClass">#REF!</definedName>
    <definedName name="Revenue_by_month_take_2" localSheetId="0">#REF!</definedName>
    <definedName name="Revenue_by_month_take_2">#REF!</definedName>
    <definedName name="revenue3">#REF!</definedName>
    <definedName name="RevenueCheck" localSheetId="0">#REF!</definedName>
    <definedName name="RevenueCheck">#REF!</definedName>
    <definedName name="Revenues">#REF!</definedName>
    <definedName name="RevenueSum">"GRID Thermal Revenue!R2C1:R4C2"</definedName>
    <definedName name="RevenueTax">#REF!</definedName>
    <definedName name="RevReqSettle" localSheetId="0">#REF!</definedName>
    <definedName name="RevReqSettle">#REF!</definedName>
    <definedName name="REVVSTRS" localSheetId="0">#REF!</definedName>
    <definedName name="REVVSTRS">#REF!</definedName>
    <definedName name="RISFORM" localSheetId="0">#REF!</definedName>
    <definedName name="RISFORM">#REF!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localSheetId="2" hidden="1">{"PRINT",#N/A,TRUE,"APPA";"PRINT",#N/A,TRUE,"APS";"PRINT",#N/A,TRUE,"BHPL";"PRINT",#N/A,TRUE,"BHPL2";"PRINT",#N/A,TRUE,"CDWR";"PRINT",#N/A,TRUE,"EWEB";"PRINT",#N/A,TRUE,"LADWP";"PRINT",#N/A,TRUE,"NEVBASE"}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#REF!</definedName>
    <definedName name="SAPBEXhrIndnt" hidden="1">"Wide"</definedName>
    <definedName name="SAPBEXrevision" hidden="1">1</definedName>
    <definedName name="SAPBEXsysID" hidden="1">"BWP"</definedName>
    <definedName name="SAPBEXwbID" localSheetId="0" hidden="1">"44KU92Q9LH2VK4DK86GZ93AXN"</definedName>
    <definedName name="SAPBEXwbID" hidden="1">"45EQYSCWE9WJMGB34OOD1BOQZ"</definedName>
    <definedName name="SAPsysID" hidden="1">"708C5W7SBKP804JT78WJ0JNKI"</definedName>
    <definedName name="SAPwbID" hidden="1">"ARS"</definedName>
    <definedName name="Sch25Split">#REF!</definedName>
    <definedName name="SCH33CUSTS" localSheetId="0">#REF!</definedName>
    <definedName name="SCH33CUSTS">#REF!</definedName>
    <definedName name="SCH48ADJ" localSheetId="0">#REF!</definedName>
    <definedName name="SCH48ADJ">#REF!</definedName>
    <definedName name="SCH98NOR" localSheetId="0">#REF!</definedName>
    <definedName name="SCH98NOR">#REF!</definedName>
    <definedName name="SCHED47">#REF!</definedName>
    <definedName name="Schedule">#REF!</definedName>
    <definedName name="sdlfhsdlhfkl" localSheetId="1" hidden="1">{#N/A,#N/A,FALSE,"Summ";#N/A,#N/A,FALSE,"General"}</definedName>
    <definedName name="sdlfhsdlhfkl" localSheetId="2" hidden="1">{#N/A,#N/A,FALSE,"Summ";#N/A,#N/A,FALSE,"General"}</definedName>
    <definedName name="sdlfhsdlhfkl" hidden="1">{#N/A,#N/A,FALSE,"Summ";#N/A,#N/A,FALSE,"General"}</definedName>
    <definedName name="se" localSheetId="0">#REF!</definedName>
    <definedName name="se">#REF!</definedName>
    <definedName name="SECOND" localSheetId="0">#REF!</definedName>
    <definedName name="SECOND">#REF!</definedName>
    <definedName name="SEP" localSheetId="0">#REF!</definedName>
    <definedName name="SEP">#REF!</definedName>
    <definedName name="SEPT" localSheetId="0">#REF!</definedName>
    <definedName name="SEPT">#REF!</definedName>
    <definedName name="September_2001_305_Detail" localSheetId="0">#REF!</definedName>
    <definedName name="September_2001_305_Detail">#REF!</definedName>
    <definedName name="SERVICES_3" localSheetId="0">#REF!</definedName>
    <definedName name="SERVICES_3">#REF!</definedName>
    <definedName name="seven" localSheetId="1" hidden="1">{#N/A,#N/A,FALSE,"CRPT";#N/A,#N/A,FALSE,"TREND";#N/A,#N/A,FALSE,"%Curve"}</definedName>
    <definedName name="seven" localSheetId="2" hidden="1">{#N/A,#N/A,FALSE,"CRPT";#N/A,#N/A,FALSE,"TREND";#N/A,#N/A,FALSE,"%Curve"}</definedName>
    <definedName name="seven" hidden="1">{#N/A,#N/A,FALSE,"CRPT";#N/A,#N/A,FALSE,"TREND";#N/A,#N/A,FALSE,"%Curve"}</definedName>
    <definedName name="sg" localSheetId="0">#REF!</definedName>
    <definedName name="sg">#REF!</definedName>
    <definedName name="shapefactortable">#REF!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 localSheetId="0">#REF!</definedName>
    <definedName name="SIT">#REF!</definedName>
    <definedName name="SITRate">#REF!</definedName>
    <definedName name="six" localSheetId="1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localSheetId="2" hidden="1">{#N/A,#N/A,FALSE,"Summary";#N/A,#N/A,FALSE,"SmPlants";#N/A,#N/A,FALSE,"Utah";#N/A,#N/A,FALSE,"Idaho";#N/A,#N/A,FALSE,"Lewis River";#N/A,#N/A,FALSE,"NrthUmpq";#N/A,#N/A,FALSE,"KlamRog"}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1" hidden="1">{#N/A,#N/A,FALSE,"Actual";#N/A,#N/A,FALSE,"Normalized";#N/A,#N/A,FALSE,"Electric Actual";#N/A,#N/A,FALSE,"Electric Normalized"}</definedName>
    <definedName name="spippw" localSheetId="2" hidden="1">{#N/A,#N/A,FALSE,"Actual";#N/A,#N/A,FALSE,"Normalized";#N/A,#N/A,FALSE,"Electric Actual";#N/A,#N/A,FALSE,"Electric Normalized"}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pringYear">#REF!</definedName>
    <definedName name="SPWS_WBID">"12F19027-1C25-43D5-BF1F-44D7E5A374C0"</definedName>
    <definedName name="ss" localSheetId="1" hidden="1">{"PRINT",#N/A,TRUE,"APPA";"PRINT",#N/A,TRUE,"APS";"PRINT",#N/A,TRUE,"BHPL";"PRINT",#N/A,TRUE,"BHPL2";"PRINT",#N/A,TRUE,"CDWR";"PRINT",#N/A,TRUE,"EWEB";"PRINT",#N/A,TRUE,"LADWP";"PRINT",#N/A,TRUE,"NEVBASE"}</definedName>
    <definedName name="ss" localSheetId="2" hidden="1">{"PRINT",#N/A,TRUE,"APPA";"PRINT",#N/A,TRUE,"APS";"PRINT",#N/A,TRUE,"BHPL";"PRINT",#N/A,TRUE,"BHPL2";"PRINT",#N/A,TRUE,"CDWR";"PRINT",#N/A,TRUE,"EWEB";"PRINT",#N/A,TRUE,"LADWP";"PRINT",#N/A,TRUE,"NEVBASE"}</definedName>
    <definedName name="ss" localSheetId="0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_Bottom1">#REF!</definedName>
    <definedName name="ST_Top1">#REF!</definedName>
    <definedName name="ST_Top2">#REF!</definedName>
    <definedName name="ST_Top3" localSheetId="0">#REF!</definedName>
    <definedName name="ST_Top3">#REF!</definedName>
    <definedName name="standard1" localSheetId="1" hidden="1">{"YTD-Total",#N/A,FALSE,"Provision"}</definedName>
    <definedName name="standard1" localSheetId="2" hidden="1">{"YTD-Total",#N/A,FALSE,"Provision"}</definedName>
    <definedName name="standard1" localSheetId="0" hidden="1">{"YTD-Total",#N/A,FALSE,"Provision"}</definedName>
    <definedName name="standard1" hidden="1">{"YTD-Total",#N/A,FALSE,"Provision"}</definedName>
    <definedName name="START">#REF!</definedName>
    <definedName name="startDate">#REF!</definedName>
    <definedName name="startmonth">#REF!</definedName>
    <definedName name="startmonth1">#REF!</definedName>
    <definedName name="startmonth10">#REF!</definedName>
    <definedName name="startmonth2">#REF!</definedName>
    <definedName name="startmonth3">#REF!</definedName>
    <definedName name="startmonth4">#REF!</definedName>
    <definedName name="startmonth5">#REF!</definedName>
    <definedName name="startmonth6">#REF!</definedName>
    <definedName name="startmonth7">#REF!</definedName>
    <definedName name="startmonth8">#REF!</definedName>
    <definedName name="startmonth9">#REF!</definedName>
    <definedName name="State">#REF!</definedName>
    <definedName name="Storage">#REF!</definedName>
    <definedName name="SUM_TAB1" localSheetId="0">#REF!</definedName>
    <definedName name="SUM_TAB1">#REF!</definedName>
    <definedName name="SUM_TAB2" localSheetId="0">#REF!</definedName>
    <definedName name="SUM_TAB2">#REF!</definedName>
    <definedName name="SUM_TAB3" localSheetId="0">#REF!</definedName>
    <definedName name="SUM_TAB3">#REF!</definedName>
    <definedName name="t" localSheetId="1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hidden="1">{#N/A,#N/A,FALSE,"CESTSUM";#N/A,#N/A,FALSE,"est sum A";#N/A,#N/A,FALSE,"est detail A"}</definedName>
    <definedName name="T1_Print">#REF!</definedName>
    <definedName name="T2_Print">#REF!</definedName>
    <definedName name="T3_Print">#REF!</definedName>
    <definedName name="TABLE_1" localSheetId="0">#REF!</definedName>
    <definedName name="TABLE_1">#REF!</definedName>
    <definedName name="TABLE_2" localSheetId="0">#REF!</definedName>
    <definedName name="TABLE_2">#REF!</definedName>
    <definedName name="TABLE_3" localSheetId="0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B">#REF!</definedName>
    <definedName name="TABLEC">#REF!</definedName>
    <definedName name="TABLEONE">#REF!</definedName>
    <definedName name="TargetInc">#REF!</definedName>
    <definedName name="Targetror" localSheetId="0">#REF!</definedName>
    <definedName name="TargetROR">#REF!</definedName>
    <definedName name="TargetROR1">#REF!</definedName>
    <definedName name="TDMOD" localSheetId="0">#REF!</definedName>
    <definedName name="TDMOD">#REF!</definedName>
    <definedName name="TDROLL" localSheetId="0">#REF!</definedName>
    <definedName name="TDROLL">#REF!</definedName>
    <definedName name="tem" localSheetId="1" hidden="1">{#N/A,#N/A,FALSE,"Summ";#N/A,#N/A,FALSE,"General"}</definedName>
    <definedName name="tem" localSheetId="2" hidden="1">{#N/A,#N/A,FALSE,"Summ";#N/A,#N/A,FALSE,"General"}</definedName>
    <definedName name="tem" hidden="1">{#N/A,#N/A,FALSE,"Summ";#N/A,#N/A,FALSE,"General"}</definedName>
    <definedName name="TEMP" localSheetId="1" hidden="1">{#N/A,#N/A,FALSE,"Summ";#N/A,#N/A,FALSE,"General"}</definedName>
    <definedName name="TEMP" localSheetId="2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 localSheetId="0">#REF!</definedName>
    <definedName name="TEMPADJ">#REF!</definedName>
    <definedName name="Test" localSheetId="0">#REF!</definedName>
    <definedName name="Test">#REF!</definedName>
    <definedName name="Test1" localSheetId="0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Period">#REF!</definedName>
    <definedName name="Top" localSheetId="0">#REF!</definedName>
    <definedName name="Top">#REF!</definedName>
    <definedName name="TotalRateBase" localSheetId="0">#REF!</definedName>
    <definedName name="TotalRateBase">#REF!</definedName>
    <definedName name="TotTaxRate">#REF!</definedName>
    <definedName name="tr" localSheetId="1" hidden="1">{#N/A,#N/A,FALSE,"CESTSUM";#N/A,#N/A,FALSE,"est sum A";#N/A,#N/A,FALSE,"est detail A"}</definedName>
    <definedName name="tr" localSheetId="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1" hidden="1">#REF!</definedName>
    <definedName name="Transfer" localSheetId="2" hidden="1">#REF!</definedName>
    <definedName name="Transfer" hidden="1">#REF!</definedName>
    <definedName name="Transfers" localSheetId="1" hidden="1">#REF!</definedName>
    <definedName name="Transfers" localSheetId="2" hidden="1">#REF!</definedName>
    <definedName name="Transfers" hidden="1">#REF!</definedName>
    <definedName name="TRANSM_2">#REF!:#REF!</definedName>
    <definedName name="u" localSheetId="1" hidden="1">{#N/A,#N/A,FALSE,"Summ";#N/A,#N/A,FALSE,"General"}</definedName>
    <definedName name="u" localSheetId="2" hidden="1">{#N/A,#N/A,FALSE,"Summ";#N/A,#N/A,FALSE,"General"}</definedName>
    <definedName name="u" hidden="1">{#N/A,#N/A,FALSE,"Summ";#N/A,#N/A,FALSE,"General"}</definedName>
    <definedName name="UAACT115S" localSheetId="0">#REF!</definedName>
    <definedName name="UAACT115S">#REF!</definedName>
    <definedName name="UAACT550SGW">#REF!</definedName>
    <definedName name="UAACT554SGW">#REF!</definedName>
    <definedName name="UAcct103" localSheetId="0">#REF!</definedName>
    <definedName name="UAcct103">#REF!</definedName>
    <definedName name="UAcct105Dnpg" localSheetId="0">#REF!</definedName>
    <definedName name="UAcct105Dnpg">#REF!</definedName>
    <definedName name="UAcct105S" localSheetId="0">#REF!</definedName>
    <definedName name="UAcct105S">#REF!</definedName>
    <definedName name="UAcct105Seu" localSheetId="0">#REF!</definedName>
    <definedName name="UAcct105Seu">#REF!</definedName>
    <definedName name="UAcct105SGG">#REF!</definedName>
    <definedName name="UAcct105SGP1">#REF!</definedName>
    <definedName name="UAcct105SGP2">#REF!</definedName>
    <definedName name="UAcct105SGT">#REF!</definedName>
    <definedName name="UAcct105Snppo" localSheetId="0">#REF!</definedName>
    <definedName name="UAcct105Snppo">#REF!</definedName>
    <definedName name="UAcct105Snpps" localSheetId="0">#REF!</definedName>
    <definedName name="UAcct105Snpps">#REF!</definedName>
    <definedName name="UAcct105Snpt" localSheetId="0">#REF!</definedName>
    <definedName name="UAcct105Snpt">#REF!</definedName>
    <definedName name="UAcct1081390">#REF!</definedName>
    <definedName name="UAcct1081390Rcl" localSheetId="0">#REF!</definedName>
    <definedName name="UAcct1081390Rcl">#REF!</definedName>
    <definedName name="UAcct1081390Sou">#REF!</definedName>
    <definedName name="UAcct1081399">#REF!</definedName>
    <definedName name="UAcct1081399Rcl" localSheetId="0">#REF!</definedName>
    <definedName name="UAcct1081399Rcl">#REF!</definedName>
    <definedName name="UAcct1081399S">#REF!</definedName>
    <definedName name="UAcct1081399Sep">#REF!</definedName>
    <definedName name="UAcct108360" localSheetId="0">#REF!</definedName>
    <definedName name="UAcct108360">#REF!</definedName>
    <definedName name="UAcct108361" localSheetId="0">#REF!</definedName>
    <definedName name="UAcct108361">#REF!</definedName>
    <definedName name="UAcct108362" localSheetId="0">#REF!</definedName>
    <definedName name="UAcct108362">#REF!</definedName>
    <definedName name="UAcct108364" localSheetId="0">#REF!</definedName>
    <definedName name="UAcct108364">#REF!</definedName>
    <definedName name="UAcct108365" localSheetId="0">#REF!</definedName>
    <definedName name="UAcct108365">#REF!</definedName>
    <definedName name="UAcct108366" localSheetId="0">#REF!</definedName>
    <definedName name="UAcct108366">#REF!</definedName>
    <definedName name="UAcct108367" localSheetId="0">#REF!</definedName>
    <definedName name="UAcct108367">#REF!</definedName>
    <definedName name="UAcct108368" localSheetId="0">#REF!</definedName>
    <definedName name="UAcct108368">#REF!</definedName>
    <definedName name="UAcct108369" localSheetId="0">#REF!</definedName>
    <definedName name="UAcct108369">#REF!</definedName>
    <definedName name="UAcct108370" localSheetId="0">#REF!</definedName>
    <definedName name="UAcct108370">#REF!</definedName>
    <definedName name="UAcct108371" localSheetId="0">#REF!</definedName>
    <definedName name="UAcct108371">#REF!</definedName>
    <definedName name="UAcct108372" localSheetId="0">#REF!</definedName>
    <definedName name="UAcct108372">#REF!</definedName>
    <definedName name="UAcct108373" localSheetId="0">#REF!</definedName>
    <definedName name="UAcct108373">#REF!</definedName>
    <definedName name="UAcct108D" localSheetId="0">#REF!</definedName>
    <definedName name="UAcct108D">#REF!</definedName>
    <definedName name="UAcct108D00" localSheetId="0">#REF!</definedName>
    <definedName name="UAcct108D00">#REF!</definedName>
    <definedName name="UAcct108Ds" localSheetId="0">#REF!</definedName>
    <definedName name="UAcct108Ds">#REF!</definedName>
    <definedName name="UAcct108Ep" localSheetId="0">#REF!</definedName>
    <definedName name="UAcct108Ep">#REF!</definedName>
    <definedName name="UAcct108Epsgp" localSheetId="0">#REF!</definedName>
    <definedName name="UAcct108Epsgp">#REF!</definedName>
    <definedName name="UAcct108Gpcn" localSheetId="0">#REF!</definedName>
    <definedName name="UAcct108Gpcn">#REF!</definedName>
    <definedName name="UAcct108Gps" localSheetId="0">#REF!</definedName>
    <definedName name="UAcct108Gps">#REF!</definedName>
    <definedName name="UAcct108Gpse" localSheetId="0">#REF!</definedName>
    <definedName name="UAcct108Gpse">#REF!</definedName>
    <definedName name="UAcct108Gpsg" localSheetId="0">#REF!</definedName>
    <definedName name="UAcct108Gpsg">#REF!</definedName>
    <definedName name="UAcct108Gpsgp" localSheetId="0">#REF!</definedName>
    <definedName name="UAcct108Gpsgp">#REF!</definedName>
    <definedName name="UAcct108Gpsgu" localSheetId="0">#REF!</definedName>
    <definedName name="UAcct108Gpsgu">#REF!</definedName>
    <definedName name="UAcct108Gpso" localSheetId="0">#REF!</definedName>
    <definedName name="UAcct108Gpso">#REF!</definedName>
    <definedName name="UACCT108GPSSGCH">#REF!</definedName>
    <definedName name="UACCT108GPSSGCT">#REF!</definedName>
    <definedName name="UAcct108Hp" localSheetId="0">#REF!</definedName>
    <definedName name="UAcct108Hp">#REF!</definedName>
    <definedName name="UAcct108Hpdgu" localSheetId="0">#REF!</definedName>
    <definedName name="UAcct108Hpdgu">#REF!</definedName>
    <definedName name="UAcct108Mp" localSheetId="0">#REF!</definedName>
    <definedName name="UAcct108Mp">#REF!</definedName>
    <definedName name="UAcct108Np" localSheetId="0">#REF!</definedName>
    <definedName name="UAcct108Np">#REF!</definedName>
    <definedName name="UAcct108Npdgu" localSheetId="0">#REF!</definedName>
    <definedName name="UAcct108Npdgu">#REF!</definedName>
    <definedName name="UAcct108Npsgu" localSheetId="0">#REF!</definedName>
    <definedName name="UAcct108Npsgu">#REF!</definedName>
    <definedName name="UACCT108NPSSCCT">#REF!</definedName>
    <definedName name="UAcct108Op" localSheetId="0">#REF!</definedName>
    <definedName name="UAcct108Op">#REF!</definedName>
    <definedName name="UAcct108OpSGW">#REF!</definedName>
    <definedName name="UACCT108OPSSCCT">#REF!</definedName>
    <definedName name="UAcct108OPSSGCT">#REF!</definedName>
    <definedName name="UAcct108Sp" localSheetId="0">#REF!</definedName>
    <definedName name="UAcct108Sp">#REF!</definedName>
    <definedName name="UAcct108Spdgp">#REF!</definedName>
    <definedName name="UAcct108Spdgu" localSheetId="0">#REF!</definedName>
    <definedName name="UAcct108Spdgu">#REF!</definedName>
    <definedName name="UAcct108Spsgp" localSheetId="0">#REF!</definedName>
    <definedName name="UAcct108Spsgp">#REF!</definedName>
    <definedName name="UACCT108SPSSGCH" localSheetId="0">#REF!</definedName>
    <definedName name="UACCT108SPSSGCH">#REF!</definedName>
    <definedName name="UACCT108SSGCH">#REF!</definedName>
    <definedName name="UACCT108SSGCT">#REF!</definedName>
    <definedName name="UAcct108Tp" localSheetId="0">#REF!</definedName>
    <definedName name="UAcct108Tp">#REF!</definedName>
    <definedName name="UACCT111390">#REF!</definedName>
    <definedName name="UAcct111Clg" localSheetId="0">#REF!</definedName>
    <definedName name="UAcct111Clg">#REF!</definedName>
    <definedName name="UAcct111Clgcn">#REF!</definedName>
    <definedName name="UAcct111Clgsop">#REF!</definedName>
    <definedName name="UAcct111Clgsou" localSheetId="0">#REF!</definedName>
    <definedName name="UAcct111Clgsou">#REF!</definedName>
    <definedName name="UAcct111Clh" localSheetId="0">#REF!</definedName>
    <definedName name="UAcct111Clh">#REF!</definedName>
    <definedName name="UAcct111Clhdgu" localSheetId="0">#REF!</definedName>
    <definedName name="UAcct111Clhdgu">#REF!</definedName>
    <definedName name="UAcct111Cls" localSheetId="0">#REF!</definedName>
    <definedName name="UAcct111Cls">#REF!</definedName>
    <definedName name="UAcct111Ipcn" localSheetId="0">#REF!</definedName>
    <definedName name="UAcct111Ipcn">#REF!</definedName>
    <definedName name="UAcct111Ips" localSheetId="0">#REF!</definedName>
    <definedName name="UAcct111Ips">#REF!</definedName>
    <definedName name="UAcct111Ipse" localSheetId="0">#REF!</definedName>
    <definedName name="UAcct111Ipse">#REF!</definedName>
    <definedName name="UAcct111Ipsg" localSheetId="0">#REF!</definedName>
    <definedName name="UAcct111Ipsg">#REF!</definedName>
    <definedName name="UAcct111Ipsgp" localSheetId="0">#REF!</definedName>
    <definedName name="UAcct111Ipsgp">#REF!</definedName>
    <definedName name="UAcct111Ipsgu" localSheetId="0">#REF!</definedName>
    <definedName name="UAcct111Ipsgu">#REF!</definedName>
    <definedName name="UAcct111Ipso" localSheetId="0">#REF!</definedName>
    <definedName name="UAcct111Ipso">#REF!</definedName>
    <definedName name="UACCT111IPSSGCH">#REF!</definedName>
    <definedName name="UACCT111IPSSGCT">#REF!</definedName>
    <definedName name="UAcct114" localSheetId="0">#REF!</definedName>
    <definedName name="UAcct114">#REF!</definedName>
    <definedName name="UAcct114Dgp" localSheetId="0">#REF!</definedName>
    <definedName name="UAcct114Dgp">#REF!</definedName>
    <definedName name="UACCT115" localSheetId="0">#REF!</definedName>
    <definedName name="UACCT115">#REF!</definedName>
    <definedName name="UACCT115DGP" localSheetId="0">#REF!</definedName>
    <definedName name="UACCT115DGP">#REF!</definedName>
    <definedName name="UACCT115SG" localSheetId="0">#REF!</definedName>
    <definedName name="UACCT115SG">#REF!</definedName>
    <definedName name="UAcct120" localSheetId="0">#REF!</definedName>
    <definedName name="UAcct120">#REF!</definedName>
    <definedName name="UAcct124" localSheetId="0">#REF!</definedName>
    <definedName name="UAcct124">#REF!</definedName>
    <definedName name="UAcct141" localSheetId="0">#REF!</definedName>
    <definedName name="UAcct141">#REF!</definedName>
    <definedName name="UAcct151">#REF!</definedName>
    <definedName name="UAcct151Se">#REF!</definedName>
    <definedName name="UACCT151SSECH">#REF!</definedName>
    <definedName name="UACCT151SSECT" localSheetId="0">#REF!</definedName>
    <definedName name="Uacct151SSECT">#REF!</definedName>
    <definedName name="UAcct154" localSheetId="0">#REF!</definedName>
    <definedName name="UAcct154">#REF!</definedName>
    <definedName name="UAcct154Sg">#REF!</definedName>
    <definedName name="UAcct154Sg2" localSheetId="0">#REF!</definedName>
    <definedName name="UAcct154Sg2">#REF!</definedName>
    <definedName name="UACCT154SSGCH">#REF!</definedName>
    <definedName name="uacct154ssgct" localSheetId="0">#REF!</definedName>
    <definedName name="Uacct154SSGCT">#REF!</definedName>
    <definedName name="UAcct163" localSheetId="0">#REF!</definedName>
    <definedName name="UAcct163">#REF!</definedName>
    <definedName name="UAcct165" localSheetId="0">#REF!</definedName>
    <definedName name="UAcct165">#REF!</definedName>
    <definedName name="UAcct165Gps" localSheetId="0">#REF!</definedName>
    <definedName name="UAcct165Gps">#REF!</definedName>
    <definedName name="UAcct165Se">#REF!</definedName>
    <definedName name="UAcct182" localSheetId="0">#REF!</definedName>
    <definedName name="UAcct182">#REF!</definedName>
    <definedName name="UAcct18222" localSheetId="0">#REF!</definedName>
    <definedName name="UAcct18222">#REF!</definedName>
    <definedName name="UAcct182M" localSheetId="0">#REF!</definedName>
    <definedName name="UAcct182M">#REF!</definedName>
    <definedName name="UACCT182MSGCT">#REF!</definedName>
    <definedName name="UAcct182MSSGCH">#REF!</definedName>
    <definedName name="UAcct182MSSGCT">#REF!</definedName>
    <definedName name="UAcct186" localSheetId="0">#REF!</definedName>
    <definedName name="UAcct186">#REF!</definedName>
    <definedName name="UAcct1869" localSheetId="0">#REF!</definedName>
    <definedName name="UAcct1869">#REF!</definedName>
    <definedName name="UAcct186M" localSheetId="0">#REF!</definedName>
    <definedName name="UAcct186M">#REF!</definedName>
    <definedName name="UAcct186Mse">#REF!</definedName>
    <definedName name="UAcct186Msg" localSheetId="0">#REF!</definedName>
    <definedName name="UAcct186Msg">#REF!</definedName>
    <definedName name="UAcct190" localSheetId="0">#REF!</definedName>
    <definedName name="UAcct190">#REF!</definedName>
    <definedName name="UAcct190Baddebt" localSheetId="0">#REF!</definedName>
    <definedName name="UAcct190Baddebt">#REF!</definedName>
    <definedName name="Uacct190CN">#REF!</definedName>
    <definedName name="UAcct190Dop" localSheetId="0">#REF!</definedName>
    <definedName name="UAcct190Dop">#REF!</definedName>
    <definedName name="UACCT190IBT">#REF!</definedName>
    <definedName name="UACCT190SSGCT">#REF!</definedName>
    <definedName name="UAcct2281" localSheetId="0">#REF!</definedName>
    <definedName name="UAcct2281">#REF!</definedName>
    <definedName name="UAcct2282" localSheetId="0">#REF!</definedName>
    <definedName name="UAcct2282">#REF!</definedName>
    <definedName name="UAcct2283" localSheetId="0">#REF!</definedName>
    <definedName name="UAcct2283">#REF!</definedName>
    <definedName name="UAcct2283S">#REF!</definedName>
    <definedName name="UAcct22841">#REF!</definedName>
    <definedName name="UACCT22841SG">#REF!</definedName>
    <definedName name="UAcct22842" localSheetId="0">#REF!</definedName>
    <definedName name="UAcct22842">#REF!</definedName>
    <definedName name="UAcct22842Trojd" localSheetId="0">#REF!</definedName>
    <definedName name="UAcct22842Trojd">#REF!</definedName>
    <definedName name="UAcct235" localSheetId="0">#REF!</definedName>
    <definedName name="UAcct235">#REF!</definedName>
    <definedName name="UACCT235CN">#REF!</definedName>
    <definedName name="UAcct252" localSheetId="0">#REF!</definedName>
    <definedName name="UAcct252">#REF!</definedName>
    <definedName name="UAcct25316" localSheetId="0">#REF!</definedName>
    <definedName name="UAcct25316">#REF!</definedName>
    <definedName name="UAcct25317" localSheetId="0">#REF!</definedName>
    <definedName name="UAcct25317">#REF!</definedName>
    <definedName name="UAcct25318" localSheetId="0">#REF!</definedName>
    <definedName name="UAcct25318">#REF!</definedName>
    <definedName name="UAcct25319" localSheetId="0">#REF!</definedName>
    <definedName name="UAcct25319">#REF!</definedName>
    <definedName name="uacct25398">#REF!</definedName>
    <definedName name="UACCT25398SE">#REF!</definedName>
    <definedName name="UAcct25399" localSheetId="0">#REF!</definedName>
    <definedName name="UAcct25399">#REF!</definedName>
    <definedName name="UACCT254">#REF!</definedName>
    <definedName name="UACCT254SO">#REF!</definedName>
    <definedName name="UAcct255" localSheetId="0">#REF!</definedName>
    <definedName name="UAcct255">#REF!</definedName>
    <definedName name="UAcct281" localSheetId="0">#REF!</definedName>
    <definedName name="UAcct281">#REF!</definedName>
    <definedName name="UAcct282" localSheetId="0">#REF!</definedName>
    <definedName name="UAcct282">#REF!</definedName>
    <definedName name="UAcct282Cn" localSheetId="0">#REF!</definedName>
    <definedName name="UAcct282Cn">#REF!</definedName>
    <definedName name="UAcct282Sgp" localSheetId="0">#REF!</definedName>
    <definedName name="UAcct282Sgp">#REF!</definedName>
    <definedName name="UAcct282So" localSheetId="0">#REF!</definedName>
    <definedName name="UAcct282So">#REF!</definedName>
    <definedName name="UAcct283" localSheetId="0">#REF!</definedName>
    <definedName name="UAcct283">#REF!</definedName>
    <definedName name="UAcct283S">#REF!</definedName>
    <definedName name="UAcct283So" localSheetId="0">#REF!</definedName>
    <definedName name="UAcct283So">#REF!</definedName>
    <definedName name="UAcct301S" localSheetId="0">#REF!</definedName>
    <definedName name="UAcct301S">#REF!</definedName>
    <definedName name="UAcct301Sg" localSheetId="0">#REF!</definedName>
    <definedName name="UAcct301Sg">#REF!</definedName>
    <definedName name="UAcct301So" localSheetId="0">#REF!</definedName>
    <definedName name="UAcct301So">#REF!</definedName>
    <definedName name="UAcct302S" localSheetId="0">#REF!</definedName>
    <definedName name="UAcct302S">#REF!</definedName>
    <definedName name="UAcct302Sg" localSheetId="0">#REF!</definedName>
    <definedName name="UAcct302Sg">#REF!</definedName>
    <definedName name="UAcct302Sgp" localSheetId="0">#REF!</definedName>
    <definedName name="UAcct302Sgp">#REF!</definedName>
    <definedName name="UAcct302Sgu" localSheetId="0">#REF!</definedName>
    <definedName name="UAcct302Sgu">#REF!</definedName>
    <definedName name="UAcct303Cn" localSheetId="0">#REF!</definedName>
    <definedName name="UAcct303Cn">#REF!</definedName>
    <definedName name="UAcct303S" localSheetId="0">#REF!</definedName>
    <definedName name="UAcct303S">#REF!</definedName>
    <definedName name="UAcct303Se" localSheetId="0">#REF!</definedName>
    <definedName name="UAcct303Se">#REF!</definedName>
    <definedName name="UAcct303Sg" localSheetId="0">#REF!</definedName>
    <definedName name="UAcct303Sg">#REF!</definedName>
    <definedName name="UAcct303Sgp">#REF!</definedName>
    <definedName name="UAcct303Sgu" localSheetId="0">#REF!</definedName>
    <definedName name="UAcct303Sgu">#REF!</definedName>
    <definedName name="UAcct303So" localSheetId="0">#REF!</definedName>
    <definedName name="UAcct303So">#REF!</definedName>
    <definedName name="UACCT303SSGCH">#REF!</definedName>
    <definedName name="UACCT303SSGCT">#REF!</definedName>
    <definedName name="UAcct310" localSheetId="0">#REF!</definedName>
    <definedName name="UAcct310">#REF!</definedName>
    <definedName name="UAcct310Dgu" localSheetId="0">#REF!</definedName>
    <definedName name="UAcct310Dgu">#REF!</definedName>
    <definedName name="UAcct310JBG">#REF!</definedName>
    <definedName name="UAcct310sg">#REF!</definedName>
    <definedName name="UAcct310Sgp" localSheetId="0">#REF!</definedName>
    <definedName name="UAcct310Sgp">#REF!</definedName>
    <definedName name="UACCT310SSCH">#REF!</definedName>
    <definedName name="uacct310ssgch">#REF!</definedName>
    <definedName name="UAcct311" localSheetId="0">#REF!</definedName>
    <definedName name="UAcct311">#REF!</definedName>
    <definedName name="UAcct311Dgu" localSheetId="0">#REF!</definedName>
    <definedName name="UAcct311Dgu">#REF!</definedName>
    <definedName name="UAcct311JBG">#REF!</definedName>
    <definedName name="UAcct311sg">#REF!</definedName>
    <definedName name="UACCT311SGCH">#REF!</definedName>
    <definedName name="UAcct311Sgu" localSheetId="0">#REF!</definedName>
    <definedName name="UAcct311Sgu">#REF!</definedName>
    <definedName name="uacct311ssgch">#REF!</definedName>
    <definedName name="UAcct312" localSheetId="0">#REF!</definedName>
    <definedName name="UAcct312">#REF!</definedName>
    <definedName name="UAcct312JBG">#REF!</definedName>
    <definedName name="UAcct312S" localSheetId="0">#REF!</definedName>
    <definedName name="UAcct312S">#REF!</definedName>
    <definedName name="UAcct312Sg">#REF!</definedName>
    <definedName name="UACCT312SGCH">#REF!</definedName>
    <definedName name="UAcct312Sgu" localSheetId="0">#REF!</definedName>
    <definedName name="UAcct312Sgu">#REF!</definedName>
    <definedName name="uacct312ssgch">#REF!</definedName>
    <definedName name="UAcct314" localSheetId="0">#REF!</definedName>
    <definedName name="UAcct314">#REF!</definedName>
    <definedName name="UAcct314JBG">#REF!</definedName>
    <definedName name="UAcct314Sgp">#REF!</definedName>
    <definedName name="UAcct314Sgu" localSheetId="0">#REF!</definedName>
    <definedName name="UAcct314Sgu">#REF!</definedName>
    <definedName name="UACCT314SSGCH">#REF!</definedName>
    <definedName name="UAcct315" localSheetId="0">#REF!</definedName>
    <definedName name="UAcct315">#REF!</definedName>
    <definedName name="UAcct315JBG">#REF!</definedName>
    <definedName name="UAcct315Sgp">#REF!</definedName>
    <definedName name="UAcct315Sgu" localSheetId="0">#REF!</definedName>
    <definedName name="UAcct315Sgu">#REF!</definedName>
    <definedName name="UACCT315SSGCH">#REF!</definedName>
    <definedName name="UAcct316" localSheetId="0">#REF!</definedName>
    <definedName name="UAcct316">#REF!</definedName>
    <definedName name="UAcct316JBG">#REF!</definedName>
    <definedName name="UAcct316Sgp">#REF!</definedName>
    <definedName name="UAcct316Sgu" localSheetId="0">#REF!</definedName>
    <definedName name="UAcct316Sgu">#REF!</definedName>
    <definedName name="UACCT316SSGCH">#REF!</definedName>
    <definedName name="UAcct320" localSheetId="0">#REF!</definedName>
    <definedName name="UAcct320">#REF!</definedName>
    <definedName name="UAcct320Sgp" localSheetId="0">#REF!</definedName>
    <definedName name="UAcct320Sgp">#REF!</definedName>
    <definedName name="UAcct321" localSheetId="0">#REF!</definedName>
    <definedName name="UAcct321">#REF!</definedName>
    <definedName name="UAcct321Sgp" localSheetId="0">#REF!</definedName>
    <definedName name="UAcct321Sgp">#REF!</definedName>
    <definedName name="UAcct322" localSheetId="0">#REF!</definedName>
    <definedName name="UAcct322">#REF!</definedName>
    <definedName name="UAcct322Sgp" localSheetId="0">#REF!</definedName>
    <definedName name="UAcct322Sgp">#REF!</definedName>
    <definedName name="UAcct323" localSheetId="0">#REF!</definedName>
    <definedName name="UAcct323">#REF!</definedName>
    <definedName name="UAcct323Sgp" localSheetId="0">#REF!</definedName>
    <definedName name="UAcct323Sgp">#REF!</definedName>
    <definedName name="UAcct324" localSheetId="0">#REF!</definedName>
    <definedName name="UAcct324">#REF!</definedName>
    <definedName name="UAcct324Sgp" localSheetId="0">#REF!</definedName>
    <definedName name="UAcct324Sgp">#REF!</definedName>
    <definedName name="UAcct325" localSheetId="0">#REF!</definedName>
    <definedName name="UAcct325">#REF!</definedName>
    <definedName name="UAcct325Sgp" localSheetId="0">#REF!</definedName>
    <definedName name="UAcct325Sgp">#REF!</definedName>
    <definedName name="UAcct33" localSheetId="0">#REF!</definedName>
    <definedName name="UAcct33">#REF!</definedName>
    <definedName name="UAcct330" localSheetId="0">#REF!</definedName>
    <definedName name="UAcct330">#REF!</definedName>
    <definedName name="UAcct331" localSheetId="0">#REF!</definedName>
    <definedName name="UAcct331">#REF!</definedName>
    <definedName name="UAcct332" localSheetId="0">#REF!</definedName>
    <definedName name="UAcct332">#REF!</definedName>
    <definedName name="UAcct333" localSheetId="0">#REF!</definedName>
    <definedName name="UAcct333">#REF!</definedName>
    <definedName name="UAcct334" localSheetId="0">#REF!</definedName>
    <definedName name="UAcct334">#REF!</definedName>
    <definedName name="UAcct335" localSheetId="0">#REF!</definedName>
    <definedName name="UAcct335">#REF!</definedName>
    <definedName name="UAcct336" localSheetId="0">#REF!</definedName>
    <definedName name="UAcct336">#REF!</definedName>
    <definedName name="UAcct33T">#REF!</definedName>
    <definedName name="UAcct340">#REF!</definedName>
    <definedName name="UAcct340Dgu" localSheetId="0">#REF!</definedName>
    <definedName name="UAcct340Dgu">#REF!</definedName>
    <definedName name="UAcct340Sgu" localSheetId="0">#REF!</definedName>
    <definedName name="UAcct340Sgu">#REF!</definedName>
    <definedName name="UACCT340SGW">#REF!</definedName>
    <definedName name="UACCT340SSGCT">#REF!</definedName>
    <definedName name="UAcct341">#REF!</definedName>
    <definedName name="UAcct341Dgu" localSheetId="0">#REF!</definedName>
    <definedName name="UAcct341Dgu">#REF!</definedName>
    <definedName name="UAcct341Sgu" localSheetId="0">#REF!</definedName>
    <definedName name="UAcct341Sgu">#REF!</definedName>
    <definedName name="UACCT341SGW">#REF!</definedName>
    <definedName name="UACCT341SSGCT">#REF!</definedName>
    <definedName name="UAcct342">#REF!</definedName>
    <definedName name="UAcct342Dgu" localSheetId="0">#REF!</definedName>
    <definedName name="UAcct342Dgu">#REF!</definedName>
    <definedName name="UAcct342Sgu" localSheetId="0">#REF!</definedName>
    <definedName name="UAcct342Sgu">#REF!</definedName>
    <definedName name="UACCT342SSGCT">#REF!</definedName>
    <definedName name="UAcct343" localSheetId="0">#REF!</definedName>
    <definedName name="UAcct343">#REF!</definedName>
    <definedName name="UAcct343SGW">#REF!</definedName>
    <definedName name="UACCT343SSCCT">#REF!</definedName>
    <definedName name="UAcct344">#REF!</definedName>
    <definedName name="UAcct344S" localSheetId="0">#REF!</definedName>
    <definedName name="UAcct344S">#REF!</definedName>
    <definedName name="UAcct344Sgp" localSheetId="0">#REF!</definedName>
    <definedName name="UAcct344Sgp">#REF!</definedName>
    <definedName name="UAcct344Sgu">#REF!</definedName>
    <definedName name="UAcct344SGW">#REF!</definedName>
    <definedName name="UACCT344SSGCT">#REF!</definedName>
    <definedName name="UAcct345">#REF!</definedName>
    <definedName name="UAcct345Dgu" localSheetId="0">#REF!</definedName>
    <definedName name="UAcct345Dgu">#REF!</definedName>
    <definedName name="UAcct345SG">#REF!</definedName>
    <definedName name="UAcct345Sgu" localSheetId="0">#REF!</definedName>
    <definedName name="UAcct345Sgu">#REF!</definedName>
    <definedName name="UAcct345SGW">#REF!</definedName>
    <definedName name="UACCT345SSGCT">#REF!</definedName>
    <definedName name="UAcct346" localSheetId="0">#REF!</definedName>
    <definedName name="UAcct346">#REF!</definedName>
    <definedName name="UACCT346SGW">#REF!</definedName>
    <definedName name="UAcct350" localSheetId="0">#REF!</definedName>
    <definedName name="UAcct350">#REF!</definedName>
    <definedName name="UAcct352" localSheetId="0">#REF!</definedName>
    <definedName name="UAcct352">#REF!</definedName>
    <definedName name="UAcct353" localSheetId="0">#REF!</definedName>
    <definedName name="UAcct353">#REF!</definedName>
    <definedName name="UAcct354" localSheetId="0">#REF!</definedName>
    <definedName name="UAcct354">#REF!</definedName>
    <definedName name="UAcct355" localSheetId="0">#REF!</definedName>
    <definedName name="UAcct355">#REF!</definedName>
    <definedName name="UAcct356" localSheetId="0">#REF!</definedName>
    <definedName name="UAcct356">#REF!</definedName>
    <definedName name="UAcct357" localSheetId="0">#REF!</definedName>
    <definedName name="UAcct357">#REF!</definedName>
    <definedName name="UAcct358" localSheetId="0">#REF!</definedName>
    <definedName name="UAcct358">#REF!</definedName>
    <definedName name="UAcct359" localSheetId="0">#REF!</definedName>
    <definedName name="UAcct359">#REF!</definedName>
    <definedName name="UAcct360" localSheetId="0">#REF!</definedName>
    <definedName name="UAcct360">#REF!</definedName>
    <definedName name="UAcct361" localSheetId="0">#REF!</definedName>
    <definedName name="UAcct361">#REF!</definedName>
    <definedName name="UAcct362" localSheetId="0">#REF!</definedName>
    <definedName name="UAcct362">#REF!</definedName>
    <definedName name="UAcct368" localSheetId="0">#REF!</definedName>
    <definedName name="UAcct368">#REF!</definedName>
    <definedName name="UAcct369" localSheetId="0">#REF!</definedName>
    <definedName name="UAcct369">#REF!</definedName>
    <definedName name="UAcct369Cug" localSheetId="0">#REF!</definedName>
    <definedName name="UAcct369Cug">#REF!</definedName>
    <definedName name="UAcct370" localSheetId="0">#REF!</definedName>
    <definedName name="UAcct370">#REF!</definedName>
    <definedName name="UAcct372A" localSheetId="0">#REF!</definedName>
    <definedName name="UAcct372A">#REF!</definedName>
    <definedName name="UAcct372Dp" localSheetId="0">#REF!</definedName>
    <definedName name="UAcct372Dp">#REF!</definedName>
    <definedName name="UAcct372Ds" localSheetId="0">#REF!</definedName>
    <definedName name="UAcct372Ds">#REF!</definedName>
    <definedName name="UAcct373" localSheetId="0">#REF!</definedName>
    <definedName name="UAcct373">#REF!</definedName>
    <definedName name="UAcct389Cn" localSheetId="0">#REF!</definedName>
    <definedName name="UAcct389Cn">#REF!</definedName>
    <definedName name="UAcct389S" localSheetId="0">#REF!</definedName>
    <definedName name="UAcct389S">#REF!</definedName>
    <definedName name="UAcct389Sg" localSheetId="0">#REF!</definedName>
    <definedName name="UAcct389Sg">#REF!</definedName>
    <definedName name="UAcct389Sgu" localSheetId="0">#REF!</definedName>
    <definedName name="UAcct389Sgu">#REF!</definedName>
    <definedName name="UAcct389So" localSheetId="0">#REF!</definedName>
    <definedName name="UAcct389So">#REF!</definedName>
    <definedName name="UAcct390Cn" localSheetId="0">#REF!</definedName>
    <definedName name="UAcct390Cn">#REF!</definedName>
    <definedName name="UAcct390JBG">#REF!</definedName>
    <definedName name="UAcct390L" localSheetId="0">#REF!</definedName>
    <definedName name="UAcct390L">#REF!</definedName>
    <definedName name="UAcct390Lrcl" localSheetId="0">#REF!</definedName>
    <definedName name="UACCT390LRCL">#REF!</definedName>
    <definedName name="UACCT390LS">#REF!</definedName>
    <definedName name="UAcct390LSG">#REF!</definedName>
    <definedName name="UAcct390LSO">#REF!</definedName>
    <definedName name="UAcct390S" localSheetId="0">#REF!</definedName>
    <definedName name="UAcct390S">#REF!</definedName>
    <definedName name="UAcct390Sgp" localSheetId="0">#REF!</definedName>
    <definedName name="UAcct390Sgp">#REF!</definedName>
    <definedName name="UAcct390Sgu" localSheetId="0">#REF!</definedName>
    <definedName name="UAcct390Sgu">#REF!</definedName>
    <definedName name="UAcct390Sop" localSheetId="0">#REF!</definedName>
    <definedName name="UAcct390Sop">#REF!</definedName>
    <definedName name="UAcct390Sou" localSheetId="0">#REF!</definedName>
    <definedName name="UAcct390Sou">#REF!</definedName>
    <definedName name="UAcct391Cn" localSheetId="0">#REF!</definedName>
    <definedName name="UAcct391Cn">#REF!</definedName>
    <definedName name="UACCT391JBE">#REF!</definedName>
    <definedName name="UAcct391S" localSheetId="0">#REF!</definedName>
    <definedName name="UAcct391S">#REF!</definedName>
    <definedName name="UAcct391Se">#REF!</definedName>
    <definedName name="UAcct391Sg" localSheetId="0">#REF!</definedName>
    <definedName name="UAcct391Sg">#REF!</definedName>
    <definedName name="UAcct391Sgp" localSheetId="0">#REF!</definedName>
    <definedName name="UAcct391Sgp">#REF!</definedName>
    <definedName name="UAcct391Sgu" localSheetId="0">#REF!</definedName>
    <definedName name="UAcct391Sgu">#REF!</definedName>
    <definedName name="UAcct391So" localSheetId="0">#REF!</definedName>
    <definedName name="UAcct391So">#REF!</definedName>
    <definedName name="UACCT391SSGCH" localSheetId="0">#REF!</definedName>
    <definedName name="UACCT391SSGCH">#REF!</definedName>
    <definedName name="UACCT391SSGCT">#REF!</definedName>
    <definedName name="UAcct392Cn" localSheetId="0">#REF!</definedName>
    <definedName name="UAcct392Cn">#REF!</definedName>
    <definedName name="UAcct392L" localSheetId="0">#REF!</definedName>
    <definedName name="UAcct392L">#REF!</definedName>
    <definedName name="UAcct392Lrcl" localSheetId="0">#REF!</definedName>
    <definedName name="UAcct392Lrcl">#REF!</definedName>
    <definedName name="UAcct392S" localSheetId="0">#REF!</definedName>
    <definedName name="UAcct392S">#REF!</definedName>
    <definedName name="UAcct392Se" localSheetId="0">#REF!</definedName>
    <definedName name="UAcct392Se">#REF!</definedName>
    <definedName name="UAcct392Sg" localSheetId="0">#REF!</definedName>
    <definedName name="UAcct392Sg">#REF!</definedName>
    <definedName name="UAcct392Sgp" localSheetId="0">#REF!</definedName>
    <definedName name="UAcct392Sgp">#REF!</definedName>
    <definedName name="UAcct392Sgu" localSheetId="0">#REF!</definedName>
    <definedName name="UAcct392Sgu">#REF!</definedName>
    <definedName name="UAcct392So" localSheetId="0">#REF!</definedName>
    <definedName name="UAcct392So">#REF!</definedName>
    <definedName name="UACCT392SSGCH" localSheetId="0">#REF!</definedName>
    <definedName name="UACCT392SSGCH">#REF!</definedName>
    <definedName name="UACCT392SSGCT">#REF!</definedName>
    <definedName name="UAcct393S" localSheetId="0">#REF!</definedName>
    <definedName name="UAcct393S">#REF!</definedName>
    <definedName name="UAcct393Sg" localSheetId="0">#REF!</definedName>
    <definedName name="UAcct393Sg">#REF!</definedName>
    <definedName name="UAcct393Sgp" localSheetId="0">#REF!</definedName>
    <definedName name="UAcct393Sgp">#REF!</definedName>
    <definedName name="UAcct393Sgu" localSheetId="0">#REF!</definedName>
    <definedName name="UAcct393Sgu">#REF!</definedName>
    <definedName name="UAcct393So" localSheetId="0">#REF!</definedName>
    <definedName name="UAcct393So">#REF!</definedName>
    <definedName name="UACCT393SSGCT" localSheetId="0">#REF!</definedName>
    <definedName name="UACCT393SSGCT">#REF!</definedName>
    <definedName name="UAcct394S" localSheetId="0">#REF!</definedName>
    <definedName name="UAcct394S">#REF!</definedName>
    <definedName name="UAcct394Se" localSheetId="0">#REF!</definedName>
    <definedName name="UAcct394Se">#REF!</definedName>
    <definedName name="UAcct394Sg" localSheetId="0">#REF!</definedName>
    <definedName name="UAcct394Sg">#REF!</definedName>
    <definedName name="UAcct394Sgp" localSheetId="0">#REF!</definedName>
    <definedName name="UAcct394Sgp">#REF!</definedName>
    <definedName name="UAcct394Sgu" localSheetId="0">#REF!</definedName>
    <definedName name="UAcct394Sgu">#REF!</definedName>
    <definedName name="UAcct394So" localSheetId="0">#REF!</definedName>
    <definedName name="UAcct394So">#REF!</definedName>
    <definedName name="UACCT394SSGCH" localSheetId="0">#REF!</definedName>
    <definedName name="UACCT394SSGCH">#REF!</definedName>
    <definedName name="UACCT394SSGCT">#REF!</definedName>
    <definedName name="UAcct395S" localSheetId="0">#REF!</definedName>
    <definedName name="UAcct395S">#REF!</definedName>
    <definedName name="UAcct395Se" localSheetId="0">#REF!</definedName>
    <definedName name="UAcct395Se">#REF!</definedName>
    <definedName name="UAcct395Sg" localSheetId="0">#REF!</definedName>
    <definedName name="UAcct395Sg">#REF!</definedName>
    <definedName name="UAcct395Sgp" localSheetId="0">#REF!</definedName>
    <definedName name="UAcct395Sgp">#REF!</definedName>
    <definedName name="UAcct395Sgu" localSheetId="0">#REF!</definedName>
    <definedName name="UAcct395Sgu">#REF!</definedName>
    <definedName name="UAcct395So" localSheetId="0">#REF!</definedName>
    <definedName name="UAcct395So">#REF!</definedName>
    <definedName name="UACCT395SSGCH" localSheetId="0">#REF!</definedName>
    <definedName name="UACCT395SSGCH">#REF!</definedName>
    <definedName name="UACCT395SSGCT">#REF!</definedName>
    <definedName name="UAcct396S" localSheetId="0">#REF!</definedName>
    <definedName name="UAcct396S">#REF!</definedName>
    <definedName name="UAcct396Se" localSheetId="0">#REF!</definedName>
    <definedName name="UAcct396Se">#REF!</definedName>
    <definedName name="UAcct396Sg" localSheetId="0">#REF!</definedName>
    <definedName name="UAcct396Sg">#REF!</definedName>
    <definedName name="UAcct396Sgp" localSheetId="0">#REF!</definedName>
    <definedName name="UAcct396Sgp">#REF!</definedName>
    <definedName name="UAcct396Sgu" localSheetId="0">#REF!</definedName>
    <definedName name="UAcct396Sgu">#REF!</definedName>
    <definedName name="UAcct396So" localSheetId="0">#REF!</definedName>
    <definedName name="UAcct396So">#REF!</definedName>
    <definedName name="UACCT396SSGCH" localSheetId="0">#REF!</definedName>
    <definedName name="UACCT396SSGCH">#REF!</definedName>
    <definedName name="UACCT396SSGCT">#REF!</definedName>
    <definedName name="UAcct397Cn" localSheetId="0">#REF!</definedName>
    <definedName name="UAcct397Cn">#REF!</definedName>
    <definedName name="UAcct397JBG">#REF!</definedName>
    <definedName name="UAcct397S" localSheetId="0">#REF!</definedName>
    <definedName name="UAcct397S">#REF!</definedName>
    <definedName name="UAcct397Se" localSheetId="0">#REF!</definedName>
    <definedName name="UAcct397Se">#REF!</definedName>
    <definedName name="UAcct397Sg" localSheetId="0">#REF!</definedName>
    <definedName name="UAcct397Sg">#REF!</definedName>
    <definedName name="UAcct397Sgp" localSheetId="0">#REF!</definedName>
    <definedName name="UAcct397Sgp">#REF!</definedName>
    <definedName name="UAcct397Sgu" localSheetId="0">#REF!</definedName>
    <definedName name="UAcct397Sgu">#REF!</definedName>
    <definedName name="UAcct397So" localSheetId="0">#REF!</definedName>
    <definedName name="UAcct397So">#REF!</definedName>
    <definedName name="UACCT397SSGCH">#REF!</definedName>
    <definedName name="UACCT397SSGCT">#REF!</definedName>
    <definedName name="UAcct398Cn" localSheetId="0">#REF!</definedName>
    <definedName name="UAcct398Cn">#REF!</definedName>
    <definedName name="UAcct398S" localSheetId="0">#REF!</definedName>
    <definedName name="UAcct398S">#REF!</definedName>
    <definedName name="UAcct398Se" localSheetId="0">#REF!</definedName>
    <definedName name="UAcct398Se">#REF!</definedName>
    <definedName name="UAcct398Sg" localSheetId="0">#REF!</definedName>
    <definedName name="UAcct398Sg">#REF!</definedName>
    <definedName name="UAcct398Sgp" localSheetId="0">#REF!</definedName>
    <definedName name="UAcct398Sgp">#REF!</definedName>
    <definedName name="UAcct398Sgu" localSheetId="0">#REF!</definedName>
    <definedName name="UAcct398Sgu">#REF!</definedName>
    <definedName name="UAcct398So" localSheetId="0">#REF!</definedName>
    <definedName name="UAcct398So">#REF!</definedName>
    <definedName name="UACCT398SSGCT" localSheetId="0">#REF!</definedName>
    <definedName name="UACCT398SSGCT">#REF!</definedName>
    <definedName name="UAcct399" localSheetId="0">#REF!</definedName>
    <definedName name="UAcct399">#REF!</definedName>
    <definedName name="UAcct399G" localSheetId="0">#REF!</definedName>
    <definedName name="UAcct399G">#REF!</definedName>
    <definedName name="UAcct399L" localSheetId="0">#REF!</definedName>
    <definedName name="UAcct399L">#REF!</definedName>
    <definedName name="UAcct399Lrcl" localSheetId="0">#REF!</definedName>
    <definedName name="UAcct399Lrcl">#REF!</definedName>
    <definedName name="UAcct403360" localSheetId="0">#REF!</definedName>
    <definedName name="UAcct403360">#REF!</definedName>
    <definedName name="UAcct403361" localSheetId="0">#REF!</definedName>
    <definedName name="UAcct403361">#REF!</definedName>
    <definedName name="UAcct403362" localSheetId="0">#REF!</definedName>
    <definedName name="UAcct403362">#REF!</definedName>
    <definedName name="UAcct403363">#REF!</definedName>
    <definedName name="UAcct403364" localSheetId="0">#REF!</definedName>
    <definedName name="UAcct403364">#REF!</definedName>
    <definedName name="UAcct403365" localSheetId="0">#REF!</definedName>
    <definedName name="UAcct403365">#REF!</definedName>
    <definedName name="UAcct403366" localSheetId="0">#REF!</definedName>
    <definedName name="UAcct403366">#REF!</definedName>
    <definedName name="UAcct403367" localSheetId="0">#REF!</definedName>
    <definedName name="UAcct403367">#REF!</definedName>
    <definedName name="UAcct403368" localSheetId="0">#REF!</definedName>
    <definedName name="UAcct403368">#REF!</definedName>
    <definedName name="UAcct403369" localSheetId="0">#REF!</definedName>
    <definedName name="UAcct403369">#REF!</definedName>
    <definedName name="UAcct403370" localSheetId="0">#REF!</definedName>
    <definedName name="UAcct403370">#REF!</definedName>
    <definedName name="UAcct403371" localSheetId="0">#REF!</definedName>
    <definedName name="UAcct403371">#REF!</definedName>
    <definedName name="UAcct403372" localSheetId="0">#REF!</definedName>
    <definedName name="UAcct403372">#REF!</definedName>
    <definedName name="UAcct403373" localSheetId="0">#REF!</definedName>
    <definedName name="UAcct403373">#REF!</definedName>
    <definedName name="UAcct403Ep" localSheetId="0">#REF!</definedName>
    <definedName name="UAcct403Ep">#REF!</definedName>
    <definedName name="UAcct403Epsg" localSheetId="0">#REF!</definedName>
    <definedName name="UAcct403Epsg">#REF!</definedName>
    <definedName name="UAcct403Gpcn" localSheetId="0">#REF!</definedName>
    <definedName name="UAcct403Gpcn">#REF!</definedName>
    <definedName name="UAcct403GPDGP">#REF!</definedName>
    <definedName name="UAcct403GPDGU">#REF!</definedName>
    <definedName name="UAcct403GPJBG">#REF!</definedName>
    <definedName name="UAcct403Gps" localSheetId="0">#REF!</definedName>
    <definedName name="UAcct403Gps">#REF!</definedName>
    <definedName name="UAcct403Gpse">#REF!</definedName>
    <definedName name="UAcct403Gpseu">#REF!</definedName>
    <definedName name="UAcct403Gpsg" localSheetId="0">#REF!</definedName>
    <definedName name="UAcct403Gpsg">#REF!</definedName>
    <definedName name="UACCT403gpsg1">#REF!</definedName>
    <definedName name="UAcct403Gpsgp">#REF!</definedName>
    <definedName name="UAcct403Gpsgu">#REF!</definedName>
    <definedName name="UAcct403Gpso" localSheetId="0">#REF!</definedName>
    <definedName name="UAcct403Gpso">#REF!</definedName>
    <definedName name="uacct403gpssgch">#REF!</definedName>
    <definedName name="UACCT403GPSSGCT">#REF!</definedName>
    <definedName name="UAcct403Gv0" localSheetId="0">#REF!</definedName>
    <definedName name="UAcct403Gv0">#REF!</definedName>
    <definedName name="UAcct403Hp" localSheetId="0">#REF!</definedName>
    <definedName name="UAcct403Hp">#REF!</definedName>
    <definedName name="UAcct403Hpdgu" localSheetId="0">#REF!</definedName>
    <definedName name="UAcct403Hpdgu">#REF!</definedName>
    <definedName name="UACCT403JBE">#REF!</definedName>
    <definedName name="UAcct403Mp" localSheetId="0">#REF!</definedName>
    <definedName name="UAcct403Mp">#REF!</definedName>
    <definedName name="UAcct403Np" localSheetId="0">#REF!</definedName>
    <definedName name="UAcct403Np">#REF!</definedName>
    <definedName name="UAcct403Op" localSheetId="0">#REF!</definedName>
    <definedName name="UAcct403Op">#REF!</definedName>
    <definedName name="UAcct403OPCAGE">#REF!</definedName>
    <definedName name="UAcct403Opsgp">#REF!</definedName>
    <definedName name="UAcct403Opsgu">#REF!</definedName>
    <definedName name="uacct403opsgw">#REF!</definedName>
    <definedName name="uacct403opssgch">#REF!</definedName>
    <definedName name="uacct403opssgct">#REF!</definedName>
    <definedName name="uacct403sgw">#REF!</definedName>
    <definedName name="UAcct403Sp" localSheetId="0">#REF!</definedName>
    <definedName name="UAcct403Sp">#REF!</definedName>
    <definedName name="uacct403spdg">#REF!</definedName>
    <definedName name="uacct403spdgp">#REF!</definedName>
    <definedName name="uacct403spdgu">#REF!</definedName>
    <definedName name="UAcct403SPJBG">#REF!</definedName>
    <definedName name="uacct403spsg">#REF!</definedName>
    <definedName name="UAcct403Spsgp">#REF!</definedName>
    <definedName name="UAcct403Spsgu">#REF!</definedName>
    <definedName name="UACCT403SPSSGCH">#REF!</definedName>
    <definedName name="uacct403ssgch">#REF!</definedName>
    <definedName name="UAcct403Tp" localSheetId="0">#REF!</definedName>
    <definedName name="UAcct403Tp">#REF!</definedName>
    <definedName name="UAcct403Tpsgu" localSheetId="0">#REF!</definedName>
    <definedName name="UAcct403Tpsgu">#REF!</definedName>
    <definedName name="UAcct404330" localSheetId="0">#REF!</definedName>
    <definedName name="UAcct404330">#REF!</definedName>
    <definedName name="UAcct404330Dgu" localSheetId="0">#REF!</definedName>
    <definedName name="UAcct404330Dgu">#REF!</definedName>
    <definedName name="UAcct404Clg">#REF!</definedName>
    <definedName name="UAcct404Clgsop">#REF!</definedName>
    <definedName name="UAcct404Clgsou">#REF!</definedName>
    <definedName name="UAcct404Cls">#REF!</definedName>
    <definedName name="UACCT404GP">#REF!</definedName>
    <definedName name="UACCT404GPCN">#REF!</definedName>
    <definedName name="UACCT404GPSO">#REF!</definedName>
    <definedName name="UAcct404Ipcn" localSheetId="0">#REF!</definedName>
    <definedName name="UAcct404Ipcn">#REF!</definedName>
    <definedName name="UACCT404IPDGU">#REF!</definedName>
    <definedName name="UACCT404IPIDGU">#REF!</definedName>
    <definedName name="UAcct404IPJBG">#REF!</definedName>
    <definedName name="UAcct404Ips" localSheetId="0">#REF!</definedName>
    <definedName name="UAcct404Ips">#REF!</definedName>
    <definedName name="UAcct404Ipse" localSheetId="0">#REF!</definedName>
    <definedName name="UAcct404Ipse">#REF!</definedName>
    <definedName name="UAcct404Ipsg" localSheetId="0">#REF!</definedName>
    <definedName name="UAcct404Ipsg">#REF!</definedName>
    <definedName name="UAcct404Ipsg1" localSheetId="0">#REF!</definedName>
    <definedName name="UAcct404Ipsg1">#REF!</definedName>
    <definedName name="UAcct404Ipsg2">#REF!</definedName>
    <definedName name="UACCT404IPSGP">#REF!</definedName>
    <definedName name="UAcct404Ipso" localSheetId="0">#REF!</definedName>
    <definedName name="UAcct404Ipso">#REF!</definedName>
    <definedName name="UACCT404IPSSGCH">#REF!</definedName>
    <definedName name="UACCT404IPSSGCT">#REF!</definedName>
    <definedName name="UAcct404M" localSheetId="0">#REF!</definedName>
    <definedName name="UAcct404M">#REF!</definedName>
    <definedName name="UAcct404O">#REF!</definedName>
    <definedName name="UACCT404OP">#REF!</definedName>
    <definedName name="UACCT404SP">#REF!</definedName>
    <definedName name="UAcct405" localSheetId="0">#REF!</definedName>
    <definedName name="UAcct405">#REF!</definedName>
    <definedName name="UAcct406" localSheetId="0">#REF!</definedName>
    <definedName name="UAcct406">#REF!</definedName>
    <definedName name="UAcct406Dgp" localSheetId="0">#REF!</definedName>
    <definedName name="UAcct406Dgp">#REF!</definedName>
    <definedName name="UAcct406Dgu" localSheetId="0">#REF!</definedName>
    <definedName name="UAcct406Dgu">#REF!</definedName>
    <definedName name="UAcct407" localSheetId="0">#REF!</definedName>
    <definedName name="UAcct407">#REF!</definedName>
    <definedName name="UAcct407Sgp" localSheetId="0">#REF!</definedName>
    <definedName name="UAcct407Sgp">#REF!</definedName>
    <definedName name="UAcct408" localSheetId="0">#REF!</definedName>
    <definedName name="UAcct408">#REF!</definedName>
    <definedName name="UAcct408S" localSheetId="0">#REF!</definedName>
    <definedName name="UAcct408S">#REF!</definedName>
    <definedName name="UAcct40910FITOther">#REF!</definedName>
    <definedName name="UAcct40910FitPMI">#REF!</definedName>
    <definedName name="UAcct40910FITPTC">#REF!</definedName>
    <definedName name="UAcct40910FITSitus">#REF!</definedName>
    <definedName name="UAcct40911Dgu">#REF!</definedName>
    <definedName name="UAcct41010" localSheetId="0">#REF!</definedName>
    <definedName name="UAcct41010">#REF!</definedName>
    <definedName name="UAcct41011">#REF!</definedName>
    <definedName name="UACCT41020" localSheetId="0">#REF!</definedName>
    <definedName name="UACCT41020">#REF!</definedName>
    <definedName name="UACCT41020BADDEBT" localSheetId="0">#REF!</definedName>
    <definedName name="UACCT41020BADDEBT">#REF!</definedName>
    <definedName name="UACCT41020DITEXP" localSheetId="0">#REF!</definedName>
    <definedName name="UACCT41020DITEXP">#REF!</definedName>
    <definedName name="UACCT41020DNPU" localSheetId="0">#REF!</definedName>
    <definedName name="UACCT41020DNPU">#REF!</definedName>
    <definedName name="UACCT41020S">#REF!</definedName>
    <definedName name="UACCT41020SE">#REF!</definedName>
    <definedName name="UACCT41020SG">#REF!</definedName>
    <definedName name="UACCT41020SGCT">#REF!</definedName>
    <definedName name="UACCT41020SGPP">#REF!</definedName>
    <definedName name="UACCT41020SO">#REF!</definedName>
    <definedName name="UACCT41020TROJP">#REF!</definedName>
    <definedName name="UACCT4102SNPD">#REF!</definedName>
    <definedName name="uacct41110" localSheetId="0">#REF!</definedName>
    <definedName name="UAcct41110">#REF!</definedName>
    <definedName name="uacct41110sgct" localSheetId="0">#REF!</definedName>
    <definedName name="uacct41110sgct">#REF!</definedName>
    <definedName name="UAcct41111" localSheetId="0">#REF!</definedName>
    <definedName name="UAcct41111">#REF!</definedName>
    <definedName name="UAcct41111Baddebt" localSheetId="0">#REF!</definedName>
    <definedName name="UAcct41111Baddebt">#REF!</definedName>
    <definedName name="UAcct41111Dgp" localSheetId="0">#REF!</definedName>
    <definedName name="UAcct41111Dgp">#REF!</definedName>
    <definedName name="UAcct41111Dgu" localSheetId="0">#REF!</definedName>
    <definedName name="UAcct41111Dgu">#REF!</definedName>
    <definedName name="UAcct41111Ditexp">#REF!</definedName>
    <definedName name="UAcct41111Dnpp">#REF!</definedName>
    <definedName name="UAcct41111Dnptp">#REF!</definedName>
    <definedName name="UAcct41111S">#REF!</definedName>
    <definedName name="UAcct41111Se">#REF!</definedName>
    <definedName name="UAcct41111Sg">#REF!</definedName>
    <definedName name="UAcct41111Sgpp">#REF!</definedName>
    <definedName name="UAcct41111So">#REF!</definedName>
    <definedName name="UAcct41111Trojp">#REF!</definedName>
    <definedName name="UAcct41120">#REF!</definedName>
    <definedName name="UAcct41140" localSheetId="0">#REF!</definedName>
    <definedName name="UAcct41140">#REF!</definedName>
    <definedName name="UAcct41141" localSheetId="0">#REF!</definedName>
    <definedName name="UAcct41141">#REF!</definedName>
    <definedName name="UAcct41160" localSheetId="0">#REF!</definedName>
    <definedName name="UAcct41160">#REF!</definedName>
    <definedName name="UAcct41170" localSheetId="0">#REF!</definedName>
    <definedName name="UAcct41170">#REF!</definedName>
    <definedName name="UAcct4118" localSheetId="0">#REF!</definedName>
    <definedName name="UAcct4118">#REF!</definedName>
    <definedName name="UAcct41181" localSheetId="0">#REF!</definedName>
    <definedName name="UAcct41181">#REF!</definedName>
    <definedName name="UAcct4194" localSheetId="0">#REF!</definedName>
    <definedName name="UAcct4194">#REF!</definedName>
    <definedName name="UAcct419Doth">#REF!</definedName>
    <definedName name="UAcct421" localSheetId="0">#REF!</definedName>
    <definedName name="UAcct421">#REF!</definedName>
    <definedName name="UAcct4311" localSheetId="0">#REF!</definedName>
    <definedName name="UAcct4311">#REF!</definedName>
    <definedName name="UAcct442Se" localSheetId="0">#REF!</definedName>
    <definedName name="UAcct442Se">#REF!</definedName>
    <definedName name="UAcct442Sg" localSheetId="0">#REF!</definedName>
    <definedName name="UAcct442Sg">#REF!</definedName>
    <definedName name="UAcct447" localSheetId="0">#REF!</definedName>
    <definedName name="UAcct447">#REF!</definedName>
    <definedName name="UAcct447CAEE" localSheetId="0">#REF!</definedName>
    <definedName name="UAcct447CAEE">#REF!</definedName>
    <definedName name="UAcct447CAGE" localSheetId="0">#REF!</definedName>
    <definedName name="UAcct447CAGE">#REF!</definedName>
    <definedName name="UAcct447Dgu" localSheetId="0">#REF!</definedName>
    <definedName name="UAcct447Dgu">#REF!</definedName>
    <definedName name="UACCT447NPC">#REF!</definedName>
    <definedName name="UACCT447NPCCAEW">#REF!</definedName>
    <definedName name="UACCT447NPCCAGW">#REF!</definedName>
    <definedName name="UACCT447NPCDGP">#REF!</definedName>
    <definedName name="UAcct447S" localSheetId="0">#REF!</definedName>
    <definedName name="UAcct447S">#REF!</definedName>
    <definedName name="UAcct447Se">#REF!</definedName>
    <definedName name="UAcct448">#REF!</definedName>
    <definedName name="UAcct448S">#REF!</definedName>
    <definedName name="UAcct448So">#REF!</definedName>
    <definedName name="UAcct449" localSheetId="0">#REF!</definedName>
    <definedName name="UAcct449">#REF!</definedName>
    <definedName name="UAcct450" localSheetId="0">#REF!</definedName>
    <definedName name="UAcct450">#REF!</definedName>
    <definedName name="UAcct450S" localSheetId="0">#REF!</definedName>
    <definedName name="UAcct450S">#REF!</definedName>
    <definedName name="UAcct450So" localSheetId="0">#REF!</definedName>
    <definedName name="UAcct450So">#REF!</definedName>
    <definedName name="UAcct451S" localSheetId="0">#REF!</definedName>
    <definedName name="UAcct451S">#REF!</definedName>
    <definedName name="UAcct451Sg" localSheetId="0">#REF!</definedName>
    <definedName name="UAcct451Sg">#REF!</definedName>
    <definedName name="UAcct451So" localSheetId="0">#REF!</definedName>
    <definedName name="UAcct451So">#REF!</definedName>
    <definedName name="UAcct453" localSheetId="0">#REF!</definedName>
    <definedName name="UAcct453">#REF!</definedName>
    <definedName name="UAcct453CAGE" localSheetId="0">#REF!</definedName>
    <definedName name="UAcct453CAGE">#REF!</definedName>
    <definedName name="UAcct453CAGW" localSheetId="0">#REF!</definedName>
    <definedName name="UAcct453CAGW">#REF!</definedName>
    <definedName name="UAcct454" localSheetId="0">#REF!</definedName>
    <definedName name="UAcct454">#REF!</definedName>
    <definedName name="UAcct454JBG">#REF!</definedName>
    <definedName name="UAcct454S" localSheetId="0">#REF!</definedName>
    <definedName name="UAcct454S">#REF!</definedName>
    <definedName name="UAcct454Sg" localSheetId="0">#REF!</definedName>
    <definedName name="UAcct454Sg">#REF!</definedName>
    <definedName name="UAcct454So" localSheetId="0">#REF!</definedName>
    <definedName name="UAcct454So">#REF!</definedName>
    <definedName name="UAcct456" localSheetId="0">#REF!</definedName>
    <definedName name="UAcct456">#REF!</definedName>
    <definedName name="UAcct456CAEW">#REF!</definedName>
    <definedName name="UAcct456Cn">#REF!</definedName>
    <definedName name="UAcct456S" localSheetId="0">#REF!</definedName>
    <definedName name="UAcct456S">#REF!</definedName>
    <definedName name="UAcct456Se">#REF!</definedName>
    <definedName name="UAcct456Sg">#REF!</definedName>
    <definedName name="UAcct456So" localSheetId="0">#REF!</definedName>
    <definedName name="UAcct456So">#REF!</definedName>
    <definedName name="UAcct500" localSheetId="0">#REF!</definedName>
    <definedName name="UAcct500">#REF!</definedName>
    <definedName name="UAcct500Dnppsu">#REF!</definedName>
    <definedName name="UAcct500DSG">#REF!</definedName>
    <definedName name="UAcct500JBG">#REF!</definedName>
    <definedName name="UACCT500SSGCH">#REF!</definedName>
    <definedName name="UAcct501" localSheetId="0">#REF!</definedName>
    <definedName name="UAcct501">#REF!</definedName>
    <definedName name="UAcct501CAEW">#REF!</definedName>
    <definedName name="UAcct501JBE">#REF!</definedName>
    <definedName name="UACCT501NPC">#REF!</definedName>
    <definedName name="UACCT501NPCCAEW">#REF!</definedName>
    <definedName name="UACCT501nPCSE">#REF!</definedName>
    <definedName name="UACCT501NPCSE1" localSheetId="0">#REF!</definedName>
    <definedName name="UACCT501NPCSE1">#REF!</definedName>
    <definedName name="UAcct501Se">#REF!</definedName>
    <definedName name="UACCT501SE1" localSheetId="0">#REF!</definedName>
    <definedName name="UACCT501SE1">#REF!</definedName>
    <definedName name="UACCT501SE2" localSheetId="0">#REF!</definedName>
    <definedName name="UACCT501SE2">#REF!</definedName>
    <definedName name="UACCT501SE3" localSheetId="0">#REF!</definedName>
    <definedName name="UACCT501SE3">#REF!</definedName>
    <definedName name="UACCT501SENNPC">#REF!</definedName>
    <definedName name="UACCT501SSECH">#REF!</definedName>
    <definedName name="UACCT501SSECHNNPC">#REF!</definedName>
    <definedName name="UACCT501SSECT">#REF!</definedName>
    <definedName name="UAcct502" localSheetId="0">#REF!</definedName>
    <definedName name="UAcct502">#REF!</definedName>
    <definedName name="UAcct502CAGE">#REF!</definedName>
    <definedName name="UAcct502Dnppsu">#REF!</definedName>
    <definedName name="UAcct502JBG" localSheetId="0">#REF!</definedName>
    <definedName name="UAcct502JBG">#REF!</definedName>
    <definedName name="UAcct502SG">#REF!</definedName>
    <definedName name="uacct502snpps">#REF!</definedName>
    <definedName name="UACCT502SSGCH">#REF!</definedName>
    <definedName name="UAcct503" localSheetId="0">#REF!</definedName>
    <definedName name="UAcct503">#REF!</definedName>
    <definedName name="UAcct503npc" localSheetId="0">#REF!</definedName>
    <definedName name="UACCT503NPC">#REF!</definedName>
    <definedName name="UAcct503Se">#REF!</definedName>
    <definedName name="UACCT503SENNPC">#REF!</definedName>
    <definedName name="UAcct505" localSheetId="0">#REF!</definedName>
    <definedName name="UAcct505">#REF!</definedName>
    <definedName name="UAcct505CAGE">#REF!</definedName>
    <definedName name="UAcct505Dnppsu">#REF!</definedName>
    <definedName name="UAcct505JBG" localSheetId="0">#REF!</definedName>
    <definedName name="UAcct505JBG">#REF!</definedName>
    <definedName name="UAcct505sg">#REF!</definedName>
    <definedName name="uacct505snpps">#REF!</definedName>
    <definedName name="UACCT505SSGCH">#REF!</definedName>
    <definedName name="UAcct506" localSheetId="0">#REF!</definedName>
    <definedName name="UAcct506">#REF!</definedName>
    <definedName name="UAcct506CAGE">#REF!</definedName>
    <definedName name="UAcct506JBG" localSheetId="0">#REF!</definedName>
    <definedName name="UAcct506JBG">#REF!</definedName>
    <definedName name="UAcct506Se">#REF!</definedName>
    <definedName name="uacct506snpps">#REF!</definedName>
    <definedName name="UACCT506SSGCH">#REF!</definedName>
    <definedName name="UAcct507" localSheetId="0">#REF!</definedName>
    <definedName name="UAcct507">#REF!</definedName>
    <definedName name="UAcct507CAGE">#REF!</definedName>
    <definedName name="UAcct507JBG" localSheetId="0">#REF!</definedName>
    <definedName name="UAcct507JBG">#REF!</definedName>
    <definedName name="UAcct507SG">#REF!</definedName>
    <definedName name="uacct507ssgch">#REF!</definedName>
    <definedName name="UAcct510" localSheetId="0">#REF!</definedName>
    <definedName name="UAcct510">#REF!</definedName>
    <definedName name="UAcct510CAGE">#REF!</definedName>
    <definedName name="UAcct510JBG" localSheetId="0">#REF!</definedName>
    <definedName name="UAcct510JBG">#REF!</definedName>
    <definedName name="UAcct510sg">#REF!</definedName>
    <definedName name="uacct510ssgch">#REF!</definedName>
    <definedName name="UAcct511" localSheetId="0">#REF!</definedName>
    <definedName name="UAcct511">#REF!</definedName>
    <definedName name="UAcct511CAGE">#REF!</definedName>
    <definedName name="UAcct511JBG" localSheetId="0">#REF!</definedName>
    <definedName name="UAcct511JBG">#REF!</definedName>
    <definedName name="UAcct511sg">#REF!</definedName>
    <definedName name="UACCT511SSGCH">#REF!</definedName>
    <definedName name="UAcct512" localSheetId="0">#REF!</definedName>
    <definedName name="UAcct512">#REF!</definedName>
    <definedName name="UAcct512CAGE">#REF!</definedName>
    <definedName name="UAcct512JBG" localSheetId="0">#REF!</definedName>
    <definedName name="UAcct512JBG">#REF!</definedName>
    <definedName name="UAcct512sg">#REF!</definedName>
    <definedName name="UACCT512SSGCH">#REF!</definedName>
    <definedName name="UAcct513" localSheetId="0">#REF!</definedName>
    <definedName name="UAcct513">#REF!</definedName>
    <definedName name="UAcct513CAGE">#REF!</definedName>
    <definedName name="UAcct513JBG" localSheetId="0">#REF!</definedName>
    <definedName name="UAcct513JBG">#REF!</definedName>
    <definedName name="UAcct513sg">#REF!</definedName>
    <definedName name="UACCT513SSGCH">#REF!</definedName>
    <definedName name="UAcct514" localSheetId="0">#REF!</definedName>
    <definedName name="UAcct514">#REF!</definedName>
    <definedName name="UAcct514CAGE">#REF!</definedName>
    <definedName name="UAcct514JBG" localSheetId="0">#REF!</definedName>
    <definedName name="UAcct514JBG">#REF!</definedName>
    <definedName name="UAcct514sg">#REF!</definedName>
    <definedName name="UACCT514SSGCH">#REF!</definedName>
    <definedName name="UAcct517" localSheetId="0">#REF!</definedName>
    <definedName name="UAcct517">#REF!</definedName>
    <definedName name="UAcct518" localSheetId="0">#REF!</definedName>
    <definedName name="UAcct518">#REF!</definedName>
    <definedName name="UAcct519" localSheetId="0">#REF!</definedName>
    <definedName name="UAcct519">#REF!</definedName>
    <definedName name="UAcct520" localSheetId="0">#REF!</definedName>
    <definedName name="UAcct520">#REF!</definedName>
    <definedName name="UAcct523" localSheetId="0">#REF!</definedName>
    <definedName name="UAcct523">#REF!</definedName>
    <definedName name="UAcct524" localSheetId="0">#REF!</definedName>
    <definedName name="UAcct524">#REF!</definedName>
    <definedName name="UAcct528" localSheetId="0">#REF!</definedName>
    <definedName name="UAcct528">#REF!</definedName>
    <definedName name="UAcct529" localSheetId="0">#REF!</definedName>
    <definedName name="UAcct529">#REF!</definedName>
    <definedName name="UAcct530" localSheetId="0">#REF!</definedName>
    <definedName name="UAcct530">#REF!</definedName>
    <definedName name="UAcct531" localSheetId="0">#REF!</definedName>
    <definedName name="UAcct531">#REF!</definedName>
    <definedName name="UAcct532" localSheetId="0">#REF!</definedName>
    <definedName name="UAcct532">#REF!</definedName>
    <definedName name="UAcct535" localSheetId="0">#REF!</definedName>
    <definedName name="UAcct535">#REF!</definedName>
    <definedName name="UAcct536" localSheetId="0">#REF!</definedName>
    <definedName name="UAcct536">#REF!</definedName>
    <definedName name="UAcct537" localSheetId="0">#REF!</definedName>
    <definedName name="UAcct537">#REF!</definedName>
    <definedName name="UAcct538" localSheetId="0">#REF!</definedName>
    <definedName name="UAcct538">#REF!</definedName>
    <definedName name="UAcct539" localSheetId="0">#REF!</definedName>
    <definedName name="UAcct539">#REF!</definedName>
    <definedName name="UAcct540" localSheetId="0">#REF!</definedName>
    <definedName name="UAcct540">#REF!</definedName>
    <definedName name="UAcct541" localSheetId="0">#REF!</definedName>
    <definedName name="UAcct541">#REF!</definedName>
    <definedName name="UAcct542" localSheetId="0">#REF!</definedName>
    <definedName name="UAcct542">#REF!</definedName>
    <definedName name="UAcct543" localSheetId="0">#REF!</definedName>
    <definedName name="UAcct543">#REF!</definedName>
    <definedName name="UAcct544" localSheetId="0">#REF!</definedName>
    <definedName name="UAcct544">#REF!</definedName>
    <definedName name="UAcct545" localSheetId="0">#REF!</definedName>
    <definedName name="UAcct545">#REF!</definedName>
    <definedName name="UAcct546" localSheetId="0">#REF!</definedName>
    <definedName name="UAcct546">#REF!</definedName>
    <definedName name="UAcct546CAGE">#REF!</definedName>
    <definedName name="UACCT546sg">#REF!</definedName>
    <definedName name="UAcct547">#REF!</definedName>
    <definedName name="UAcct547CAEW">#REF!</definedName>
    <definedName name="UACCT547n">#REF!</definedName>
    <definedName name="UACCT547NPCCAEW">#REF!</definedName>
    <definedName name="UACCT547nse">#REF!</definedName>
    <definedName name="UAcct547Se" localSheetId="0">#REF!</definedName>
    <definedName name="UAcct547Se">#REF!</definedName>
    <definedName name="UACCT547SSECT">#REF!</definedName>
    <definedName name="UAcct548" localSheetId="0">#REF!</definedName>
    <definedName name="UAcct548">#REF!</definedName>
    <definedName name="UACCT548CAGE">#REF!</definedName>
    <definedName name="UACCT548sg">#REF!</definedName>
    <definedName name="UACCT548SSCCT">#REF!</definedName>
    <definedName name="uacct548ssgct">#REF!</definedName>
    <definedName name="UAcct549" localSheetId="0">#REF!</definedName>
    <definedName name="UAcct549">#REF!</definedName>
    <definedName name="Uacct549CAGE">#REF!</definedName>
    <definedName name="UAcct549Dnppou">#REF!</definedName>
    <definedName name="UAcct549sg">#REF!</definedName>
    <definedName name="UACCT549SGW">#REF!</definedName>
    <definedName name="UACCT549SSGCT">#REF!</definedName>
    <definedName name="uacct550">#REF!</definedName>
    <definedName name="UAcct5506SE" localSheetId="0">#REF!</definedName>
    <definedName name="UAcct5506SE">#REF!</definedName>
    <definedName name="UACCT550sg">#REF!</definedName>
    <definedName name="uacct550sgw">#REF!</definedName>
    <definedName name="uacct550snppo">#REF!</definedName>
    <definedName name="uacct550ssgct">#REF!</definedName>
    <definedName name="UAcct551">#REF!</definedName>
    <definedName name="UAcct551CAGE">#REF!</definedName>
    <definedName name="UACCT551SG">#REF!</definedName>
    <definedName name="UAcct552">#REF!</definedName>
    <definedName name="UACCT552CAGE">#REF!</definedName>
    <definedName name="UAcct552Dnppou">#REF!</definedName>
    <definedName name="UAcct552sg" localSheetId="0">#REF!</definedName>
    <definedName name="UAcct552SG">#REF!</definedName>
    <definedName name="UACCT552SSGCT">#REF!</definedName>
    <definedName name="UAcct553">#REF!</definedName>
    <definedName name="UACCT553CAGE">#REF!</definedName>
    <definedName name="UAcct553Dnppou">#REF!</definedName>
    <definedName name="UAcct553SG">#REF!</definedName>
    <definedName name="UACCT553SGW">#REF!</definedName>
    <definedName name="UACCT553SSGCT">#REF!</definedName>
    <definedName name="UAcct554">#REF!</definedName>
    <definedName name="UACCT554CAGE">#REF!</definedName>
    <definedName name="UAcct554Dnppou">#REF!</definedName>
    <definedName name="UAcct554SG">#REF!</definedName>
    <definedName name="UACCT554SGW">#REF!</definedName>
    <definedName name="UAcct554SSCT">#REF!</definedName>
    <definedName name="UACCT554SSGCT">#REF!</definedName>
    <definedName name="UAcct555CAEE" localSheetId="0">#REF!</definedName>
    <definedName name="UAcct555CAEE">#REF!</definedName>
    <definedName name="UAcct555CAEW">#REF!</definedName>
    <definedName name="UAcct555CAGE" localSheetId="0">#REF!</definedName>
    <definedName name="UAcct555CAGE">#REF!</definedName>
    <definedName name="UAcct555CAGW">#REF!</definedName>
    <definedName name="uacct555dgp" localSheetId="0">#REF!</definedName>
    <definedName name="UACCT555DGP">#REF!</definedName>
    <definedName name="UAcct555Dgu">#REF!</definedName>
    <definedName name="UACCT555NPCCAEW">#REF!</definedName>
    <definedName name="UACCT555NPCCAGW">#REF!</definedName>
    <definedName name="UAcct555S" localSheetId="0">#REF!</definedName>
    <definedName name="UAcct555S">#REF!</definedName>
    <definedName name="UAcct555Se" localSheetId="0">#REF!</definedName>
    <definedName name="UAcct555Se">#REF!</definedName>
    <definedName name="UAcct555SG" localSheetId="0">#REF!</definedName>
    <definedName name="UACCT555SG">#REF!</definedName>
    <definedName name="uacct555ssgc">#REF!</definedName>
    <definedName name="uacct555ssgp">#REF!</definedName>
    <definedName name="UAcct556" localSheetId="0">#REF!</definedName>
    <definedName name="UAcct556">#REF!</definedName>
    <definedName name="UAcct557" localSheetId="0">#REF!</definedName>
    <definedName name="UAcct557">#REF!</definedName>
    <definedName name="UAcct557S">#REF!</definedName>
    <definedName name="uacct557se">#REF!</definedName>
    <definedName name="UAcct557Sg">#REF!</definedName>
    <definedName name="Uacct557SSGCT">#REF!</definedName>
    <definedName name="uacct557trojp">#REF!</definedName>
    <definedName name="UAcct560" localSheetId="0">#REF!</definedName>
    <definedName name="UAcct560">#REF!</definedName>
    <definedName name="UAcct561" localSheetId="0">#REF!</definedName>
    <definedName name="UAcct561">#REF!</definedName>
    <definedName name="UAcct562" localSheetId="0">#REF!</definedName>
    <definedName name="UAcct562">#REF!</definedName>
    <definedName name="UAcct563" localSheetId="0">#REF!</definedName>
    <definedName name="UAcct563">#REF!</definedName>
    <definedName name="UAcct564" localSheetId="0">#REF!</definedName>
    <definedName name="UAcct564">#REF!</definedName>
    <definedName name="UAcct565" localSheetId="0">#REF!</definedName>
    <definedName name="UAcct565">#REF!</definedName>
    <definedName name="UACCT565NPC">#REF!</definedName>
    <definedName name="UACCT565NPCCAGW">#REF!</definedName>
    <definedName name="UAcct565Se">#REF!</definedName>
    <definedName name="UAcct566" localSheetId="0">#REF!</definedName>
    <definedName name="UAcct566">#REF!</definedName>
    <definedName name="UAcct567" localSheetId="0">#REF!</definedName>
    <definedName name="UAcct567">#REF!</definedName>
    <definedName name="UAcct568" localSheetId="0">#REF!</definedName>
    <definedName name="UAcct568">#REF!</definedName>
    <definedName name="UAcct569" localSheetId="0">#REF!</definedName>
    <definedName name="UAcct569">#REF!</definedName>
    <definedName name="UAcct570" localSheetId="0">#REF!</definedName>
    <definedName name="UAcct570">#REF!</definedName>
    <definedName name="UAcct571" localSheetId="0">#REF!</definedName>
    <definedName name="UAcct571">#REF!</definedName>
    <definedName name="UAcct572" localSheetId="0">#REF!</definedName>
    <definedName name="UAcct572">#REF!</definedName>
    <definedName name="UAcct573" localSheetId="0">#REF!</definedName>
    <definedName name="UAcct573">#REF!</definedName>
    <definedName name="UAcct580" localSheetId="0">#REF!</definedName>
    <definedName name="UAcct580">#REF!</definedName>
    <definedName name="UAcct581" localSheetId="0">#REF!</definedName>
    <definedName name="UAcct581">#REF!</definedName>
    <definedName name="UAcct582" localSheetId="0">#REF!</definedName>
    <definedName name="UAcct582">#REF!</definedName>
    <definedName name="UAcct583" localSheetId="0">#REF!</definedName>
    <definedName name="UAcct583">#REF!</definedName>
    <definedName name="UAcct584" localSheetId="0">#REF!</definedName>
    <definedName name="UAcct584">#REF!</definedName>
    <definedName name="UAcct585" localSheetId="0">#REF!</definedName>
    <definedName name="UAcct585">#REF!</definedName>
    <definedName name="UAcct586" localSheetId="0">#REF!</definedName>
    <definedName name="UAcct586">#REF!</definedName>
    <definedName name="UAcct587" localSheetId="0">#REF!</definedName>
    <definedName name="UAcct587">#REF!</definedName>
    <definedName name="UAcct588" localSheetId="0">#REF!</definedName>
    <definedName name="UAcct588">#REF!</definedName>
    <definedName name="UAcct589" localSheetId="0">#REF!</definedName>
    <definedName name="UAcct589">#REF!</definedName>
    <definedName name="UAcct590" localSheetId="0">#REF!</definedName>
    <definedName name="UAcct590">#REF!</definedName>
    <definedName name="UAcct591" localSheetId="0">#REF!</definedName>
    <definedName name="UAcct591">#REF!</definedName>
    <definedName name="UAcct592" localSheetId="0">#REF!</definedName>
    <definedName name="UAcct592">#REF!</definedName>
    <definedName name="UAcct593" localSheetId="0">#REF!</definedName>
    <definedName name="UAcct593">#REF!</definedName>
    <definedName name="UAcct594" localSheetId="0">#REF!</definedName>
    <definedName name="UAcct594">#REF!</definedName>
    <definedName name="UAcct595" localSheetId="0">#REF!</definedName>
    <definedName name="UAcct595">#REF!</definedName>
    <definedName name="UAcct596" localSheetId="0">#REF!</definedName>
    <definedName name="UAcct596">#REF!</definedName>
    <definedName name="UAcct597" localSheetId="0">#REF!</definedName>
    <definedName name="UAcct597">#REF!</definedName>
    <definedName name="UAcct598" localSheetId="0">#REF!</definedName>
    <definedName name="UAcct598">#REF!</definedName>
    <definedName name="UAcct901" localSheetId="0">#REF!</definedName>
    <definedName name="UAcct901">#REF!</definedName>
    <definedName name="UAcct902" localSheetId="0">#REF!</definedName>
    <definedName name="UAcct902">#REF!</definedName>
    <definedName name="UAcct903" localSheetId="0">#REF!</definedName>
    <definedName name="UAcct903">#REF!</definedName>
    <definedName name="UAcct904" localSheetId="0">#REF!</definedName>
    <definedName name="UAcct904">#REF!</definedName>
    <definedName name="Uacct904SG" localSheetId="0">#REF!</definedName>
    <definedName name="Uacct904SG">#REF!</definedName>
    <definedName name="UAcct905" localSheetId="0">#REF!</definedName>
    <definedName name="UAcct905">#REF!</definedName>
    <definedName name="UAcct907" localSheetId="0">#REF!</definedName>
    <definedName name="UAcct907">#REF!</definedName>
    <definedName name="UAcct908" localSheetId="0">#REF!</definedName>
    <definedName name="UAcct908">#REF!</definedName>
    <definedName name="UAcct909" localSheetId="0">#REF!</definedName>
    <definedName name="UAcct909">#REF!</definedName>
    <definedName name="UAcct910" localSheetId="0">#REF!</definedName>
    <definedName name="UAcct910">#REF!</definedName>
    <definedName name="UAcct911" localSheetId="0">#REF!</definedName>
    <definedName name="UAcct911">#REF!</definedName>
    <definedName name="UAcct912" localSheetId="0">#REF!</definedName>
    <definedName name="UAcct912">#REF!</definedName>
    <definedName name="UAcct913" localSheetId="0">#REF!</definedName>
    <definedName name="UAcct913">#REF!</definedName>
    <definedName name="UAcct916" localSheetId="0">#REF!</definedName>
    <definedName name="UAcct916">#REF!</definedName>
    <definedName name="UAcct920" localSheetId="0">#REF!</definedName>
    <definedName name="UAcct920">#REF!</definedName>
    <definedName name="UAcct920Cn" localSheetId="0">#REF!</definedName>
    <definedName name="UAcct920Cn">#REF!</definedName>
    <definedName name="UAcct921" localSheetId="0">#REF!</definedName>
    <definedName name="UAcct921">#REF!</definedName>
    <definedName name="UAcct921Cn" localSheetId="0">#REF!</definedName>
    <definedName name="UAcct921Cn">#REF!</definedName>
    <definedName name="UAcct923" localSheetId="0">#REF!</definedName>
    <definedName name="UAcct923">#REF!</definedName>
    <definedName name="UAcct923CAGW">#REF!</definedName>
    <definedName name="UAcct923Cn">#REF!</definedName>
    <definedName name="UAcct924" localSheetId="0">#REF!</definedName>
    <definedName name="UAcct924">#REF!</definedName>
    <definedName name="UAcct924S">#REF!</definedName>
    <definedName name="UACCT924SG">#REF!</definedName>
    <definedName name="UAcct924SO">#REF!</definedName>
    <definedName name="UAcct925" localSheetId="0">#REF!</definedName>
    <definedName name="UAcct925">#REF!</definedName>
    <definedName name="UAcct926" localSheetId="0">#REF!</definedName>
    <definedName name="UAcct926">#REF!</definedName>
    <definedName name="UAcct927" localSheetId="0">#REF!</definedName>
    <definedName name="UAcct927">#REF!</definedName>
    <definedName name="UAcct928" localSheetId="0">#REF!</definedName>
    <definedName name="UAcct928">#REF!</definedName>
    <definedName name="UAcct928RE">#REF!</definedName>
    <definedName name="UAcct929" localSheetId="0">#REF!</definedName>
    <definedName name="UAcct929">#REF!</definedName>
    <definedName name="UAcct930" localSheetId="0">#REF!</definedName>
    <definedName name="UAcct930">#REF!</definedName>
    <definedName name="UACCT930cn">#REF!</definedName>
    <definedName name="UAcct930S">#REF!</definedName>
    <definedName name="UAcct930So">#REF!</definedName>
    <definedName name="UAcct931" localSheetId="0">#REF!</definedName>
    <definedName name="UAcct931">#REF!</definedName>
    <definedName name="UAcct935" localSheetId="0">#REF!</definedName>
    <definedName name="UAcct935">#REF!</definedName>
    <definedName name="UAcctAGA" localSheetId="0">#REF!</definedName>
    <definedName name="UAcctAGA">#REF!</definedName>
    <definedName name="UACCTCOHDGP">#REF!</definedName>
    <definedName name="UACCTCOWSG">#REF!</definedName>
    <definedName name="UAcctcwc" localSheetId="0">#REF!</definedName>
    <definedName name="UAcctcwc">#REF!</definedName>
    <definedName name="UAcctd00" localSheetId="0">#REF!</definedName>
    <definedName name="UAcctd00">#REF!</definedName>
    <definedName name="UAcctdfa" localSheetId="0">#REF!</definedName>
    <definedName name="UAcctdfa">#REF!</definedName>
    <definedName name="UAcctdfad" localSheetId="0">#REF!</definedName>
    <definedName name="UAcctdfad">#REF!</definedName>
    <definedName name="UAcctdfap" localSheetId="0">#REF!</definedName>
    <definedName name="UAcctdfap">#REF!</definedName>
    <definedName name="UAcctdfat" localSheetId="0">#REF!</definedName>
    <definedName name="UAcctdfat">#REF!</definedName>
    <definedName name="UAcctds0" localSheetId="0">#REF!</definedName>
    <definedName name="UAcctds0">#REF!</definedName>
    <definedName name="UACCTECD">#REF!</definedName>
    <definedName name="UACCTECDDGP">#REF!</definedName>
    <definedName name="UACCTECDMC">#REF!</definedName>
    <definedName name="UACCTECDS">#REF!</definedName>
    <definedName name="UACCTECDSG1">#REF!</definedName>
    <definedName name="UACCTECDSG2">#REF!</definedName>
    <definedName name="UACCTECDSG3">#REF!</definedName>
    <definedName name="UACCTEQFCS">#REF!</definedName>
    <definedName name="UACCTEQFCSG">#REF!</definedName>
    <definedName name="UAcctfit" localSheetId="0">#REF!</definedName>
    <definedName name="UAcctfit">#REF!</definedName>
    <definedName name="UAcctg00" localSheetId="0">#REF!</definedName>
    <definedName name="UAcctg00">#REF!</definedName>
    <definedName name="UAccth00" localSheetId="0">#REF!</definedName>
    <definedName name="UAccth00">#REF!</definedName>
    <definedName name="UAccti00" localSheetId="0">#REF!</definedName>
    <definedName name="UAccti00">#REF!</definedName>
    <definedName name="UACCTMCCMC">#REF!</definedName>
    <definedName name="UACCTMCSG">#REF!</definedName>
    <definedName name="UAcctn00" localSheetId="0">#REF!</definedName>
    <definedName name="UAcctn00">#REF!</definedName>
    <definedName name="UAccto00" localSheetId="0">#REF!</definedName>
    <definedName name="UAccto00">#REF!</definedName>
    <definedName name="UAcctowc" localSheetId="0">#REF!</definedName>
    <definedName name="UAcctowc">#REF!</definedName>
    <definedName name="UAcctowcdgp" localSheetId="0">#REF!</definedName>
    <definedName name="UAcctowcdgp">#REF!</definedName>
    <definedName name="UAcctowcse">#REF!</definedName>
    <definedName name="UACCTOWCSSECH" localSheetId="0">#REF!</definedName>
    <definedName name="UACCTOWCSSECH">#REF!</definedName>
    <definedName name="UAccts00" localSheetId="0">#REF!</definedName>
    <definedName name="UAccts00">#REF!</definedName>
    <definedName name="UAcctSchM">#REF!</definedName>
    <definedName name="UAcctsttax" localSheetId="0">#REF!</definedName>
    <definedName name="UAcctsttax">#REF!</definedName>
    <definedName name="UAcctt00" localSheetId="0">#REF!</definedName>
    <definedName name="UAcctt00">#REF!</definedName>
    <definedName name="UACT553SGW">#REF!</definedName>
    <definedName name="UNBILREV" localSheetId="0">#REF!</definedName>
    <definedName name="UNBILREV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BR" localSheetId="0">#REF!</definedName>
    <definedName name="USBR">#REF!</definedName>
    <definedName name="USCHMAFS">#REF!</definedName>
    <definedName name="USCHMAFSE">#REF!</definedName>
    <definedName name="USCHMAFSG">#REF!</definedName>
    <definedName name="USCHMAFSNP">#REF!</definedName>
    <definedName name="USCHMAFSO">#REF!</definedName>
    <definedName name="USCHMAFTROJP">#REF!</definedName>
    <definedName name="USCHMAPBADDEBT">#REF!</definedName>
    <definedName name="USCHMAPS">#REF!</definedName>
    <definedName name="USCHMAPSE">#REF!</definedName>
    <definedName name="USCHMAPSG">#REF!</definedName>
    <definedName name="USCHMAPSNP">#REF!</definedName>
    <definedName name="USCHMAPSO">#REF!</definedName>
    <definedName name="USCHMATBADDEBT">#REF!</definedName>
    <definedName name="USCHMATCIAC">#REF!</definedName>
    <definedName name="USCHMATGPS">#REF!</definedName>
    <definedName name="USCHMATS">#REF!</definedName>
    <definedName name="USCHMATSCHMDEXP">#REF!</definedName>
    <definedName name="USCHMATSE">#REF!</definedName>
    <definedName name="USCHMATSG">#REF!</definedName>
    <definedName name="USCHMATSG2">#REF!</definedName>
    <definedName name="USCHMATSGCT">#REF!</definedName>
    <definedName name="USCHMATSNP">#REF!</definedName>
    <definedName name="USCHMATSNPD">#REF!</definedName>
    <definedName name="USCHMATSO">#REF!</definedName>
    <definedName name="USCHMATTAXDEPR">#REF!</definedName>
    <definedName name="USCHMATTROJD">#REF!</definedName>
    <definedName name="USCHMDFDGP">#REF!</definedName>
    <definedName name="USCHMDFDGU">#REF!</definedName>
    <definedName name="USCHMDFS">#REF!</definedName>
    <definedName name="USCHMDPIBT">#REF!</definedName>
    <definedName name="USCHMDPS">#REF!</definedName>
    <definedName name="USCHMDPSE">#REF!</definedName>
    <definedName name="USCHMDPSG">#REF!</definedName>
    <definedName name="USCHMDPSNP">#REF!</definedName>
    <definedName name="USCHMDPSO">#REF!</definedName>
    <definedName name="USCHMDTBADDEBT">#REF!</definedName>
    <definedName name="USCHMDTCN">#REF!</definedName>
    <definedName name="USCHMDTDGP">#REF!</definedName>
    <definedName name="USCHMDTGPS">#REF!</definedName>
    <definedName name="USCHMDTS">#REF!</definedName>
    <definedName name="USCHMDTSE">#REF!</definedName>
    <definedName name="USCHMDTSG">#REF!</definedName>
    <definedName name="USCHMDTSNP">#REF!</definedName>
    <definedName name="USCHMDTSNPD">#REF!</definedName>
    <definedName name="USCHMDTSO">#REF!</definedName>
    <definedName name="USCHMDTTAXDEPR">#REF!</definedName>
    <definedName name="USCHMDTTROJD">#REF!</definedName>
    <definedName name="USYieldCurves">#REF!</definedName>
    <definedName name="UT_305A_FY_2002" localSheetId="0">#REF!</definedName>
    <definedName name="UT_305A_FY_2002">#REF!</definedName>
    <definedName name="UT_RVN_0302" localSheetId="0">#REF!</definedName>
    <definedName name="UT_RVN_0302">#REF!</definedName>
    <definedName name="UtGrossReceipts">#REF!</definedName>
    <definedName name="v" localSheetId="1" hidden="1">{#N/A,#N/A,FALSE,"Coversheet";#N/A,#N/A,FALSE,"QA"}</definedName>
    <definedName name="v" localSheetId="2" hidden="1">{#N/A,#N/A,FALSE,"Coversheet";#N/A,#N/A,FALSE,"QA"}</definedName>
    <definedName name="v" hidden="1">{#N/A,#N/A,FALSE,"Coversheet";#N/A,#N/A,FALSE,"QA"}</definedName>
    <definedName name="ValidAccount">#REF!</definedName>
    <definedName name="Value" localSheetId="1" hidden="1">{#N/A,#N/A,FALSE,"Summ";#N/A,#N/A,FALSE,"General"}</definedName>
    <definedName name="Value" localSheetId="2" hidden="1">{#N/A,#N/A,FALSE,"Summ";#N/A,#N/A,FALSE,"General"}</definedName>
    <definedName name="Value" hidden="1">{#N/A,#N/A,FALSE,"Summ";#N/A,#N/A,FALSE,"General"}</definedName>
    <definedName name="VAR" localSheetId="0">#REF!</definedName>
    <definedName name="VAR">#REF!</definedName>
    <definedName name="VARIABLE" localSheetId="0">#REF!</definedName>
    <definedName name="VARIABLE">#REF!</definedName>
    <definedName name="Version" localSheetId="0">#REF!</definedName>
    <definedName name="Version">#REF!</definedName>
    <definedName name="VOUCHER" localSheetId="0">#REF!</definedName>
    <definedName name="VOUCHER">#REF!</definedName>
    <definedName name="w" localSheetId="1" hidden="1">#REF!</definedName>
    <definedName name="w" localSheetId="2" hidden="1">#REF!</definedName>
    <definedName name="w" localSheetId="0" hidden="1">#REF!</definedName>
    <definedName name="w" hidden="1">#REF!</definedName>
    <definedName name="WA16_2018" localSheetId="0">#REF!</definedName>
    <definedName name="WA16_2018">#REF!</definedName>
    <definedName name="WA16_2019" localSheetId="0">#REF!</definedName>
    <definedName name="WA16_2019">#REF!</definedName>
    <definedName name="WA24_2018" localSheetId="0">#REF!</definedName>
    <definedName name="WA24_2018">#REF!</definedName>
    <definedName name="WA24_2019">#REF!</definedName>
    <definedName name="WA36_2018">#REF!</definedName>
    <definedName name="WA36_2019">#REF!</definedName>
    <definedName name="WA40_2018">#REF!</definedName>
    <definedName name="WA40_2019">#REF!</definedName>
    <definedName name="WA48pri_2018">#REF!</definedName>
    <definedName name="WA48pri_2019">#REF!</definedName>
    <definedName name="WA48sec_2018">#REF!</definedName>
    <definedName name="WA48sec_2019">#REF!</definedName>
    <definedName name="WABoise_2018">#REF!</definedName>
    <definedName name="WABoise_2019">#REF!</definedName>
    <definedName name="WaRevenueTax">#REF!</definedName>
    <definedName name="we" localSheetId="1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EATHER" localSheetId="0">#REF!</definedName>
    <definedName name="WEATHER">#REF!</definedName>
    <definedName name="WEATHRNORM" localSheetId="0">#REF!</definedName>
    <definedName name="WEATHRNORM">#REF!</definedName>
    <definedName name="WH" localSheetId="1" hidden="1">{#N/A,#N/A,FALSE,"Coversheet";#N/A,#N/A,FALSE,"QA"}</definedName>
    <definedName name="WH" localSheetId="2" hidden="1">{#N/A,#N/A,FALSE,"Coversheet";#N/A,#N/A,FALSE,"QA"}</definedName>
    <definedName name="WH" hidden="1">{#N/A,#N/A,FALSE,"Coversheet";#N/A,#N/A,FALSE,"QA"}</definedName>
    <definedName name="WIDTH" localSheetId="0">#REF!</definedName>
    <definedName name="WIDTH">#REF!</definedName>
    <definedName name="WinterPeak">#REF!,#REF!</definedName>
    <definedName name="WN" localSheetId="0">#REF!</definedName>
    <definedName name="WN">#REF!</definedName>
    <definedName name="WORK1" localSheetId="0">#REF!</definedName>
    <definedName name="WORK1">#REF!</definedName>
    <definedName name="WORK2" localSheetId="0">#REF!</definedName>
    <definedName name="WORK2">#REF!</definedName>
    <definedName name="WORK3" localSheetId="0">#REF!</definedName>
    <definedName name="WORK3">#REF!</definedName>
    <definedName name="Workforce_Data">OFFSET(#REF!,0,0,COUNTA(#REF!),COUNTA(#REF!))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2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1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1" hidden="1">{"Page 3.4.1",#N/A,FALSE,"Totals";"Page 3.4.2",#N/A,FALSE,"Totals"}</definedName>
    <definedName name="wrn.Adj._.Back_Up." localSheetId="2" hidden="1">{"Page 3.4.1",#N/A,FALSE,"Totals";"Page 3.4.2",#N/A,FALSE,"Totals"}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localSheetId="2" hidden="1">{#N/A,#N/A,FALSE,"Summary EPS";#N/A,#N/A,FALSE,"1st Qtr Electric";#N/A,#N/A,FALSE,"1st Qtr Australia";#N/A,#N/A,FALSE,"1st Qtr Telecom";#N/A,#N/A,FALSE,"1st QTR Other"}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2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2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sheet";#N/A,#N/A,FALSE,"Adj backup";#N/A,#N/A,FALSE,"t Accounts"}</definedName>
    <definedName name="wrn.All._.Pages." localSheetId="2" hidden="1">{#N/A,#N/A,FALSE,"cover";#N/A,#N/A,FALSE,"lead sheet";#N/A,#N/A,FALSE,"Adj backup";#N/A,#N/A,FALSE,"t Accounts"}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2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" hidden="1">{"YTD-Total",#N/A,TRUE,"Provision";"YTD-Utility",#N/A,TRUE,"Prov Utility";"YTD-NonUtility",#N/A,TRUE,"Prov NonUtility"}</definedName>
    <definedName name="wrn.Combined._.YTD." localSheetId="2" hidden="1">{"YTD-Total",#N/A,TRUE,"Provision";"YTD-Utility",#N/A,TRUE,"Prov Utility";"YTD-NonUtility",#N/A,TRUE,"Prov NonUtility"}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" hidden="1">{"Conol gross povision grouped",#N/A,FALSE,"Consol Gross";"Consol Gross Grouped",#N/A,FALSE,"Consol Gross"}</definedName>
    <definedName name="wrn.ConsolGrossGrp." localSheetId="2" hidden="1">{"Conol gross povision grouped",#N/A,FALSE,"Consol Gross";"Consol Gross Grouped",#N/A,FALSE,"Consol Gross"}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1" hidden="1">{#N/A,#N/A,TRUE,"Cover";#N/A,#N/A,TRUE,"Contents"}</definedName>
    <definedName name="wrn.Cover." localSheetId="2" hidden="1">{#N/A,#N/A,TRUE,"Cover";#N/A,#N/A,TRUE,"Contents"}</definedName>
    <definedName name="wrn.Cover." localSheetId="0" hidden="1">{#N/A,#N/A,TRUE,"Cover";#N/A,#N/A,TRUE,"Contents"}</definedName>
    <definedName name="wrn.Cover." hidden="1">{#N/A,#N/A,TRUE,"Cover";#N/A,#N/A,TRUE,"Contents"}</definedName>
    <definedName name="wrn.CoverContents." localSheetId="1" hidden="1">{#N/A,#N/A,FALSE,"Cover";#N/A,#N/A,FALSE,"Contents"}</definedName>
    <definedName name="wrn.CoverContents." localSheetId="2" hidden="1">{#N/A,#N/A,FALSE,"Cover";#N/A,#N/A,FALSE,"Contents"}</definedName>
    <definedName name="wrn.CoverContents." localSheetId="0" hidden="1">{#N/A,#N/A,FALSE,"Cover";#N/A,#N/A,FALSE,"Contents"}</definedName>
    <definedName name="wrn.CoverContents." hidden="1">{#N/A,#N/A,FALSE,"Cover";#N/A,#N/A,FALSE,"Contents"}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localSheetId="2" hidden="1">{#N/A,#N/A,FALSE,"schA"}</definedName>
    <definedName name="wrn.ECR." hidden="1">{#N/A,#N/A,FALSE,"schA"}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2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1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1" hidden="1">{#N/A,#N/A,FALSE,"Output Ass";#N/A,#N/A,FALSE,"Sum Tot";#N/A,#N/A,FALSE,"Ex Sum Year";#N/A,#N/A,FALSE,"Sum Qtr"}</definedName>
    <definedName name="wrn.Exec._.Summary." localSheetId="2" hidden="1">{#N/A,#N/A,FALSE,"Output Ass";#N/A,#N/A,FALSE,"Sum Tot";#N/A,#N/A,FALSE,"Ex Sum Year";#N/A,#N/A,FALSE,"Sum Qtr"}</definedName>
    <definedName name="wrn.Exec._.Summary." localSheetId="0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2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1" hidden="1">{"FullView",#N/A,FALSE,"Consltd-For contngcy"}</definedName>
    <definedName name="wrn.Full._.View." localSheetId="2" hidden="1">{"FullView",#N/A,FALSE,"Consltd-For contngcy"}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2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1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2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localSheetId="0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0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1" hidden="1">{"Open issues Only",#N/A,FALSE,"TIMELINE"}</definedName>
    <definedName name="wrn.Open._.Issues._.Only." localSheetId="2" hidden="1">{"Open issues Only",#N/A,FALSE,"TIMELINE"}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2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1" hidden="1">{#N/A,#N/A,FALSE,"Consltd-For contngcy";"PaymentView",#N/A,FALSE,"Consltd-For contngcy"}</definedName>
    <definedName name="wrn.Payment._.View." localSheetId="2" hidden="1">{#N/A,#N/A,FALSE,"Consltd-For contngcy";"PaymentView",#N/A,FALSE,"Consltd-For contngcy"}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" hidden="1">{"PFS recon view",#N/A,FALSE,"Hyperion Proof"}</definedName>
    <definedName name="wrn.PFSreconview." localSheetId="2" hidden="1">{"PFS recon view",#N/A,FALSE,"Hyperion Proof"}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1" hidden="1">{"PGHC recon view",#N/A,FALSE,"Hyperion Proof"}</definedName>
    <definedName name="wrn.PGHCreconview." localSheetId="2" hidden="1">{"PGHC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1" hidden="1">{#N/A,#N/A,FALSE,"PHI MTD";#N/A,#N/A,FALSE,"PHI YTD"}</definedName>
    <definedName name="wrn.PHI._.all._.other._.months." localSheetId="2" hidden="1">{#N/A,#N/A,FALSE,"PHI MTD";#N/A,#N/A,FALSE,"PHI YTD"}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1" hidden="1">{#N/A,#N/A,FALSE,"PHI"}</definedName>
    <definedName name="wrn.PHI._.only." localSheetId="2" hidden="1">{#N/A,#N/A,FALSE,"PHI"}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1" hidden="1">{#N/A,#N/A,FALSE,"PHI MTD";#N/A,#N/A,FALSE,"PHI QTD";#N/A,#N/A,FALSE,"PHI YTD"}</definedName>
    <definedName name="wrn.PHI._.Sept._.Dec._.March." localSheetId="2" hidden="1">{#N/A,#N/A,FALSE,"PHI MTD";#N/A,#N/A,FALSE,"PHI QTD";#N/A,#N/A,FALSE,"PHI YTD"}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" hidden="1">{"PPM Co Code View",#N/A,FALSE,"Comp Codes"}</definedName>
    <definedName name="wrn.PPMCoCodeView." localSheetId="2" hidden="1">{"PPM Co Code View",#N/A,FALSE,"Comp Codes"}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1" hidden="1">{"PPM Recon View",#N/A,FALSE,"Hyperion Proof"}</definedName>
    <definedName name="wrn.PPMreconview." localSheetId="2" hidden="1">{"PPM Recon View",#N/A,FALSE,"Hyperion Proof"}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int._.reports.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1" hidden="1">{"DATA_SET",#N/A,FALSE,"HOURLY SPREAD"}</definedName>
    <definedName name="wrn.PRINT._.SOURCE._.DATA." localSheetId="2" hidden="1">{"DATA_SET",#N/A,FALSE,"HOURLY SPREAD"}</definedName>
    <definedName name="wrn.PRINT._.SOURCE._.DATA." localSheetId="0" hidden="1">{"DATA_SET",#N/A,FALSE,"HOURLY SPREAD"}</definedName>
    <definedName name="wrn.PRINT._.SOURCE._.DATA." hidden="1">{"DATA_SET",#N/A,FALSE,"HOURLY SPREAD"}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2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2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1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1" hidden="1">{"Electric Only",#N/A,FALSE,"Hyperion Proof"}</definedName>
    <definedName name="wrn.ProofElectricOnly." localSheetId="2" hidden="1">{"Electric Only",#N/A,FALSE,"Hyperion Proof"}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1" hidden="1">{"Proof Total",#N/A,FALSE,"Hyperion Proof"}</definedName>
    <definedName name="wrn.ProofTotal." localSheetId="2" hidden="1">{"Proof Total",#N/A,FALSE,"Hyperion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1" hidden="1">{#N/A,#N/A,FALSE,"Dec 1999 mapping"}</definedName>
    <definedName name="wrn.Reformat._.only." localSheetId="2" hidden="1">{#N/A,#N/A,FALSE,"Dec 1999 mapping"}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1" hidden="1">{#N/A,#N/A,FALSE,"7617 Fab";#N/A,#N/A,FALSE,"7617 NSK"}</definedName>
    <definedName name="wrn.SCHEDULE." localSheetId="2" hidden="1">{#N/A,#N/A,FALSE,"7617 Fab";#N/A,#N/A,FALSE,"7617 NSK"}</definedName>
    <definedName name="wrn.SCHEDULE." hidden="1">{#N/A,#N/A,FALSE,"7617 Fab";#N/A,#N/A,FALSE,"7617 NSK"}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2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localSheetId="2" hidden="1">{#N/A,#N/A,TRUE,"Section1";#N/A,#N/A,TRUE,"SumF";#N/A,#N/A,TRUE,"FigExchange";#N/A,#N/A,TRUE,"Escalation";#N/A,#N/A,TRUE,"GraphEscalate";#N/A,#N/A,TRUE,"Scenarios"}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2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2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2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2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2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localSheetId="2" hidden="1">{#N/A,#N/A,TRUE,"Section4";#N/A,#N/A,TRUE,"PPAtable";#N/A,#N/A,TRUE,"RFPtable";#N/A,#N/A,TRUE,"RevCap";#N/A,#N/A,TRUE,"RevOther";#N/A,#N/A,TRUE,"RevGas";#N/A,#N/A,TRUE,"GraphRev"}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2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2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1" hidden="1">{#N/A,#N/A,TRUE,"Section7";#N/A,#N/A,TRUE,"DebtService";#N/A,#N/A,TRUE,"LoanSchedules";#N/A,#N/A,TRUE,"GraphDebt"}</definedName>
    <definedName name="wrn.Section7DebtService." localSheetId="2" hidden="1">{#N/A,#N/A,TRUE,"Section7";#N/A,#N/A,TRUE,"DebtService";#N/A,#N/A,TRUE,"LoanSchedules";#N/A,#N/A,TRUE,"GraphDebt"}</definedName>
    <definedName name="wrn.Section7DebtService." localSheetId="0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2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1" hidden="1">{"YTD-Total",#N/A,FALSE,"Provision"}</definedName>
    <definedName name="wrn.Standard." localSheetId="2" hidden="1">{"YTD-Total",#N/A,FALSE,"Provision"}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1" hidden="1">{"YTD-NonUtility",#N/A,FALSE,"Prov NonUtility"}</definedName>
    <definedName name="wrn.Standard._.NonUtility._.Only." localSheetId="2" hidden="1">{"YTD-NonUtility",#N/A,FALSE,"Prov NonUtility"}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1" hidden="1">{"YTD-Utility",#N/A,FALSE,"Prov Utility"}</definedName>
    <definedName name="wrn.Standard._.Utility._.Only." localSheetId="2" hidden="1">{"YTD-Utility",#N/A,FALSE,"Prov 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" localSheetId="1" hidden="1">{#N/A,#N/A,FALSE,"Sum Qtr";#N/A,#N/A,FALSE,"Oper Sum";#N/A,#N/A,FALSE,"Land Sales";#N/A,#N/A,FALSE,"Finance";#N/A,#N/A,FALSE,"Oper Ass"}</definedName>
    <definedName name="wrn.Summary." localSheetId="2" hidden="1">{#N/A,#N/A,FALSE,"Sum Qtr";#N/A,#N/A,FALSE,"Oper Sum";#N/A,#N/A,FALSE,"Land Sales";#N/A,#N/A,FALSE,"Finance";#N/A,#N/A,FALSE,"Oper Ass"}</definedName>
    <definedName name="wrn.Summary." localSheetId="0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1" hidden="1">{#N/A,#N/A,FALSE,"Consltd-For contngcy"}</definedName>
    <definedName name="wrn.Summary._.View." localSheetId="2" hidden="1">{#N/A,#N/A,FALSE,"Consltd-For contngcy"}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Total._.Summary." localSheetId="1" hidden="1">{"Total Summary",#N/A,FALSE,"Summary"}</definedName>
    <definedName name="wrn.Total._.Summary." localSheetId="2" hidden="1">{"Total Summary",#N/A,FALSE,"Summary"}</definedName>
    <definedName name="wrn.Total._.Summary." localSheetId="0" hidden="1">{"Total Summary",#N/A,FALSE,"Summary"}</definedName>
    <definedName name="wrn.Total._.Summary." hidden="1">{"Total Summary",#N/A,FALSE,"Summary"}</definedName>
    <definedName name="wrn.UK._.Conversion._.Only." localSheetId="1" hidden="1">{#N/A,#N/A,FALSE,"Dec 1999 UK Continuing Ops"}</definedName>
    <definedName name="wrn.UK._.Conversion._.Only." localSheetId="2" hidden="1">{#N/A,#N/A,FALSE,"Dec 1999 UK Continuing Ops"}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1" hidden="1">{#N/A,#N/A,FALSE,"schA"}</definedName>
    <definedName name="www" localSheetId="2" hidden="1">{#N/A,#N/A,FALSE,"schA"}</definedName>
    <definedName name="www" hidden="1">{#N/A,#N/A,FALSE,"schA"}</definedName>
    <definedName name="x">#REF!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#REF!</definedName>
    <definedName name="y" localSheetId="2" hidden="1">#REF!</definedName>
    <definedName name="y" localSheetId="0" hidden="1">#REF!</definedName>
    <definedName name="y" hidden="1">#REF!</definedName>
    <definedName name="Year" localSheetId="0">#REF!</definedName>
    <definedName name="Year">#REF!</definedName>
    <definedName name="YearEndFactors" localSheetId="0">#REF!</definedName>
    <definedName name="YearEndFactors">#REF!</definedName>
    <definedName name="YearEndInput" localSheetId="0">#REF!</definedName>
    <definedName name="YearEndInput">#REF!</definedName>
    <definedName name="YEFactors">#REF!</definedName>
    <definedName name="yesterdayscurves">#REF!</definedName>
    <definedName name="yuf" localSheetId="1" hidden="1">{#N/A,#N/A,FALSE,"Summ";#N/A,#N/A,FALSE,"General"}</definedName>
    <definedName name="yuf" localSheetId="2" hidden="1">{#N/A,#N/A,FALSE,"Summ";#N/A,#N/A,FALSE,"General"}</definedName>
    <definedName name="yuf" hidden="1">{#N/A,#N/A,FALSE,"Summ";#N/A,#N/A,FALSE,"General"}</definedName>
    <definedName name="z" localSheetId="1" hidden="1">#REF!</definedName>
    <definedName name="z" localSheetId="2" hidden="1">#REF!</definedName>
    <definedName name="z" localSheetId="0" hidden="1">#REF!</definedName>
    <definedName name="z" hidden="1">#REF!</definedName>
    <definedName name="Z_01844156_6462_4A28_9785_1A86F4D0C834_.wvu.PrintTitles" localSheetId="1" hidden="1">#REF!</definedName>
    <definedName name="Z_01844156_6462_4A28_9785_1A86F4D0C834_.wvu.PrintTitles" localSheetId="2" hidden="1">#REF!</definedName>
    <definedName name="Z_01844156_6462_4A28_9785_1A86F4D0C834_.wvu.PrintTitles" localSheetId="0" hidden="1">#REF!</definedName>
    <definedName name="Z_01844156_6462_4A28_9785_1A86F4D0C834_.wvu.PrintTitles" hidden="1">#REF!</definedName>
    <definedName name="ZA" localSheetId="0">#REF!</definedName>
    <definedName name="ZA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9" i="2" l="1"/>
  <c r="S9" i="2"/>
  <c r="I33" i="2"/>
  <c r="J33" i="2"/>
  <c r="K33" i="2"/>
  <c r="L33" i="2"/>
  <c r="M33" i="2"/>
  <c r="N33" i="2"/>
  <c r="O33" i="2"/>
  <c r="P33" i="2"/>
  <c r="Q33" i="2"/>
  <c r="R33" i="2"/>
  <c r="F27" i="2"/>
  <c r="E27" i="2"/>
  <c r="D27" i="2"/>
  <c r="C27" i="2"/>
  <c r="H12" i="6"/>
  <c r="H9" i="6"/>
  <c r="H8" i="6"/>
  <c r="H7" i="6"/>
  <c r="L46" i="2"/>
  <c r="N27" i="2" s="1"/>
  <c r="F33" i="2"/>
  <c r="J30" i="2"/>
  <c r="K30" i="2"/>
  <c r="L30" i="2"/>
  <c r="M30" i="2"/>
  <c r="N30" i="2"/>
  <c r="O30" i="2"/>
  <c r="P30" i="2"/>
  <c r="Q30" i="2"/>
  <c r="R30" i="2"/>
  <c r="I30" i="2"/>
  <c r="P27" i="2" l="1"/>
  <c r="Q27" i="2"/>
  <c r="L27" i="2"/>
  <c r="O27" i="2"/>
  <c r="R27" i="2"/>
  <c r="I27" i="2"/>
  <c r="J27" i="2"/>
  <c r="K27" i="2"/>
  <c r="M27" i="2"/>
  <c r="T55" i="2"/>
  <c r="T33" i="2" s="1"/>
  <c r="T54" i="2"/>
  <c r="T30" i="2" s="1"/>
  <c r="T53" i="2"/>
  <c r="T52" i="2"/>
  <c r="S55" i="2"/>
  <c r="S33" i="2" s="1"/>
  <c r="S54" i="2"/>
  <c r="S30" i="2" s="1"/>
  <c r="S53" i="2"/>
  <c r="S52" i="2"/>
  <c r="H55" i="2"/>
  <c r="H54" i="2"/>
  <c r="H53" i="2"/>
  <c r="H52" i="2"/>
  <c r="G55" i="2"/>
  <c r="G54" i="2"/>
  <c r="G53" i="2"/>
  <c r="G52" i="2"/>
  <c r="H47" i="2"/>
  <c r="H46" i="2"/>
  <c r="H45" i="2"/>
  <c r="H44" i="2"/>
  <c r="G47" i="2"/>
  <c r="G46" i="2"/>
  <c r="G45" i="2"/>
  <c r="G44" i="2"/>
  <c r="T27" i="2" l="1"/>
  <c r="G27" i="2"/>
  <c r="G30" i="2"/>
  <c r="G33" i="2"/>
  <c r="S27" i="2"/>
  <c r="H33" i="2"/>
  <c r="H27" i="2"/>
  <c r="H30" i="2"/>
  <c r="C18" i="2" l="1"/>
  <c r="O5" i="6" l="1"/>
  <c r="H62" i="6"/>
  <c r="H66" i="6" s="1"/>
  <c r="G62" i="6"/>
  <c r="G66" i="6" s="1"/>
  <c r="H53" i="6"/>
  <c r="G52" i="6"/>
  <c r="H43" i="6"/>
  <c r="G42" i="6"/>
  <c r="G43" i="6"/>
  <c r="H35" i="6"/>
  <c r="G33" i="6"/>
  <c r="G34" i="6"/>
  <c r="G35" i="6"/>
  <c r="G53" i="6"/>
  <c r="I8" i="6"/>
  <c r="A76" i="6"/>
  <c r="A75" i="6"/>
  <c r="A74" i="6"/>
  <c r="F71" i="6"/>
  <c r="E71" i="6"/>
  <c r="D71" i="6"/>
  <c r="F66" i="6"/>
  <c r="E66" i="6"/>
  <c r="D66" i="6"/>
  <c r="F60" i="6"/>
  <c r="E60" i="6"/>
  <c r="D60" i="6"/>
  <c r="F50" i="6"/>
  <c r="E50" i="6"/>
  <c r="D50" i="6"/>
  <c r="F40" i="6"/>
  <c r="E40" i="6"/>
  <c r="D40" i="6"/>
  <c r="O22" i="6"/>
  <c r="F22" i="6"/>
  <c r="O21" i="6"/>
  <c r="F21" i="6"/>
  <c r="O20" i="6"/>
  <c r="F20" i="6"/>
  <c r="O19" i="6"/>
  <c r="O18" i="6"/>
  <c r="O17" i="6"/>
  <c r="F17" i="6"/>
  <c r="E17" i="6"/>
  <c r="D17" i="6"/>
  <c r="O16" i="6"/>
  <c r="F16" i="6"/>
  <c r="E16" i="6"/>
  <c r="D16" i="6"/>
  <c r="O15" i="6"/>
  <c r="F15" i="6"/>
  <c r="E15" i="6"/>
  <c r="D15" i="6"/>
  <c r="O14" i="6"/>
  <c r="F14" i="6"/>
  <c r="E14" i="6"/>
  <c r="D14" i="6"/>
  <c r="O13" i="6"/>
  <c r="O12" i="6"/>
  <c r="F12" i="6"/>
  <c r="E12" i="6"/>
  <c r="J12" i="6" s="1"/>
  <c r="D12" i="6"/>
  <c r="O11" i="6"/>
  <c r="F11" i="6"/>
  <c r="E11" i="6"/>
  <c r="D11" i="6"/>
  <c r="O10" i="6"/>
  <c r="F10" i="6"/>
  <c r="E10" i="6"/>
  <c r="D10" i="6"/>
  <c r="O9" i="6"/>
  <c r="F9" i="6"/>
  <c r="E9" i="6"/>
  <c r="J9" i="6" s="1"/>
  <c r="D9" i="6"/>
  <c r="O8" i="6"/>
  <c r="F8" i="6"/>
  <c r="E8" i="6"/>
  <c r="D8" i="6"/>
  <c r="O7" i="6"/>
  <c r="F7" i="6"/>
  <c r="E7" i="6"/>
  <c r="I7" i="6" s="1"/>
  <c r="D7" i="6"/>
  <c r="O6" i="6"/>
  <c r="E73" i="6" l="1"/>
  <c r="F73" i="6"/>
  <c r="E24" i="6"/>
  <c r="D73" i="6"/>
  <c r="E18" i="6"/>
  <c r="I9" i="6"/>
  <c r="I12" i="6"/>
  <c r="I53" i="6"/>
  <c r="J53" i="6" s="1"/>
  <c r="F18" i="6"/>
  <c r="D18" i="6"/>
  <c r="D24" i="6"/>
  <c r="K12" i="6"/>
  <c r="L12" i="6" s="1"/>
  <c r="F24" i="6"/>
  <c r="G40" i="6"/>
  <c r="G50" i="6" l="1"/>
  <c r="G60" i="6"/>
  <c r="I62" i="6"/>
  <c r="I24" i="6"/>
  <c r="G73" i="6" l="1"/>
  <c r="I66" i="6"/>
  <c r="J66" i="6" s="1"/>
  <c r="J62" i="6"/>
  <c r="I35" i="6" l="1"/>
  <c r="K9" i="6"/>
  <c r="I43" i="6"/>
  <c r="J43" i="6" l="1"/>
  <c r="L9" i="6"/>
  <c r="J35" i="6"/>
  <c r="C17" i="5" l="1"/>
  <c r="D17" i="5"/>
  <c r="E17" i="5"/>
  <c r="F17" i="5"/>
  <c r="G17" i="5"/>
  <c r="H17" i="5"/>
  <c r="I17" i="5"/>
  <c r="J17" i="5"/>
  <c r="K17" i="5"/>
  <c r="L17" i="5"/>
  <c r="M17" i="5"/>
  <c r="N17" i="5"/>
  <c r="C21" i="2" l="1"/>
  <c r="C22" i="2" s="1"/>
  <c r="D21" i="2" s="1"/>
  <c r="C19" i="2"/>
  <c r="D18" i="2" s="1"/>
  <c r="C15" i="2"/>
  <c r="C16" i="2" s="1"/>
  <c r="D15" i="2" s="1"/>
  <c r="D33" i="2"/>
  <c r="E33" i="2"/>
  <c r="C33" i="2"/>
  <c r="C30" i="2"/>
  <c r="D30" i="2"/>
  <c r="E30" i="2"/>
  <c r="F30" i="2"/>
  <c r="C16" i="5" l="1"/>
  <c r="D6" i="5"/>
  <c r="E6" i="5"/>
  <c r="F6" i="5"/>
  <c r="G6" i="5"/>
  <c r="H6" i="5"/>
  <c r="I6" i="5"/>
  <c r="J6" i="5"/>
  <c r="K6" i="5"/>
  <c r="L6" i="5"/>
  <c r="M6" i="5"/>
  <c r="N6" i="5"/>
  <c r="C6" i="5"/>
  <c r="D16" i="2" l="1"/>
  <c r="E15" i="2" s="1"/>
  <c r="E16" i="2" l="1"/>
  <c r="F15" i="2" s="1"/>
  <c r="F16" i="2" l="1"/>
  <c r="G15" i="2" s="1"/>
  <c r="G16" i="2" l="1"/>
  <c r="H15" i="2" s="1"/>
  <c r="H16" i="2" l="1"/>
  <c r="I15" i="2" s="1"/>
  <c r="I16" i="2" l="1"/>
  <c r="J15" i="2" s="1"/>
  <c r="J16" i="2" l="1"/>
  <c r="K15" i="2" s="1"/>
  <c r="K16" i="2" l="1"/>
  <c r="L15" i="2" s="1"/>
  <c r="L16" i="2" l="1"/>
  <c r="M15" i="2" s="1"/>
  <c r="M16" i="2" l="1"/>
  <c r="N15" i="2" s="1"/>
  <c r="N16" i="2" l="1"/>
  <c r="O15" i="2" l="1"/>
  <c r="O16" i="2" s="1"/>
  <c r="P15" i="2" l="1"/>
  <c r="P16" i="2" s="1"/>
  <c r="Q15" i="2" l="1"/>
  <c r="Q16" i="2" s="1"/>
  <c r="R15" i="2" s="1"/>
  <c r="R16" i="2" s="1"/>
  <c r="C28" i="2" l="1"/>
  <c r="C29" i="2" s="1"/>
  <c r="D28" i="2" s="1"/>
  <c r="D29" i="2" s="1"/>
  <c r="E28" i="2" l="1"/>
  <c r="E29" i="2" s="1"/>
  <c r="F28" i="2" l="1"/>
  <c r="F29" i="2" s="1"/>
  <c r="G28" i="2" l="1"/>
  <c r="G29" i="2" s="1"/>
  <c r="H28" i="2" l="1"/>
  <c r="H29" i="2" s="1"/>
  <c r="I28" i="2" s="1"/>
  <c r="I29" i="2" s="1"/>
  <c r="J28" i="2" l="1"/>
  <c r="J29" i="2" s="1"/>
  <c r="K28" i="2" s="1"/>
  <c r="K29" i="2" s="1"/>
  <c r="L28" i="2" s="1"/>
  <c r="L29" i="2" s="1"/>
  <c r="D22" i="2"/>
  <c r="E21" i="2" s="1"/>
  <c r="D19" i="2"/>
  <c r="E18" i="2" s="1"/>
  <c r="M28" i="2" l="1"/>
  <c r="M29" i="2" s="1"/>
  <c r="N28" i="2" s="1"/>
  <c r="N29" i="2" s="1"/>
  <c r="O28" i="2" s="1"/>
  <c r="O29" i="2" s="1"/>
  <c r="P28" i="2" s="1"/>
  <c r="P29" i="2" s="1"/>
  <c r="Q28" i="2" s="1"/>
  <c r="Q29" i="2" s="1"/>
  <c r="R28" i="2" s="1"/>
  <c r="R29" i="2" s="1"/>
  <c r="S28" i="2" s="1"/>
  <c r="S29" i="2" s="1"/>
  <c r="P5" i="6"/>
  <c r="Q5" i="6" s="1"/>
  <c r="R5" i="6" s="1"/>
  <c r="H33" i="6"/>
  <c r="J7" i="6"/>
  <c r="P13" i="6"/>
  <c r="Q13" i="6" s="1"/>
  <c r="R13" i="6" s="1"/>
  <c r="P14" i="6"/>
  <c r="Q14" i="6" s="1"/>
  <c r="R14" i="6" s="1"/>
  <c r="P18" i="6"/>
  <c r="Q18" i="6" s="1"/>
  <c r="R18" i="6" s="1"/>
  <c r="P11" i="6"/>
  <c r="Q11" i="6" s="1"/>
  <c r="R11" i="6" s="1"/>
  <c r="P16" i="6"/>
  <c r="Q16" i="6" s="1"/>
  <c r="R16" i="6" s="1"/>
  <c r="P12" i="6"/>
  <c r="Q12" i="6" s="1"/>
  <c r="R12" i="6" s="1"/>
  <c r="P7" i="6"/>
  <c r="Q7" i="6" s="1"/>
  <c r="R7" i="6" s="1"/>
  <c r="P9" i="6"/>
  <c r="Q9" i="6" s="1"/>
  <c r="R9" i="6" s="1"/>
  <c r="P15" i="6"/>
  <c r="Q15" i="6" s="1"/>
  <c r="R15" i="6" s="1"/>
  <c r="P19" i="6"/>
  <c r="Q19" i="6" s="1"/>
  <c r="R19" i="6" s="1"/>
  <c r="P20" i="6"/>
  <c r="Q20" i="6" s="1"/>
  <c r="R20" i="6" s="1"/>
  <c r="P21" i="6"/>
  <c r="Q21" i="6" s="1"/>
  <c r="R21" i="6" s="1"/>
  <c r="P17" i="6"/>
  <c r="Q17" i="6" s="1"/>
  <c r="R17" i="6" s="1"/>
  <c r="P8" i="6"/>
  <c r="Q8" i="6" s="1"/>
  <c r="R8" i="6" s="1"/>
  <c r="P6" i="6"/>
  <c r="Q6" i="6" s="1"/>
  <c r="R6" i="6" s="1"/>
  <c r="P22" i="6"/>
  <c r="Q22" i="6" s="1"/>
  <c r="R22" i="6" s="1"/>
  <c r="P10" i="6"/>
  <c r="Q10" i="6" s="1"/>
  <c r="R10" i="6" s="1"/>
  <c r="J8" i="6"/>
  <c r="K8" i="6" s="1"/>
  <c r="L8" i="6" s="1"/>
  <c r="H52" i="6"/>
  <c r="H42" i="6"/>
  <c r="H34" i="6"/>
  <c r="I34" i="6" s="1"/>
  <c r="J34" i="6" s="1"/>
  <c r="E22" i="2"/>
  <c r="F21" i="2" s="1"/>
  <c r="E19" i="2"/>
  <c r="F18" i="2" s="1"/>
  <c r="T28" i="2" l="1"/>
  <c r="T29" i="2" s="1"/>
  <c r="K7" i="6"/>
  <c r="J24" i="6"/>
  <c r="I42" i="6"/>
  <c r="H50" i="6"/>
  <c r="I33" i="6"/>
  <c r="H40" i="6"/>
  <c r="I52" i="6"/>
  <c r="H60" i="6"/>
  <c r="F22" i="2"/>
  <c r="G21" i="2" s="1"/>
  <c r="F19" i="2"/>
  <c r="G18" i="2" s="1"/>
  <c r="J52" i="6" l="1"/>
  <c r="I60" i="6"/>
  <c r="J60" i="6" s="1"/>
  <c r="H73" i="6"/>
  <c r="J33" i="6"/>
  <c r="I40" i="6"/>
  <c r="J42" i="6"/>
  <c r="I50" i="6"/>
  <c r="J50" i="6" s="1"/>
  <c r="K24" i="6"/>
  <c r="L24" i="6" s="1"/>
  <c r="L7" i="6"/>
  <c r="G22" i="2"/>
  <c r="H21" i="2" s="1"/>
  <c r="G19" i="2"/>
  <c r="H18" i="2" s="1"/>
  <c r="I73" i="6" l="1"/>
  <c r="J73" i="6" s="1"/>
  <c r="J40" i="6"/>
  <c r="H22" i="2"/>
  <c r="I21" i="2" s="1"/>
  <c r="H19" i="2"/>
  <c r="I18" i="2" s="1"/>
  <c r="I22" i="2" l="1"/>
  <c r="J21" i="2" s="1"/>
  <c r="I19" i="2"/>
  <c r="J18" i="2" s="1"/>
  <c r="J22" i="2" l="1"/>
  <c r="K21" i="2" s="1"/>
  <c r="J19" i="2"/>
  <c r="K18" i="2" s="1"/>
  <c r="K22" i="2" l="1"/>
  <c r="L21" i="2" s="1"/>
  <c r="K19" i="2"/>
  <c r="L18" i="2" s="1"/>
  <c r="L22" i="2" l="1"/>
  <c r="M21" i="2" s="1"/>
  <c r="L19" i="2"/>
  <c r="M18" i="2" s="1"/>
  <c r="M22" i="2" l="1"/>
  <c r="N21" i="2" s="1"/>
  <c r="M19" i="2"/>
  <c r="N18" i="2" s="1"/>
  <c r="N22" i="2" l="1"/>
  <c r="O21" i="2" s="1"/>
  <c r="N19" i="2"/>
  <c r="O18" i="2" s="1"/>
  <c r="O22" i="2" l="1"/>
  <c r="P21" i="2" s="1"/>
  <c r="O19" i="2"/>
  <c r="P18" i="2" s="1"/>
  <c r="P22" i="2" l="1"/>
  <c r="Q21" i="2" s="1"/>
  <c r="P19" i="2"/>
  <c r="Q18" i="2" s="1"/>
  <c r="Q22" i="2" l="1"/>
  <c r="Q19" i="2"/>
  <c r="R18" i="2" l="1"/>
  <c r="R19" i="2" s="1"/>
  <c r="R21" i="2"/>
  <c r="R22" i="2" s="1"/>
  <c r="N15" i="5"/>
  <c r="M15" i="5"/>
  <c r="L15" i="5"/>
  <c r="K15" i="5"/>
  <c r="J15" i="5"/>
  <c r="I15" i="5"/>
  <c r="H15" i="5"/>
  <c r="G15" i="5"/>
  <c r="F15" i="5"/>
  <c r="E15" i="5"/>
  <c r="D15" i="5"/>
  <c r="C15" i="5"/>
  <c r="C31" i="2" l="1"/>
  <c r="C32" i="2" s="1"/>
  <c r="C34" i="2"/>
  <c r="C35" i="2" s="1"/>
  <c r="C11" i="5"/>
  <c r="D31" i="2" l="1"/>
  <c r="D32" i="2" s="1"/>
  <c r="D34" i="2"/>
  <c r="D35" i="2" s="1"/>
  <c r="L11" i="5"/>
  <c r="K11" i="5"/>
  <c r="F11" i="5"/>
  <c r="I11" i="5"/>
  <c r="H11" i="5"/>
  <c r="G11" i="5"/>
  <c r="M11" i="5"/>
  <c r="J11" i="5"/>
  <c r="E31" i="2" l="1"/>
  <c r="E32" i="2" s="1"/>
  <c r="E34" i="2"/>
  <c r="E35" i="2" s="1"/>
  <c r="E11" i="5"/>
  <c r="N11" i="5"/>
  <c r="D11" i="5"/>
  <c r="F31" i="2" l="1"/>
  <c r="F32" i="2" s="1"/>
  <c r="F34" i="2"/>
  <c r="F35" i="2" s="1"/>
  <c r="I14" i="5"/>
  <c r="I16" i="5" s="1"/>
  <c r="J14" i="5"/>
  <c r="J16" i="5" s="1"/>
  <c r="H14" i="5"/>
  <c r="H16" i="5" s="1"/>
  <c r="K14" i="5"/>
  <c r="K16" i="5" s="1"/>
  <c r="F14" i="5"/>
  <c r="F16" i="5" s="1"/>
  <c r="L14" i="5"/>
  <c r="L16" i="5" s="1"/>
  <c r="G14" i="5"/>
  <c r="G16" i="5" s="1"/>
  <c r="N14" i="5"/>
  <c r="N16" i="5" s="1"/>
  <c r="E14" i="5"/>
  <c r="E16" i="5" s="1"/>
  <c r="M14" i="5"/>
  <c r="M16" i="5" s="1"/>
  <c r="G31" i="2" l="1"/>
  <c r="G32" i="2" s="1"/>
  <c r="G34" i="2"/>
  <c r="G35" i="2" s="1"/>
  <c r="D14" i="5"/>
  <c r="D16" i="5" s="1"/>
  <c r="H31" i="2" l="1"/>
  <c r="H32" i="2" s="1"/>
  <c r="I31" i="2" s="1"/>
  <c r="I32" i="2" s="1"/>
  <c r="H34" i="2"/>
  <c r="H35" i="2" s="1"/>
  <c r="I34" i="2" s="1"/>
  <c r="I35" i="2" s="1"/>
  <c r="C14" i="5"/>
  <c r="J34" i="2" l="1"/>
  <c r="J35" i="2" s="1"/>
  <c r="K34" i="2" s="1"/>
  <c r="K35" i="2" s="1"/>
  <c r="L34" i="2" s="1"/>
  <c r="L35" i="2" s="1"/>
  <c r="J31" i="2"/>
  <c r="J32" i="2" s="1"/>
  <c r="M34" i="2" l="1"/>
  <c r="M35" i="2" s="1"/>
  <c r="K31" i="2"/>
  <c r="K32" i="2" s="1"/>
  <c r="L31" i="2" l="1"/>
  <c r="L32" i="2" s="1"/>
  <c r="M31" i="2" s="1"/>
  <c r="M32" i="2" s="1"/>
  <c r="N31" i="2" s="1"/>
  <c r="N32" i="2" s="1"/>
  <c r="O31" i="2" s="1"/>
  <c r="O32" i="2" s="1"/>
  <c r="P31" i="2" s="1"/>
  <c r="P32" i="2" s="1"/>
  <c r="N34" i="2"/>
  <c r="N35" i="2" s="1"/>
  <c r="O34" i="2" l="1"/>
  <c r="O35" i="2" s="1"/>
  <c r="P34" i="2" s="1"/>
  <c r="P35" i="2" s="1"/>
  <c r="Q31" i="2"/>
  <c r="Q32" i="2" s="1"/>
  <c r="R31" i="2" s="1"/>
  <c r="R32" i="2" s="1"/>
  <c r="S31" i="2" s="1"/>
  <c r="S32" i="2" s="1"/>
  <c r="T31" i="2" s="1"/>
  <c r="T32" i="2" s="1"/>
  <c r="Q34" i="2" l="1"/>
  <c r="Q35" i="2" s="1"/>
  <c r="R34" i="2" l="1"/>
  <c r="R35" i="2" s="1"/>
  <c r="S34" i="2" l="1"/>
  <c r="S35" i="2" s="1"/>
  <c r="T34" i="2" l="1"/>
  <c r="T35" i="2" s="1"/>
</calcChain>
</file>

<file path=xl/sharedStrings.xml><?xml version="1.0" encoding="utf-8"?>
<sst xmlns="http://schemas.openxmlformats.org/spreadsheetml/2006/main" count="401" uniqueCount="130">
  <si>
    <t>Period</t>
  </si>
  <si>
    <t>Description</t>
  </si>
  <si>
    <t>Interest</t>
  </si>
  <si>
    <t>Test</t>
  </si>
  <si>
    <t>Booked</t>
  </si>
  <si>
    <t>All</t>
  </si>
  <si>
    <t>Schedule</t>
  </si>
  <si>
    <t>16,17,19</t>
  </si>
  <si>
    <t>24</t>
  </si>
  <si>
    <t>40</t>
  </si>
  <si>
    <t>16,17,19,24</t>
  </si>
  <si>
    <t>Annual Fixed $</t>
  </si>
  <si>
    <t>Annual Net Power Cost $</t>
  </si>
  <si>
    <t>Annual Allowed Decoupled $</t>
  </si>
  <si>
    <t>Annual Average Bills</t>
  </si>
  <si>
    <t>Monthly Actual Bills</t>
  </si>
  <si>
    <t>Monthly Allowed Decoupled $</t>
  </si>
  <si>
    <t>Monthly Actual $</t>
  </si>
  <si>
    <t>Monthly Fixed $</t>
  </si>
  <si>
    <t>Monthly Net Power Cost $</t>
  </si>
  <si>
    <t>Monthly Actual Decoupled $</t>
  </si>
  <si>
    <t>Monthly Deferral $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</si>
  <si>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</si>
  <si>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</si>
  <si>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</si>
  <si>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</si>
  <si>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</si>
  <si>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</si>
  <si>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</si>
  <si>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</si>
  <si>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</si>
  <si>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</si>
  <si>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</si>
  <si>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</si>
  <si>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Schedule 17 Discounts</t>
  </si>
  <si>
    <t>Schedule 91</t>
  </si>
  <si>
    <t>Schedule 98</t>
  </si>
  <si>
    <t>Schedule 99</t>
  </si>
  <si>
    <t>Monthly Schedule 93, 94, 97, 191, 197 $</t>
  </si>
  <si>
    <t>Monthly Normalized Kilowatt Hours</t>
  </si>
  <si>
    <t>Monthly Actual Kilowatt Hours</t>
  </si>
  <si>
    <t>Test Period $ per Docket UE-210402</t>
  </si>
  <si>
    <t>Booked Period Monthly Actual $ exclude $ per</t>
  </si>
  <si>
    <t>Test Period Bills and Kilowatt Hours per the twelve months ended June 2019</t>
  </si>
  <si>
    <t>Collection (Refund)</t>
  </si>
  <si>
    <t>Balance</t>
  </si>
  <si>
    <t>2023</t>
  </si>
  <si>
    <t>2024</t>
  </si>
  <si>
    <t>Annual Total $</t>
  </si>
  <si>
    <t>December 2022</t>
  </si>
  <si>
    <t>$ Balance per</t>
  </si>
  <si>
    <t>Previous Residual</t>
  </si>
  <si>
    <t>and Deferral</t>
  </si>
  <si>
    <t>Period 6</t>
  </si>
  <si>
    <t>Pre</t>
  </si>
  <si>
    <t>Post</t>
  </si>
  <si>
    <t>Residential Bill Comparisons</t>
  </si>
  <si>
    <t>Kilowatt</t>
  </si>
  <si>
    <t>$ Per Month</t>
  </si>
  <si>
    <t>$000</t>
  </si>
  <si>
    <t>Hours</t>
  </si>
  <si>
    <t>Percent</t>
  </si>
  <si>
    <t>Average</t>
  </si>
  <si>
    <t>Megawatt</t>
  </si>
  <si>
    <t>($ Per Kilowatt Hour)</t>
  </si>
  <si>
    <t>Per Month</t>
  </si>
  <si>
    <t>Present</t>
  </si>
  <si>
    <t>Proposed</t>
  </si>
  <si>
    <t>Change</t>
  </si>
  <si>
    <t>Service</t>
  </si>
  <si>
    <t>Customers</t>
  </si>
  <si>
    <t>Base $000</t>
  </si>
  <si>
    <t>Residential</t>
  </si>
  <si>
    <t>General - Small</t>
  </si>
  <si>
    <t>General</t>
  </si>
  <si>
    <t>36,29,33</t>
  </si>
  <si>
    <t>General - Large</t>
  </si>
  <si>
    <t>General - Large (Dedicated Facilities)</t>
  </si>
  <si>
    <t>48T-DF</t>
  </si>
  <si>
    <t>Agricultural Pumping</t>
  </si>
  <si>
    <t>Street Lighting - Company Owned</t>
  </si>
  <si>
    <t>51</t>
  </si>
  <si>
    <t>Street Lighting - Customer Owned</t>
  </si>
  <si>
    <t>53</t>
  </si>
  <si>
    <t>Outdoor Area Lighting</t>
  </si>
  <si>
    <t>15</t>
  </si>
  <si>
    <t>Recreational Field Lighting</t>
  </si>
  <si>
    <t>54</t>
  </si>
  <si>
    <t>All Lighting</t>
  </si>
  <si>
    <t>51,53,15,54</t>
  </si>
  <si>
    <t>AutoPay Bill Credits</t>
  </si>
  <si>
    <t>Various</t>
  </si>
  <si>
    <t>Paperless Bill Credits</t>
  </si>
  <si>
    <t>Annual Guarantee Adjustments</t>
  </si>
  <si>
    <t>Assumes Single-Family Single-Phase Service and Schedule 16</t>
  </si>
  <si>
    <t>prices effective April 3, 2024 per Docket UE-230172</t>
  </si>
  <si>
    <t>Average Customers and Megawatt Hours per Normalized Results for the 12 Months Ended June 2022</t>
  </si>
  <si>
    <t>Base $000 effective April 3rd, 2024 per Docket UE-230172</t>
  </si>
  <si>
    <t>The average residential customer uses 1,200 kilowatt hours</t>
  </si>
  <si>
    <t>Percent Change is Change as a percentage of Base</t>
  </si>
  <si>
    <t>per month</t>
  </si>
  <si>
    <t>Class</t>
  </si>
  <si>
    <t>Commercial</t>
  </si>
  <si>
    <t>Industrial</t>
  </si>
  <si>
    <t>Irrigation</t>
  </si>
  <si>
    <t>Lighting</t>
  </si>
  <si>
    <t>Proposed Schedule 93 Change Annual Revenue ($000) Effects, by Service</t>
  </si>
  <si>
    <t>Schedule 93</t>
  </si>
  <si>
    <t>Schedule 93 $000</t>
  </si>
  <si>
    <t>Excludes Rider Schedules 91, 92, 97, 98, 99, 191, 197</t>
  </si>
  <si>
    <t>Minimum</t>
  </si>
  <si>
    <t>(Trigger)</t>
  </si>
  <si>
    <t>Maximum</t>
  </si>
  <si>
    <t>(Cap)</t>
  </si>
  <si>
    <t>Payment</t>
  </si>
  <si>
    <t>48T,47T</t>
  </si>
  <si>
    <t>2025</t>
  </si>
  <si>
    <t>$000,000</t>
  </si>
  <si>
    <t>SCRF $</t>
  </si>
  <si>
    <t>Actual $</t>
  </si>
  <si>
    <t>Forecast $</t>
  </si>
  <si>
    <t>Calendar Year 2023 Booked Monthly Decoupling Deferrals for Schedules 16, 17, 19 and 24</t>
  </si>
  <si>
    <t>Forecast per Normalized Megawatt Hours for the 12 Months Ended June 2022</t>
  </si>
  <si>
    <t>Actual 2023 MWh Occuring Pre and Post 9-1-23,</t>
  </si>
  <si>
    <t>By Booked Month</t>
  </si>
  <si>
    <t>Forecast MWh Occuring Post 9-1-24 and Pre 9-1-25, By Booked Month</t>
  </si>
  <si>
    <t>Forecast MWh Occuring Pre 9-1-24, By Booked Month</t>
  </si>
  <si>
    <t>Surcharge</t>
  </si>
  <si>
    <t>Proposed Schedule 93 Change Annual Revenue ($000) Effects, by Class and Service</t>
  </si>
  <si>
    <t>36,29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</si>
</sst>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0_);_(* \(#,##0.00000\);_(* &quot;-&quot;??_);_(@_)"/>
  </numFmts>
  <fonts count="1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0"/>
      <name val="SWISS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FF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2"/>
    </font>
    <font>
      <sz val="8"/>
      <name val="Times New Roman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0" fontId="3" fillId="0" borderId="0"/>
    <xf numFmtId="0" fontId="2" fillId="0" borderId="0"/>
  </cellStyleXfs>
  <cellXfs count="211">
    <xf numFmtId="0" fontId="0" fillId="0" borderId="0" xfId="0"/>
    <xf numFmtId="0" fontId="2" fillId="0" borderId="0" xfId="1" applyFont="1"/>
    <xf numFmtId="164" fontId="2" fillId="0" borderId="0" xfId="2" applyNumberFormat="1" applyFont="1" applyFill="1" applyBorder="1"/>
    <xf numFmtId="0" fontId="2" fillId="0" borderId="0" xfId="1" applyFont="1" applyAlignment="1">
      <alignment horizontal="left"/>
    </xf>
    <xf numFmtId="43" fontId="2" fillId="0" borderId="0" xfId="9" applyFont="1" applyAlignment="1">
      <alignment horizontal="left"/>
    </xf>
    <xf numFmtId="165" fontId="2" fillId="0" borderId="0" xfId="1" applyNumberFormat="1" applyFont="1"/>
    <xf numFmtId="43" fontId="6" fillId="0" borderId="6" xfId="9" applyFont="1" applyBorder="1" applyAlignment="1">
      <alignment horizontal="left"/>
    </xf>
    <xf numFmtId="43" fontId="2" fillId="0" borderId="5" xfId="9" applyFont="1" applyBorder="1" applyAlignment="1">
      <alignment horizontal="left"/>
    </xf>
    <xf numFmtId="43" fontId="2" fillId="0" borderId="6" xfId="9" applyFont="1" applyBorder="1" applyAlignment="1">
      <alignment horizontal="left"/>
    </xf>
    <xf numFmtId="43" fontId="2" fillId="0" borderId="4" xfId="9" applyFont="1" applyFill="1" applyBorder="1" applyAlignment="1">
      <alignment horizontal="left"/>
    </xf>
    <xf numFmtId="43" fontId="2" fillId="0" borderId="5" xfId="9" applyFont="1" applyFill="1" applyBorder="1" applyAlignment="1">
      <alignment horizontal="left"/>
    </xf>
    <xf numFmtId="43" fontId="2" fillId="0" borderId="6" xfId="9" applyFont="1" applyFill="1" applyBorder="1" applyAlignment="1">
      <alignment horizontal="left"/>
    </xf>
    <xf numFmtId="43" fontId="2" fillId="0" borderId="2" xfId="9" applyFont="1" applyBorder="1" applyAlignment="1">
      <alignment horizontal="left"/>
    </xf>
    <xf numFmtId="0" fontId="2" fillId="0" borderId="4" xfId="1" applyFont="1" applyBorder="1"/>
    <xf numFmtId="0" fontId="2" fillId="0" borderId="9" xfId="1" applyFont="1" applyBorder="1" applyAlignment="1">
      <alignment horizontal="centerContinuous"/>
    </xf>
    <xf numFmtId="164" fontId="2" fillId="0" borderId="5" xfId="1" applyNumberFormat="1" applyFont="1" applyBorder="1"/>
    <xf numFmtId="164" fontId="2" fillId="0" borderId="4" xfId="1" applyNumberFormat="1" applyFont="1" applyBorder="1"/>
    <xf numFmtId="164" fontId="2" fillId="0" borderId="6" xfId="1" applyNumberFormat="1" applyFont="1" applyBorder="1"/>
    <xf numFmtId="43" fontId="2" fillId="0" borderId="11" xfId="9" applyFont="1" applyBorder="1" applyAlignment="1">
      <alignment horizontal="centerContinuous"/>
    </xf>
    <xf numFmtId="43" fontId="6" fillId="0" borderId="4" xfId="9" quotePrefix="1" applyFont="1" applyBorder="1" applyAlignment="1">
      <alignment horizontal="left"/>
    </xf>
    <xf numFmtId="43" fontId="6" fillId="0" borderId="5" xfId="9" quotePrefix="1" applyFont="1" applyBorder="1" applyAlignment="1">
      <alignment horizontal="left"/>
    </xf>
    <xf numFmtId="43" fontId="6" fillId="0" borderId="6" xfId="9" quotePrefix="1" applyFont="1" applyBorder="1" applyAlignment="1">
      <alignment horizontal="left"/>
    </xf>
    <xf numFmtId="43" fontId="2" fillId="0" borderId="5" xfId="9" quotePrefix="1" applyFont="1" applyBorder="1" applyAlignment="1">
      <alignment horizontal="left"/>
    </xf>
    <xf numFmtId="164" fontId="6" fillId="0" borderId="4" xfId="2" applyNumberFormat="1" applyFont="1" applyFill="1" applyBorder="1" applyAlignment="1">
      <alignment horizontal="left"/>
    </xf>
    <xf numFmtId="164" fontId="6" fillId="0" borderId="5" xfId="2" applyNumberFormat="1" applyFont="1" applyFill="1" applyBorder="1" applyAlignment="1">
      <alignment horizontal="left"/>
    </xf>
    <xf numFmtId="164" fontId="6" fillId="0" borderId="6" xfId="2" applyNumberFormat="1" applyFont="1" applyFill="1" applyBorder="1" applyAlignment="1">
      <alignment horizontal="left"/>
    </xf>
    <xf numFmtId="164" fontId="6" fillId="0" borderId="14" xfId="9" applyNumberFormat="1" applyFont="1" applyFill="1" applyBorder="1" applyAlignment="1">
      <alignment horizontal="left"/>
    </xf>
    <xf numFmtId="43" fontId="2" fillId="0" borderId="9" xfId="9" applyFont="1" applyBorder="1" applyAlignment="1">
      <alignment horizontal="centerContinuous"/>
    </xf>
    <xf numFmtId="43" fontId="2" fillId="0" borderId="12" xfId="9" applyFont="1" applyBorder="1" applyAlignment="1">
      <alignment horizontal="centerContinuous"/>
    </xf>
    <xf numFmtId="0" fontId="2" fillId="0" borderId="7" xfId="1" applyFont="1" applyBorder="1"/>
    <xf numFmtId="165" fontId="2" fillId="0" borderId="7" xfId="1" applyNumberFormat="1" applyFont="1" applyBorder="1"/>
    <xf numFmtId="43" fontId="2" fillId="0" borderId="2" xfId="9" applyFont="1" applyBorder="1" applyAlignment="1">
      <alignment horizontal="left" indent="1"/>
    </xf>
    <xf numFmtId="43" fontId="2" fillId="0" borderId="0" xfId="9" applyFont="1" applyBorder="1" applyAlignment="1">
      <alignment horizontal="left" indent="1"/>
    </xf>
    <xf numFmtId="43" fontId="2" fillId="0" borderId="13" xfId="9" applyFont="1" applyBorder="1" applyAlignment="1">
      <alignment horizontal="left" indent="1"/>
    </xf>
    <xf numFmtId="43" fontId="2" fillId="0" borderId="15" xfId="9" applyFont="1" applyBorder="1" applyAlignment="1">
      <alignment horizontal="left" indent="1"/>
    </xf>
    <xf numFmtId="0" fontId="2" fillId="0" borderId="15" xfId="1" applyFont="1" applyBorder="1"/>
    <xf numFmtId="0" fontId="2" fillId="0" borderId="1" xfId="1" applyFont="1" applyBorder="1"/>
    <xf numFmtId="43" fontId="6" fillId="0" borderId="0" xfId="9" applyFont="1" applyBorder="1" applyAlignment="1">
      <alignment horizontal="left"/>
    </xf>
    <xf numFmtId="0" fontId="2" fillId="0" borderId="10" xfId="1" applyFont="1" applyBorder="1" applyAlignment="1">
      <alignment horizontal="centerContinuous"/>
    </xf>
    <xf numFmtId="0" fontId="2" fillId="0" borderId="8" xfId="1" applyFont="1" applyBorder="1" applyAlignment="1">
      <alignment horizontal="centerContinuous"/>
    </xf>
    <xf numFmtId="43" fontId="2" fillId="0" borderId="5" xfId="9" applyFont="1" applyBorder="1"/>
    <xf numFmtId="43" fontId="5" fillId="0" borderId="5" xfId="9" applyFont="1" applyFill="1" applyBorder="1" applyAlignment="1">
      <alignment horizontal="left"/>
    </xf>
    <xf numFmtId="164" fontId="2" fillId="0" borderId="15" xfId="2" applyNumberFormat="1" applyFont="1" applyFill="1" applyBorder="1" applyAlignment="1">
      <alignment horizontal="centerContinuous"/>
    </xf>
    <xf numFmtId="164" fontId="6" fillId="0" borderId="5" xfId="9" applyNumberFormat="1" applyFont="1" applyFill="1" applyBorder="1"/>
    <xf numFmtId="164" fontId="6" fillId="0" borderId="4" xfId="9" applyNumberFormat="1" applyFont="1" applyFill="1" applyBorder="1"/>
    <xf numFmtId="164" fontId="6" fillId="0" borderId="6" xfId="9" applyNumberFormat="1" applyFont="1" applyFill="1" applyBorder="1"/>
    <xf numFmtId="164" fontId="2" fillId="0" borderId="9" xfId="2" applyNumberFormat="1" applyFont="1" applyFill="1" applyBorder="1" applyAlignment="1">
      <alignment horizontal="centerContinuous"/>
    </xf>
    <xf numFmtId="0" fontId="2" fillId="0" borderId="12" xfId="1" applyFont="1" applyBorder="1" applyAlignment="1">
      <alignment horizontal="centerContinuous"/>
    </xf>
    <xf numFmtId="43" fontId="2" fillId="0" borderId="11" xfId="9" quotePrefix="1" applyFont="1" applyBorder="1" applyAlignment="1">
      <alignment horizontal="centerContinuous"/>
    </xf>
    <xf numFmtId="164" fontId="6" fillId="0" borderId="4" xfId="9" applyNumberFormat="1" applyFont="1" applyFill="1" applyBorder="1" applyAlignment="1">
      <alignment horizontal="left"/>
    </xf>
    <xf numFmtId="164" fontId="6" fillId="0" borderId="1" xfId="2" applyNumberFormat="1" applyFont="1" applyFill="1" applyBorder="1" applyAlignment="1">
      <alignment horizontal="left"/>
    </xf>
    <xf numFmtId="43" fontId="6" fillId="0" borderId="14" xfId="9" applyFont="1" applyBorder="1" applyAlignment="1">
      <alignment horizontal="left"/>
    </xf>
    <xf numFmtId="43" fontId="2" fillId="0" borderId="3" xfId="9" applyFont="1" applyFill="1" applyBorder="1" applyAlignment="1">
      <alignment horizontal="left"/>
    </xf>
    <xf numFmtId="43" fontId="2" fillId="0" borderId="2" xfId="9" applyFont="1" applyFill="1" applyBorder="1" applyAlignment="1">
      <alignment horizontal="left"/>
    </xf>
    <xf numFmtId="164" fontId="2" fillId="0" borderId="7" xfId="1" applyNumberFormat="1" applyFont="1" applyBorder="1"/>
    <xf numFmtId="164" fontId="2" fillId="0" borderId="8" xfId="1" applyNumberFormat="1" applyFont="1" applyBorder="1"/>
    <xf numFmtId="164" fontId="2" fillId="0" borderId="1" xfId="1" applyNumberFormat="1" applyFont="1" applyBorder="1"/>
    <xf numFmtId="0" fontId="2" fillId="0" borderId="10" xfId="1" applyFont="1" applyBorder="1" applyAlignment="1">
      <alignment horizontal="left"/>
    </xf>
    <xf numFmtId="164" fontId="2" fillId="0" borderId="14" xfId="1" applyNumberFormat="1" applyFont="1" applyBorder="1"/>
    <xf numFmtId="164" fontId="2" fillId="0" borderId="5" xfId="9" applyNumberFormat="1" applyFont="1" applyBorder="1" applyAlignment="1">
      <alignment horizontal="left"/>
    </xf>
    <xf numFmtId="43" fontId="2" fillId="0" borderId="6" xfId="9" applyFont="1" applyBorder="1"/>
    <xf numFmtId="43" fontId="2" fillId="0" borderId="14" xfId="9" applyFont="1" applyBorder="1"/>
    <xf numFmtId="164" fontId="2" fillId="0" borderId="4" xfId="9" applyNumberFormat="1" applyFont="1" applyBorder="1"/>
    <xf numFmtId="164" fontId="2" fillId="0" borderId="5" xfId="9" applyNumberFormat="1" applyFont="1" applyBorder="1"/>
    <xf numFmtId="164" fontId="2" fillId="0" borderId="6" xfId="9" applyNumberFormat="1" applyFont="1" applyBorder="1"/>
    <xf numFmtId="0" fontId="6" fillId="0" borderId="0" xfId="1" applyFont="1" applyAlignment="1">
      <alignment horizontal="right"/>
    </xf>
    <xf numFmtId="43" fontId="2" fillId="0" borderId="4" xfId="9" applyFont="1" applyBorder="1" applyAlignment="1">
      <alignment horizontal="left"/>
    </xf>
    <xf numFmtId="164" fontId="2" fillId="0" borderId="6" xfId="9" applyNumberFormat="1" applyFont="1" applyBorder="1" applyAlignment="1">
      <alignment horizontal="left"/>
    </xf>
    <xf numFmtId="43" fontId="2" fillId="0" borderId="4" xfId="9" quotePrefix="1" applyFont="1" applyBorder="1" applyAlignment="1">
      <alignment horizontal="left"/>
    </xf>
    <xf numFmtId="43" fontId="6" fillId="0" borderId="0" xfId="9" quotePrefix="1" applyFont="1" applyFill="1" applyBorder="1" applyAlignment="1">
      <alignment horizontal="right"/>
    </xf>
    <xf numFmtId="43" fontId="2" fillId="0" borderId="3" xfId="1" applyNumberFormat="1" applyFont="1" applyBorder="1" applyAlignment="1">
      <alignment horizontal="centerContinuous"/>
    </xf>
    <xf numFmtId="43" fontId="2" fillId="0" borderId="13" xfId="9" applyFont="1" applyBorder="1" applyAlignment="1">
      <alignment horizontal="centerContinuous"/>
    </xf>
    <xf numFmtId="43" fontId="2" fillId="0" borderId="15" xfId="9" applyFont="1" applyBorder="1" applyAlignment="1">
      <alignment horizontal="centerContinuous"/>
    </xf>
    <xf numFmtId="43" fontId="2" fillId="0" borderId="1" xfId="9" applyFont="1" applyBorder="1" applyAlignment="1">
      <alignment horizontal="centerContinuous"/>
    </xf>
    <xf numFmtId="43" fontId="2" fillId="0" borderId="14" xfId="9" applyFont="1" applyBorder="1" applyAlignment="1">
      <alignment horizontal="left"/>
    </xf>
    <xf numFmtId="164" fontId="6" fillId="0" borderId="11" xfId="5" applyNumberFormat="1" applyFont="1" applyBorder="1" applyAlignment="1">
      <alignment horizontal="centerContinuous"/>
    </xf>
    <xf numFmtId="164" fontId="2" fillId="0" borderId="9" xfId="5" applyNumberFormat="1" applyFont="1" applyBorder="1" applyAlignment="1">
      <alignment horizontal="centerContinuous"/>
    </xf>
    <xf numFmtId="164" fontId="6" fillId="0" borderId="9" xfId="5" applyNumberFormat="1" applyFont="1" applyBorder="1" applyAlignment="1">
      <alignment horizontal="centerContinuous"/>
    </xf>
    <xf numFmtId="164" fontId="2" fillId="0" borderId="12" xfId="5" applyNumberFormat="1" applyFont="1" applyBorder="1" applyAlignment="1">
      <alignment horizontal="centerContinuous"/>
    </xf>
    <xf numFmtId="164" fontId="2" fillId="0" borderId="0" xfId="5" applyNumberFormat="1" applyFont="1" applyAlignment="1">
      <alignment horizontal="left"/>
    </xf>
    <xf numFmtId="164" fontId="2" fillId="0" borderId="0" xfId="5" applyNumberFormat="1" applyFont="1"/>
    <xf numFmtId="164" fontId="6" fillId="0" borderId="11" xfId="2" applyNumberFormat="1" applyFont="1" applyFill="1" applyBorder="1" applyAlignment="1">
      <alignment horizontal="centerContinuous"/>
    </xf>
    <xf numFmtId="164" fontId="0" fillId="0" borderId="9" xfId="2" applyNumberFormat="1" applyFont="1" applyFill="1" applyBorder="1" applyAlignment="1">
      <alignment horizontal="centerContinuous"/>
    </xf>
    <xf numFmtId="164" fontId="0" fillId="0" borderId="12" xfId="2" applyNumberFormat="1" applyFont="1" applyFill="1" applyBorder="1" applyAlignment="1">
      <alignment horizontal="centerContinuous"/>
    </xf>
    <xf numFmtId="164" fontId="6" fillId="0" borderId="4" xfId="5" applyNumberFormat="1" applyFont="1" applyBorder="1"/>
    <xf numFmtId="164" fontId="6" fillId="0" borderId="3" xfId="5" applyNumberFormat="1" applyFont="1" applyBorder="1" applyAlignment="1">
      <alignment horizontal="left"/>
    </xf>
    <xf numFmtId="164" fontId="0" fillId="0" borderId="4" xfId="5" applyNumberFormat="1" applyFont="1" applyBorder="1" applyAlignment="1">
      <alignment horizontal="centerContinuous"/>
    </xf>
    <xf numFmtId="164" fontId="2" fillId="0" borderId="4" xfId="5" applyNumberFormat="1" applyFont="1" applyBorder="1" applyAlignment="1">
      <alignment horizontal="centerContinuous"/>
    </xf>
    <xf numFmtId="164" fontId="0" fillId="0" borderId="3" xfId="5" applyNumberFormat="1" applyFont="1" applyBorder="1" applyAlignment="1">
      <alignment horizontal="centerContinuous"/>
    </xf>
    <xf numFmtId="164" fontId="2" fillId="0" borderId="10" xfId="5" applyNumberFormat="1" applyFont="1" applyBorder="1" applyAlignment="1">
      <alignment horizontal="centerContinuous"/>
    </xf>
    <xf numFmtId="43" fontId="0" fillId="0" borderId="4" xfId="5" applyFont="1" applyBorder="1"/>
    <xf numFmtId="0" fontId="2" fillId="0" borderId="9" xfId="11" applyBorder="1" applyAlignment="1">
      <alignment horizontal="centerContinuous"/>
    </xf>
    <xf numFmtId="0" fontId="2" fillId="0" borderId="12" xfId="11" applyBorder="1" applyAlignment="1">
      <alignment horizontal="centerContinuous"/>
    </xf>
    <xf numFmtId="164" fontId="6" fillId="0" borderId="5" xfId="5" applyNumberFormat="1" applyFont="1" applyBorder="1"/>
    <xf numFmtId="164" fontId="6" fillId="0" borderId="2" xfId="5" applyNumberFormat="1" applyFont="1" applyBorder="1" applyAlignment="1">
      <alignment horizontal="left"/>
    </xf>
    <xf numFmtId="164" fontId="0" fillId="0" borderId="5" xfId="5" applyNumberFormat="1" applyFont="1" applyBorder="1" applyAlignment="1">
      <alignment horizontal="centerContinuous"/>
    </xf>
    <xf numFmtId="164" fontId="2" fillId="0" borderId="5" xfId="5" applyNumberFormat="1" applyFont="1" applyBorder="1" applyAlignment="1">
      <alignment horizontal="centerContinuous"/>
    </xf>
    <xf numFmtId="164" fontId="2" fillId="0" borderId="2" xfId="5" applyNumberFormat="1" applyFont="1" applyBorder="1" applyAlignment="1">
      <alignment horizontal="centerContinuous"/>
    </xf>
    <xf numFmtId="164" fontId="0" fillId="0" borderId="9" xfId="5" quotePrefix="1" applyNumberFormat="1" applyFont="1" applyBorder="1" applyAlignment="1">
      <alignment horizontal="centerContinuous"/>
    </xf>
    <xf numFmtId="43" fontId="0" fillId="0" borderId="5" xfId="5" applyFont="1" applyFill="1" applyBorder="1"/>
    <xf numFmtId="164" fontId="0" fillId="0" borderId="8" xfId="2" applyNumberFormat="1" applyFont="1" applyFill="1" applyBorder="1" applyAlignment="1">
      <alignment horizontal="left"/>
    </xf>
    <xf numFmtId="164" fontId="0" fillId="0" borderId="4" xfId="2" applyNumberFormat="1" applyFont="1" applyFill="1" applyBorder="1" applyAlignment="1">
      <alignment horizontal="left"/>
    </xf>
    <xf numFmtId="164" fontId="2" fillId="0" borderId="5" xfId="5" applyNumberFormat="1" applyFont="1" applyBorder="1"/>
    <xf numFmtId="164" fontId="2" fillId="0" borderId="2" xfId="5" applyNumberFormat="1" applyFont="1" applyBorder="1"/>
    <xf numFmtId="164" fontId="6" fillId="0" borderId="5" xfId="5" applyNumberFormat="1" applyFont="1" applyBorder="1" applyAlignment="1">
      <alignment horizontal="left"/>
    </xf>
    <xf numFmtId="164" fontId="2" fillId="0" borderId="4" xfId="5" applyNumberFormat="1" applyFont="1" applyBorder="1"/>
    <xf numFmtId="164" fontId="0" fillId="0" borderId="4" xfId="5" applyNumberFormat="1" applyFont="1" applyBorder="1"/>
    <xf numFmtId="43" fontId="6" fillId="0" borderId="6" xfId="5" applyFont="1" applyFill="1" applyBorder="1" applyAlignment="1">
      <alignment horizontal="left"/>
    </xf>
    <xf numFmtId="164" fontId="6" fillId="0" borderId="2" xfId="5" applyNumberFormat="1" applyFont="1" applyBorder="1" applyAlignment="1"/>
    <xf numFmtId="164" fontId="0" fillId="0" borderId="5" xfId="5" applyNumberFormat="1" applyFont="1" applyBorder="1"/>
    <xf numFmtId="164" fontId="0" fillId="0" borderId="2" xfId="2" applyNumberFormat="1" applyFont="1" applyFill="1" applyBorder="1"/>
    <xf numFmtId="165" fontId="0" fillId="0" borderId="5" xfId="2" applyNumberFormat="1" applyFont="1" applyFill="1" applyBorder="1"/>
    <xf numFmtId="164" fontId="6" fillId="0" borderId="4" xfId="5" applyNumberFormat="1" applyFont="1" applyBorder="1" applyAlignment="1">
      <alignment horizontal="left"/>
    </xf>
    <xf numFmtId="164" fontId="6" fillId="0" borderId="4" xfId="5" applyNumberFormat="1" applyFont="1" applyBorder="1" applyAlignment="1"/>
    <xf numFmtId="164" fontId="6" fillId="0" borderId="5" xfId="5" quotePrefix="1" applyNumberFormat="1" applyFont="1" applyBorder="1" applyAlignment="1">
      <alignment horizontal="left"/>
    </xf>
    <xf numFmtId="166" fontId="2" fillId="0" borderId="5" xfId="5" applyNumberFormat="1" applyFont="1" applyBorder="1"/>
    <xf numFmtId="164" fontId="2" fillId="0" borderId="5" xfId="5" applyNumberFormat="1" applyFont="1" applyBorder="1" applyAlignment="1">
      <alignment horizontal="left"/>
    </xf>
    <xf numFmtId="165" fontId="2" fillId="0" borderId="5" xfId="5" applyNumberFormat="1" applyFont="1" applyBorder="1" applyAlignment="1">
      <alignment horizontal="left"/>
    </xf>
    <xf numFmtId="164" fontId="2" fillId="0" borderId="7" xfId="5" applyNumberFormat="1" applyFont="1" applyBorder="1"/>
    <xf numFmtId="164" fontId="0" fillId="0" borderId="13" xfId="2" applyNumberFormat="1" applyFont="1" applyFill="1" applyBorder="1"/>
    <xf numFmtId="43" fontId="0" fillId="0" borderId="6" xfId="5" applyFont="1" applyFill="1" applyBorder="1"/>
    <xf numFmtId="165" fontId="0" fillId="0" borderId="6" xfId="2" applyNumberFormat="1" applyFont="1" applyFill="1" applyBorder="1"/>
    <xf numFmtId="43" fontId="0" fillId="0" borderId="4" xfId="5" applyFont="1" applyFill="1" applyBorder="1"/>
    <xf numFmtId="165" fontId="0" fillId="0" borderId="4" xfId="2" applyNumberFormat="1" applyFont="1" applyFill="1" applyBorder="1"/>
    <xf numFmtId="164" fontId="2" fillId="0" borderId="1" xfId="5" applyNumberFormat="1" applyFont="1" applyBorder="1"/>
    <xf numFmtId="43" fontId="6" fillId="0" borderId="14" xfId="5" applyFont="1" applyBorder="1"/>
    <xf numFmtId="164" fontId="6" fillId="0" borderId="14" xfId="5" quotePrefix="1" applyNumberFormat="1" applyFont="1" applyBorder="1" applyAlignment="1">
      <alignment horizontal="left"/>
    </xf>
    <xf numFmtId="164" fontId="2" fillId="0" borderId="14" xfId="5" applyNumberFormat="1" applyFont="1" applyBorder="1"/>
    <xf numFmtId="165" fontId="2" fillId="0" borderId="14" xfId="5" applyNumberFormat="1" applyFont="1" applyBorder="1" applyAlignment="1">
      <alignment horizontal="left"/>
    </xf>
    <xf numFmtId="164" fontId="6" fillId="0" borderId="4" xfId="5" quotePrefix="1" applyNumberFormat="1" applyFont="1" applyBorder="1" applyAlignment="1">
      <alignment horizontal="left"/>
    </xf>
    <xf numFmtId="164" fontId="6" fillId="0" borderId="6" xfId="5" applyNumberFormat="1" applyFont="1" applyBorder="1"/>
    <xf numFmtId="164" fontId="6" fillId="0" borderId="6" xfId="5" applyNumberFormat="1" applyFont="1" applyBorder="1" applyAlignment="1">
      <alignment horizontal="left"/>
    </xf>
    <xf numFmtId="164" fontId="2" fillId="0" borderId="6" xfId="5" applyNumberFormat="1" applyFont="1" applyBorder="1"/>
    <xf numFmtId="164" fontId="2" fillId="0" borderId="13" xfId="5" applyNumberFormat="1" applyFont="1" applyBorder="1"/>
    <xf numFmtId="164" fontId="0" fillId="0" borderId="3" xfId="5" applyNumberFormat="1" applyFont="1" applyBorder="1"/>
    <xf numFmtId="164" fontId="2" fillId="0" borderId="0" xfId="5" applyNumberFormat="1" applyFont="1" applyBorder="1"/>
    <xf numFmtId="164" fontId="0" fillId="0" borderId="2" xfId="5" applyNumberFormat="1" applyFont="1" applyBorder="1" applyAlignment="1">
      <alignment horizontal="left" indent="1"/>
    </xf>
    <xf numFmtId="164" fontId="6" fillId="0" borderId="0" xfId="5" applyNumberFormat="1" applyFont="1" applyBorder="1" applyAlignment="1">
      <alignment horizontal="left"/>
    </xf>
    <xf numFmtId="164" fontId="0" fillId="0" borderId="2" xfId="5" applyNumberFormat="1" applyFont="1" applyBorder="1"/>
    <xf numFmtId="164" fontId="6" fillId="0" borderId="2" xfId="2" applyNumberFormat="1" applyFont="1" applyFill="1" applyBorder="1"/>
    <xf numFmtId="164" fontId="0" fillId="0" borderId="13" xfId="5" applyNumberFormat="1" applyFont="1" applyBorder="1"/>
    <xf numFmtId="164" fontId="2" fillId="0" borderId="15" xfId="5" applyNumberFormat="1" applyFont="1" applyBorder="1"/>
    <xf numFmtId="164" fontId="6" fillId="0" borderId="15" xfId="5" applyNumberFormat="1" applyFont="1" applyBorder="1" applyAlignment="1">
      <alignment horizontal="left"/>
    </xf>
    <xf numFmtId="0" fontId="2" fillId="0" borderId="13" xfId="11" applyBorder="1" applyAlignment="1">
      <alignment horizontal="left" indent="2"/>
    </xf>
    <xf numFmtId="0" fontId="2" fillId="0" borderId="15" xfId="11" applyBorder="1"/>
    <xf numFmtId="43" fontId="6" fillId="0" borderId="11" xfId="5" applyFont="1" applyBorder="1" applyAlignment="1">
      <alignment horizontal="centerContinuous"/>
    </xf>
    <xf numFmtId="164" fontId="6" fillId="0" borderId="8" xfId="5" applyNumberFormat="1" applyFont="1" applyBorder="1" applyAlignment="1">
      <alignment horizontal="centerContinuous"/>
    </xf>
    <xf numFmtId="164" fontId="6" fillId="0" borderId="0" xfId="5" applyNumberFormat="1" applyFont="1" applyAlignment="1">
      <alignment horizontal="left"/>
    </xf>
    <xf numFmtId="43" fontId="6" fillId="0" borderId="4" xfId="5" applyFont="1" applyBorder="1" applyAlignment="1">
      <alignment horizontal="left"/>
    </xf>
    <xf numFmtId="43" fontId="6" fillId="0" borderId="4" xfId="5" applyFont="1" applyBorder="1"/>
    <xf numFmtId="43" fontId="2" fillId="0" borderId="4" xfId="5" applyFont="1" applyBorder="1"/>
    <xf numFmtId="43" fontId="6" fillId="0" borderId="0" xfId="5" applyFont="1" applyAlignment="1">
      <alignment horizontal="left"/>
    </xf>
    <xf numFmtId="43" fontId="6" fillId="0" borderId="5" xfId="5" applyFont="1" applyBorder="1" applyAlignment="1">
      <alignment horizontal="left"/>
    </xf>
    <xf numFmtId="43" fontId="6" fillId="0" borderId="5" xfId="5" applyFont="1" applyBorder="1"/>
    <xf numFmtId="43" fontId="2" fillId="0" borderId="5" xfId="5" applyFont="1" applyBorder="1"/>
    <xf numFmtId="164" fontId="2" fillId="0" borderId="8" xfId="5" applyNumberFormat="1" applyFont="1" applyBorder="1"/>
    <xf numFmtId="43" fontId="0" fillId="0" borderId="6" xfId="5" applyFont="1" applyBorder="1"/>
    <xf numFmtId="43" fontId="6" fillId="0" borderId="6" xfId="5" applyFont="1" applyBorder="1"/>
    <xf numFmtId="43" fontId="6" fillId="0" borderId="6" xfId="5" applyFont="1" applyBorder="1" applyAlignment="1">
      <alignment horizontal="left"/>
    </xf>
    <xf numFmtId="164" fontId="0" fillId="0" borderId="1" xfId="5" applyNumberFormat="1" applyFont="1" applyBorder="1"/>
    <xf numFmtId="164" fontId="0" fillId="0" borderId="6" xfId="5" applyNumberFormat="1" applyFont="1" applyBorder="1"/>
    <xf numFmtId="43" fontId="2" fillId="0" borderId="0" xfId="5" applyFont="1"/>
    <xf numFmtId="164" fontId="2" fillId="0" borderId="4" xfId="5" applyNumberFormat="1" applyFont="1" applyBorder="1" applyAlignment="1">
      <alignment horizontal="left"/>
    </xf>
    <xf numFmtId="164" fontId="6" fillId="0" borderId="5" xfId="5" quotePrefix="1" applyNumberFormat="1" applyFont="1" applyBorder="1"/>
    <xf numFmtId="164" fontId="6" fillId="0" borderId="14" xfId="5" applyNumberFormat="1" applyFont="1" applyBorder="1" applyAlignment="1">
      <alignment horizontal="left"/>
    </xf>
    <xf numFmtId="164" fontId="6" fillId="0" borderId="14" xfId="5" applyNumberFormat="1" applyFont="1" applyBorder="1"/>
    <xf numFmtId="164" fontId="6" fillId="0" borderId="0" xfId="5" applyNumberFormat="1" applyFont="1" applyBorder="1"/>
    <xf numFmtId="164" fontId="2" fillId="0" borderId="0" xfId="5" applyNumberFormat="1" applyFont="1" applyBorder="1" applyAlignment="1">
      <alignment horizontal="left"/>
    </xf>
    <xf numFmtId="164" fontId="6" fillId="0" borderId="15" xfId="5" applyNumberFormat="1" applyFont="1" applyBorder="1"/>
    <xf numFmtId="164" fontId="2" fillId="0" borderId="15" xfId="5" applyNumberFormat="1" applyFont="1" applyBorder="1" applyAlignment="1">
      <alignment horizontal="left"/>
    </xf>
    <xf numFmtId="164" fontId="6" fillId="0" borderId="0" xfId="5" applyNumberFormat="1" applyFont="1"/>
    <xf numFmtId="164" fontId="0" fillId="0" borderId="0" xfId="5" applyNumberFormat="1" applyFont="1" applyBorder="1"/>
    <xf numFmtId="164" fontId="7" fillId="0" borderId="0" xfId="5" applyNumberFormat="1" applyFont="1" applyBorder="1"/>
    <xf numFmtId="164" fontId="2" fillId="0" borderId="6" xfId="9" quotePrefix="1" applyNumberFormat="1" applyFont="1" applyBorder="1"/>
    <xf numFmtId="164" fontId="2" fillId="0" borderId="14" xfId="9" applyNumberFormat="1" applyFont="1" applyBorder="1"/>
    <xf numFmtId="164" fontId="2" fillId="0" borderId="0" xfId="9" applyNumberFormat="1" applyFont="1" applyFill="1" applyBorder="1"/>
    <xf numFmtId="0" fontId="2" fillId="0" borderId="15" xfId="1" applyFont="1" applyBorder="1" applyAlignment="1">
      <alignment horizontal="centerContinuous"/>
    </xf>
    <xf numFmtId="0" fontId="2" fillId="0" borderId="1" xfId="1" applyFont="1" applyBorder="1" applyAlignment="1">
      <alignment horizontal="centerContinuous"/>
    </xf>
    <xf numFmtId="43" fontId="2" fillId="0" borderId="13" xfId="9" quotePrefix="1" applyFont="1" applyBorder="1" applyAlignment="1">
      <alignment horizontal="centerContinuous"/>
    </xf>
    <xf numFmtId="0" fontId="2" fillId="0" borderId="5" xfId="1" applyFont="1" applyBorder="1"/>
    <xf numFmtId="166" fontId="7" fillId="0" borderId="5" xfId="9" applyNumberFormat="1" applyFont="1" applyBorder="1"/>
    <xf numFmtId="166" fontId="7" fillId="0" borderId="6" xfId="9" applyNumberFormat="1" applyFont="1" applyBorder="1"/>
    <xf numFmtId="164" fontId="0" fillId="0" borderId="0" xfId="5" quotePrefix="1" applyNumberFormat="1" applyFont="1" applyBorder="1"/>
    <xf numFmtId="166" fontId="6" fillId="0" borderId="5" xfId="9" applyNumberFormat="1" applyFont="1" applyBorder="1"/>
    <xf numFmtId="164" fontId="0" fillId="0" borderId="12" xfId="5" applyNumberFormat="1" applyFont="1" applyBorder="1"/>
    <xf numFmtId="164" fontId="0" fillId="0" borderId="14" xfId="5" applyNumberFormat="1" applyFont="1" applyBorder="1"/>
    <xf numFmtId="43" fontId="2" fillId="0" borderId="4" xfId="9" applyFont="1" applyBorder="1" applyAlignment="1"/>
    <xf numFmtId="165" fontId="2" fillId="0" borderId="6" xfId="9" applyNumberFormat="1" applyFont="1" applyBorder="1"/>
    <xf numFmtId="164" fontId="2" fillId="0" borderId="12" xfId="2" applyNumberFormat="1" applyFont="1" applyFill="1" applyBorder="1" applyAlignment="1">
      <alignment horizontal="centerContinuous"/>
    </xf>
    <xf numFmtId="164" fontId="6" fillId="0" borderId="4" xfId="9" applyNumberFormat="1" applyFont="1" applyBorder="1" applyAlignment="1">
      <alignment horizontal="left"/>
    </xf>
    <xf numFmtId="43" fontId="6" fillId="0" borderId="5" xfId="9" applyFont="1" applyBorder="1" applyAlignment="1">
      <alignment horizontal="left"/>
    </xf>
    <xf numFmtId="0" fontId="2" fillId="0" borderId="0" xfId="11"/>
    <xf numFmtId="164" fontId="2" fillId="0" borderId="10" xfId="5" applyNumberFormat="1" applyFont="1" applyBorder="1"/>
    <xf numFmtId="165" fontId="2" fillId="0" borderId="4" xfId="5" applyNumberFormat="1" applyFont="1" applyBorder="1" applyAlignment="1">
      <alignment horizontal="left"/>
    </xf>
    <xf numFmtId="164" fontId="2" fillId="0" borderId="3" xfId="5" applyNumberFormat="1" applyFont="1" applyBorder="1"/>
    <xf numFmtId="164" fontId="6" fillId="0" borderId="10" xfId="5" applyNumberFormat="1" applyFont="1" applyBorder="1"/>
    <xf numFmtId="164" fontId="6" fillId="0" borderId="10" xfId="5" applyNumberFormat="1" applyFont="1" applyBorder="1" applyAlignment="1">
      <alignment horizontal="left"/>
    </xf>
    <xf numFmtId="164" fontId="2" fillId="0" borderId="10" xfId="5" applyNumberFormat="1" applyFont="1" applyBorder="1" applyAlignment="1">
      <alignment horizontal="left"/>
    </xf>
    <xf numFmtId="164" fontId="2" fillId="0" borderId="8" xfId="5" applyNumberFormat="1" applyFont="1" applyBorder="1" applyAlignment="1">
      <alignment horizontal="centerContinuous"/>
    </xf>
    <xf numFmtId="164" fontId="6" fillId="0" borderId="13" xfId="5" applyNumberFormat="1" applyFont="1" applyBorder="1" applyAlignment="1">
      <alignment horizontal="centerContinuous"/>
    </xf>
    <xf numFmtId="164" fontId="6" fillId="0" borderId="1" xfId="5" applyNumberFormat="1" applyFont="1" applyBorder="1" applyAlignment="1">
      <alignment horizontal="centerContinuous"/>
    </xf>
    <xf numFmtId="43" fontId="6" fillId="0" borderId="0" xfId="9" quotePrefix="1" applyFont="1" applyBorder="1" applyAlignment="1">
      <alignment horizontal="left"/>
    </xf>
    <xf numFmtId="164" fontId="6" fillId="0" borderId="0" xfId="9" applyNumberFormat="1" applyFont="1" applyFill="1" applyBorder="1"/>
    <xf numFmtId="164" fontId="2" fillId="0" borderId="13" xfId="2" quotePrefix="1" applyNumberFormat="1" applyFont="1" applyFill="1" applyBorder="1" applyAlignment="1">
      <alignment horizontal="centerContinuous"/>
    </xf>
    <xf numFmtId="164" fontId="2" fillId="0" borderId="11" xfId="2" applyNumberFormat="1" applyFont="1" applyFill="1" applyBorder="1" applyAlignment="1">
      <alignment horizontal="centerContinuous"/>
    </xf>
    <xf numFmtId="43" fontId="5" fillId="0" borderId="9" xfId="9" applyFont="1" applyFill="1" applyBorder="1" applyAlignment="1">
      <alignment horizontal="centerContinuous"/>
    </xf>
    <xf numFmtId="43" fontId="6" fillId="0" borderId="11" xfId="9" quotePrefix="1" applyFont="1" applyBorder="1" applyAlignment="1">
      <alignment horizontal="left"/>
    </xf>
    <xf numFmtId="43" fontId="6" fillId="0" borderId="9" xfId="9" applyFont="1" applyBorder="1" applyAlignment="1">
      <alignment horizontal="left"/>
    </xf>
    <xf numFmtId="164" fontId="6" fillId="0" borderId="9" xfId="9" applyNumberFormat="1" applyFont="1" applyFill="1" applyBorder="1"/>
    <xf numFmtId="164" fontId="6" fillId="0" borderId="12" xfId="9" applyNumberFormat="1" applyFont="1" applyFill="1" applyBorder="1"/>
    <xf numFmtId="43" fontId="2" fillId="0" borderId="4" xfId="9" applyFont="1" applyBorder="1"/>
  </cellXfs>
  <cellStyles count="12">
    <cellStyle name="Comma" xfId="9" builtinId="3"/>
    <cellStyle name="Comma 2" xfId="5" xr:uid="{9E1A2CFF-0F14-457E-80E1-624D54A0C4C9}"/>
    <cellStyle name="Comma 2 2" xfId="2" xr:uid="{9DCF3F33-2E3D-41DD-A206-A4294D9C02F1}"/>
    <cellStyle name="Currency 28" xfId="6" xr:uid="{F08BDD68-0A99-478E-AD47-7513A3B91004}"/>
    <cellStyle name="Normal" xfId="0" builtinId="0"/>
    <cellStyle name="Normal 12" xfId="10" xr:uid="{8A2D53D3-D887-4720-A203-D5343F53939D}"/>
    <cellStyle name="Normal 15 8" xfId="3" xr:uid="{2FA068D9-74C1-4634-A0E4-5736218ACA32}"/>
    <cellStyle name="Normal 159" xfId="8" xr:uid="{A65A1250-5EA5-4902-8D83-40DBD5F1A41C}"/>
    <cellStyle name="Normal 2" xfId="11" xr:uid="{76E210A3-C2D8-43D9-B702-66AA0B47ADD0}"/>
    <cellStyle name="Normal 3 2" xfId="1" xr:uid="{3268A988-5672-421F-987F-356CB3B075DC}"/>
    <cellStyle name="Percent 2" xfId="4" xr:uid="{FCE65FD2-81E7-4A35-8A3F-EE7BB5EFC639}"/>
    <cellStyle name="Percent 2 2" xfId="7" xr:uid="{6FE1FDC2-856A-4715-93E5-6EC82901E0DC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ABA5D-2D59-44EB-988D-D626E4198344}">
  <sheetPr>
    <pageSetUpPr fitToPage="1"/>
  </sheetPr>
  <dimension ref="A1:R76"/>
  <sheetViews>
    <sheetView showGridLines="0" view="pageBreakPreview" zoomScale="85" zoomScaleNormal="85" zoomScaleSheetLayoutView="85" workbookViewId="0"/>
  </sheetViews>
  <sheetFormatPr defaultColWidth="9" defaultRowHeight="15.75"/>
  <cols>
    <col min="1" max="1" width="12.5" style="80" bestFit="1" customWidth="1"/>
    <col min="2" max="2" width="34.25" style="80" bestFit="1" customWidth="1"/>
    <col min="3" max="3" width="12.5" style="170" bestFit="1" customWidth="1"/>
    <col min="4" max="5" width="11.5" style="147" customWidth="1"/>
    <col min="6" max="8" width="11.5" style="80" customWidth="1"/>
    <col min="9" max="9" width="11.5" style="79" customWidth="1"/>
    <col min="10" max="12" width="11.5" style="80" customWidth="1"/>
    <col min="13" max="13" width="1.625" style="80" customWidth="1"/>
    <col min="14" max="28" width="11.25" style="80" customWidth="1"/>
    <col min="29" max="16384" width="9" style="80"/>
  </cols>
  <sheetData>
    <row r="1" spans="2:18">
      <c r="B1" s="75" t="s">
        <v>106</v>
      </c>
      <c r="C1" s="76"/>
      <c r="D1" s="77"/>
      <c r="E1" s="76"/>
      <c r="F1" s="76"/>
      <c r="G1" s="76"/>
      <c r="H1" s="76"/>
      <c r="I1" s="76"/>
      <c r="J1" s="76"/>
      <c r="K1" s="76"/>
      <c r="L1" s="78"/>
      <c r="M1" s="79"/>
      <c r="N1" s="81" t="s">
        <v>56</v>
      </c>
      <c r="O1" s="82"/>
      <c r="P1" s="82"/>
      <c r="Q1" s="82"/>
      <c r="R1" s="83"/>
    </row>
    <row r="2" spans="2:18">
      <c r="B2" s="84"/>
      <c r="C2" s="85"/>
      <c r="D2" s="86"/>
      <c r="E2" s="87"/>
      <c r="F2" s="87"/>
      <c r="G2" s="88" t="s">
        <v>107</v>
      </c>
      <c r="H2" s="89"/>
      <c r="I2" s="76"/>
      <c r="J2" s="76"/>
      <c r="K2" s="76"/>
      <c r="L2" s="78"/>
      <c r="N2" s="90" t="s">
        <v>57</v>
      </c>
      <c r="O2" s="91" t="s">
        <v>58</v>
      </c>
      <c r="P2" s="91"/>
      <c r="Q2" s="91"/>
      <c r="R2" s="92"/>
    </row>
    <row r="3" spans="2:18">
      <c r="B3" s="93"/>
      <c r="C3" s="94"/>
      <c r="D3" s="95"/>
      <c r="E3" s="96"/>
      <c r="F3" s="97"/>
      <c r="G3" s="88" t="s">
        <v>127</v>
      </c>
      <c r="H3" s="198"/>
      <c r="I3" s="98" t="s">
        <v>59</v>
      </c>
      <c r="J3" s="76"/>
      <c r="K3" s="76"/>
      <c r="L3" s="78"/>
      <c r="M3" s="171"/>
      <c r="N3" s="99" t="s">
        <v>60</v>
      </c>
      <c r="O3" s="100"/>
      <c r="P3" s="101"/>
      <c r="Q3" s="101"/>
      <c r="R3" s="23" t="s">
        <v>61</v>
      </c>
    </row>
    <row r="4" spans="2:18">
      <c r="B4" s="102"/>
      <c r="C4" s="103"/>
      <c r="D4" s="104" t="s">
        <v>62</v>
      </c>
      <c r="E4" s="104" t="s">
        <v>63</v>
      </c>
      <c r="F4" s="94"/>
      <c r="G4" s="199" t="s">
        <v>64</v>
      </c>
      <c r="H4" s="200"/>
      <c r="I4" s="105"/>
      <c r="J4" s="105"/>
      <c r="K4" s="105"/>
      <c r="L4" s="106" t="s">
        <v>61</v>
      </c>
      <c r="M4" s="137"/>
      <c r="N4" s="107" t="s">
        <v>65</v>
      </c>
      <c r="O4" s="50" t="s">
        <v>66</v>
      </c>
      <c r="P4" s="25" t="s">
        <v>67</v>
      </c>
      <c r="Q4" s="25" t="s">
        <v>68</v>
      </c>
      <c r="R4" s="25" t="s">
        <v>68</v>
      </c>
    </row>
    <row r="5" spans="2:18">
      <c r="B5" s="104" t="s">
        <v>69</v>
      </c>
      <c r="C5" s="108" t="s">
        <v>6</v>
      </c>
      <c r="D5" s="104" t="s">
        <v>70</v>
      </c>
      <c r="E5" s="104" t="s">
        <v>60</v>
      </c>
      <c r="F5" s="94" t="s">
        <v>71</v>
      </c>
      <c r="G5" s="106" t="s">
        <v>66</v>
      </c>
      <c r="H5" s="106" t="s">
        <v>67</v>
      </c>
      <c r="I5" s="109" t="s">
        <v>66</v>
      </c>
      <c r="J5" s="109" t="s">
        <v>67</v>
      </c>
      <c r="K5" s="109" t="s">
        <v>68</v>
      </c>
      <c r="L5" s="109" t="s">
        <v>68</v>
      </c>
      <c r="M5" s="137"/>
      <c r="N5" s="110">
        <v>100</v>
      </c>
      <c r="O5" s="99">
        <f t="shared" ref="O5:O10" si="0">8.5+(0.09247+G$7)*N5</f>
        <v>17.651</v>
      </c>
      <c r="P5" s="99">
        <f t="shared" ref="P5:P10" si="1">8.5+(0.09247+H$7)*N5</f>
        <v>17.536000000000001</v>
      </c>
      <c r="Q5" s="99">
        <f t="shared" ref="Q5:Q22" si="2">P5-O5</f>
        <v>-0.11499999999999844</v>
      </c>
      <c r="R5" s="111">
        <f t="shared" ref="R5:R22" si="3">Q5/O5*100</f>
        <v>-0.6515211602741966</v>
      </c>
    </row>
    <row r="6" spans="2:18">
      <c r="B6" s="112"/>
      <c r="C6" s="113"/>
      <c r="D6" s="112"/>
      <c r="E6" s="112"/>
      <c r="F6" s="112"/>
      <c r="G6" s="106"/>
      <c r="H6" s="106"/>
      <c r="I6" s="106"/>
      <c r="J6" s="106"/>
      <c r="K6" s="106"/>
      <c r="L6" s="106"/>
      <c r="M6" s="137"/>
      <c r="N6" s="110">
        <v>200</v>
      </c>
      <c r="O6" s="99">
        <f t="shared" si="0"/>
        <v>26.802</v>
      </c>
      <c r="P6" s="99">
        <f t="shared" si="1"/>
        <v>26.571999999999999</v>
      </c>
      <c r="Q6" s="99">
        <f t="shared" si="2"/>
        <v>-0.23000000000000043</v>
      </c>
      <c r="R6" s="111">
        <f t="shared" si="3"/>
        <v>-0.85814491455861663</v>
      </c>
    </row>
    <row r="7" spans="2:18">
      <c r="B7" s="93" t="s">
        <v>72</v>
      </c>
      <c r="C7" s="114" t="s">
        <v>7</v>
      </c>
      <c r="D7" s="102">
        <f>SUMIFS(D$33:D$70,$B$33:$B$70,$B7)</f>
        <v>110741.69655913977</v>
      </c>
      <c r="E7" s="102">
        <f t="shared" ref="E7:F7" si="4">SUMIFS(E$33:E$70,$B$33:$B$70,$B7)</f>
        <v>1631466.9598382837</v>
      </c>
      <c r="F7" s="102">
        <f t="shared" si="4"/>
        <v>179171.91317847537</v>
      </c>
      <c r="G7" s="115">
        <v>-9.6000000000000002E-4</v>
      </c>
      <c r="H7" s="115">
        <f>'Balances (Attachment B)'!L45</f>
        <v>-2.1099999999999999E-3</v>
      </c>
      <c r="I7" s="63">
        <f>E7*G7</f>
        <v>-1566.2082814447524</v>
      </c>
      <c r="J7" s="102">
        <f>E7*H7</f>
        <v>-3442.3952852587786</v>
      </c>
      <c r="K7" s="116">
        <f>J7-I7</f>
        <v>-1876.1870038140262</v>
      </c>
      <c r="L7" s="117">
        <f t="shared" ref="L7:L12" si="5">K7/F7*100</f>
        <v>-1.0471434783113205</v>
      </c>
      <c r="M7" s="135"/>
      <c r="N7" s="110">
        <v>300</v>
      </c>
      <c r="O7" s="99">
        <f t="shared" si="0"/>
        <v>35.953000000000003</v>
      </c>
      <c r="P7" s="99">
        <f t="shared" si="1"/>
        <v>35.607999999999997</v>
      </c>
      <c r="Q7" s="99">
        <f t="shared" si="2"/>
        <v>-0.34500000000000597</v>
      </c>
      <c r="R7" s="111">
        <f t="shared" si="3"/>
        <v>-0.95958612633161611</v>
      </c>
    </row>
    <row r="8" spans="2:18">
      <c r="B8" s="93" t="s">
        <v>73</v>
      </c>
      <c r="C8" s="114" t="s">
        <v>8</v>
      </c>
      <c r="D8" s="102">
        <f t="shared" ref="D8:F17" si="6">SUMIFS(D$33:D$70,$B$33:$B$70,$B8)</f>
        <v>20813.865258751903</v>
      </c>
      <c r="E8" s="102">
        <f t="shared" si="6"/>
        <v>547764.80929518421</v>
      </c>
      <c r="F8" s="102">
        <f t="shared" si="6"/>
        <v>59103.298529717766</v>
      </c>
      <c r="G8" s="115">
        <v>2.6700000000000001E-3</v>
      </c>
      <c r="H8" s="115">
        <f>'Balances (Attachment B)'!L45</f>
        <v>-2.1099999999999999E-3</v>
      </c>
      <c r="I8" s="63">
        <f>E8*G8</f>
        <v>1462.5320408181419</v>
      </c>
      <c r="J8" s="102">
        <f t="shared" ref="J8:J12" si="7">E8*H8</f>
        <v>-1155.7837476128386</v>
      </c>
      <c r="K8" s="116">
        <f t="shared" ref="K8:K12" si="8">J8-I8</f>
        <v>-2618.3157884309803</v>
      </c>
      <c r="L8" s="117">
        <f t="shared" si="5"/>
        <v>-4.4300671088847325</v>
      </c>
      <c r="M8" s="135"/>
      <c r="N8" s="110">
        <v>400</v>
      </c>
      <c r="O8" s="99">
        <f t="shared" si="0"/>
        <v>45.103999999999999</v>
      </c>
      <c r="P8" s="99">
        <f t="shared" si="1"/>
        <v>44.643999999999998</v>
      </c>
      <c r="Q8" s="99">
        <f t="shared" si="2"/>
        <v>-0.46000000000000085</v>
      </c>
      <c r="R8" s="111">
        <f t="shared" si="3"/>
        <v>-1.0198652004256847</v>
      </c>
    </row>
    <row r="9" spans="2:18">
      <c r="B9" s="93" t="s">
        <v>74</v>
      </c>
      <c r="C9" s="114" t="s">
        <v>75</v>
      </c>
      <c r="D9" s="102">
        <f t="shared" si="6"/>
        <v>1070.5694444444446</v>
      </c>
      <c r="E9" s="102">
        <f t="shared" si="6"/>
        <v>932596.84183813736</v>
      </c>
      <c r="F9" s="102">
        <f t="shared" si="6"/>
        <v>86289.812993745058</v>
      </c>
      <c r="G9" s="115">
        <v>2.5000000000000001E-4</v>
      </c>
      <c r="H9" s="115">
        <f>'Balances (Attachment B)'!L47</f>
        <v>2.0000000000000002E-5</v>
      </c>
      <c r="I9" s="63">
        <f>E9*G9</f>
        <v>233.14921045953434</v>
      </c>
      <c r="J9" s="102">
        <f t="shared" si="7"/>
        <v>18.651936836762747</v>
      </c>
      <c r="K9" s="116">
        <f t="shared" si="8"/>
        <v>-214.49727362277159</v>
      </c>
      <c r="L9" s="117">
        <f t="shared" si="5"/>
        <v>-0.24857774768653165</v>
      </c>
      <c r="M9" s="135"/>
      <c r="N9" s="110">
        <v>500</v>
      </c>
      <c r="O9" s="99">
        <f t="shared" si="0"/>
        <v>54.254999999999995</v>
      </c>
      <c r="P9" s="99">
        <f t="shared" si="1"/>
        <v>53.68</v>
      </c>
      <c r="Q9" s="99">
        <f t="shared" si="2"/>
        <v>-0.57499999999999574</v>
      </c>
      <c r="R9" s="111">
        <f t="shared" si="3"/>
        <v>-1.0598101557460065</v>
      </c>
    </row>
    <row r="10" spans="2:18">
      <c r="B10" s="93" t="s">
        <v>76</v>
      </c>
      <c r="C10" s="114" t="s">
        <v>115</v>
      </c>
      <c r="D10" s="102">
        <f t="shared" si="6"/>
        <v>67.444444444444443</v>
      </c>
      <c r="E10" s="102">
        <f t="shared" si="6"/>
        <v>378385.79511939187</v>
      </c>
      <c r="F10" s="102">
        <f t="shared" si="6"/>
        <v>32659.657678970903</v>
      </c>
      <c r="G10" s="115"/>
      <c r="H10" s="115"/>
      <c r="I10" s="63"/>
      <c r="J10" s="102"/>
      <c r="K10" s="116"/>
      <c r="L10" s="117"/>
      <c r="M10" s="135"/>
      <c r="N10" s="119">
        <v>600</v>
      </c>
      <c r="O10" s="120">
        <f t="shared" si="0"/>
        <v>63.405999999999999</v>
      </c>
      <c r="P10" s="120">
        <f t="shared" si="1"/>
        <v>62.715999999999994</v>
      </c>
      <c r="Q10" s="120">
        <f t="shared" si="2"/>
        <v>-0.69000000000000483</v>
      </c>
      <c r="R10" s="121">
        <f t="shared" si="3"/>
        <v>-1.0882250891082941</v>
      </c>
    </row>
    <row r="11" spans="2:18">
      <c r="B11" s="93" t="s">
        <v>77</v>
      </c>
      <c r="C11" s="114" t="s">
        <v>78</v>
      </c>
      <c r="D11" s="102">
        <f t="shared" si="6"/>
        <v>1</v>
      </c>
      <c r="E11" s="102">
        <f t="shared" si="6"/>
        <v>544168.56528857455</v>
      </c>
      <c r="F11" s="102">
        <f t="shared" si="6"/>
        <v>39291.381198894938</v>
      </c>
      <c r="G11" s="115"/>
      <c r="H11" s="115"/>
      <c r="I11" s="63"/>
      <c r="J11" s="102"/>
      <c r="K11" s="116"/>
      <c r="L11" s="117"/>
      <c r="M11" s="135"/>
      <c r="N11" s="110">
        <v>700</v>
      </c>
      <c r="O11" s="122">
        <f t="shared" ref="O11:O22" si="9">8.5+(0.09247+G$7)*600+(0.10708+G$7)*(N11-600)</f>
        <v>74.018000000000001</v>
      </c>
      <c r="P11" s="122">
        <f t="shared" ref="P11:P22" si="10">8.5+(0.09247+H$7)*600+(0.10708+H$7)*(N11-600)</f>
        <v>73.212999999999994</v>
      </c>
      <c r="Q11" s="122">
        <f t="shared" si="2"/>
        <v>-0.80500000000000682</v>
      </c>
      <c r="R11" s="123">
        <f t="shared" si="3"/>
        <v>-1.0875732929827973</v>
      </c>
    </row>
    <row r="12" spans="2:18">
      <c r="B12" s="93" t="s">
        <v>79</v>
      </c>
      <c r="C12" s="114" t="s">
        <v>9</v>
      </c>
      <c r="D12" s="102">
        <f t="shared" si="6"/>
        <v>5140.8634747118504</v>
      </c>
      <c r="E12" s="102">
        <f t="shared" si="6"/>
        <v>152841.48716573825</v>
      </c>
      <c r="F12" s="102">
        <f t="shared" si="6"/>
        <v>14721.232322454847</v>
      </c>
      <c r="G12" s="115">
        <v>-2.7000000000000001E-3</v>
      </c>
      <c r="H12" s="115">
        <f>'Balances (Attachment B)'!L48</f>
        <v>1.5900000000000001E-3</v>
      </c>
      <c r="I12" s="63">
        <f>E12*G12</f>
        <v>-412.6720153474933</v>
      </c>
      <c r="J12" s="102">
        <f t="shared" si="7"/>
        <v>243.01796459352383</v>
      </c>
      <c r="K12" s="116">
        <f t="shared" si="8"/>
        <v>655.6899799410171</v>
      </c>
      <c r="L12" s="117">
        <f t="shared" si="5"/>
        <v>4.4540427430172986</v>
      </c>
      <c r="M12" s="135"/>
      <c r="N12" s="110">
        <v>800</v>
      </c>
      <c r="O12" s="99">
        <f t="shared" si="9"/>
        <v>84.63</v>
      </c>
      <c r="P12" s="99">
        <f t="shared" si="10"/>
        <v>83.71</v>
      </c>
      <c r="Q12" s="99">
        <f t="shared" si="2"/>
        <v>-0.92000000000000171</v>
      </c>
      <c r="R12" s="111">
        <f t="shared" si="3"/>
        <v>-1.087084958052702</v>
      </c>
    </row>
    <row r="13" spans="2:18">
      <c r="B13" s="93"/>
      <c r="C13" s="114"/>
      <c r="D13" s="102"/>
      <c r="E13" s="102"/>
      <c r="F13" s="102"/>
      <c r="G13" s="115"/>
      <c r="H13" s="115"/>
      <c r="I13" s="102"/>
      <c r="J13" s="102"/>
      <c r="K13" s="116"/>
      <c r="L13" s="117"/>
      <c r="M13" s="135"/>
      <c r="N13" s="110">
        <v>900</v>
      </c>
      <c r="O13" s="99">
        <f t="shared" si="9"/>
        <v>95.24199999999999</v>
      </c>
      <c r="P13" s="99">
        <f t="shared" si="10"/>
        <v>94.206999999999994</v>
      </c>
      <c r="Q13" s="99">
        <f t="shared" si="2"/>
        <v>-1.0349999999999966</v>
      </c>
      <c r="R13" s="111">
        <f t="shared" si="3"/>
        <v>-1.0867054450767484</v>
      </c>
    </row>
    <row r="14" spans="2:18">
      <c r="B14" s="93" t="s">
        <v>80</v>
      </c>
      <c r="C14" s="114" t="s">
        <v>81</v>
      </c>
      <c r="D14" s="102">
        <f t="shared" si="6"/>
        <v>225.91666666666666</v>
      </c>
      <c r="E14" s="102">
        <f t="shared" si="6"/>
        <v>1820.2173769310609</v>
      </c>
      <c r="F14" s="102">
        <f t="shared" si="6"/>
        <v>474.93427289223689</v>
      </c>
      <c r="G14" s="115"/>
      <c r="H14" s="115"/>
      <c r="I14" s="102"/>
      <c r="J14" s="102"/>
      <c r="K14" s="116"/>
      <c r="L14" s="117"/>
      <c r="M14" s="135"/>
      <c r="N14" s="110">
        <v>1000</v>
      </c>
      <c r="O14" s="99">
        <f t="shared" si="9"/>
        <v>105.85399999999998</v>
      </c>
      <c r="P14" s="99">
        <f t="shared" si="10"/>
        <v>104.70399999999999</v>
      </c>
      <c r="Q14" s="99">
        <f t="shared" si="2"/>
        <v>-1.1499999999999915</v>
      </c>
      <c r="R14" s="111">
        <f t="shared" si="3"/>
        <v>-1.0864020254312465</v>
      </c>
    </row>
    <row r="15" spans="2:18">
      <c r="B15" s="93" t="s">
        <v>82</v>
      </c>
      <c r="C15" s="114" t="s">
        <v>83</v>
      </c>
      <c r="D15" s="102">
        <f t="shared" si="6"/>
        <v>232.58333333333334</v>
      </c>
      <c r="E15" s="102">
        <f t="shared" si="6"/>
        <v>1961.4729048762861</v>
      </c>
      <c r="F15" s="102">
        <f t="shared" si="6"/>
        <v>110.14583765693475</v>
      </c>
      <c r="G15" s="115"/>
      <c r="H15" s="115"/>
      <c r="I15" s="102"/>
      <c r="J15" s="102"/>
      <c r="K15" s="116"/>
      <c r="L15" s="117"/>
      <c r="M15" s="135"/>
      <c r="N15" s="110">
        <v>1100</v>
      </c>
      <c r="O15" s="99">
        <f t="shared" si="9"/>
        <v>116.46599999999999</v>
      </c>
      <c r="P15" s="99">
        <f t="shared" si="10"/>
        <v>115.20099999999999</v>
      </c>
      <c r="Q15" s="99">
        <f t="shared" si="2"/>
        <v>-1.2650000000000006</v>
      </c>
      <c r="R15" s="111">
        <f t="shared" si="3"/>
        <v>-1.086153898991981</v>
      </c>
    </row>
    <row r="16" spans="2:18">
      <c r="B16" s="93" t="s">
        <v>84</v>
      </c>
      <c r="C16" s="114" t="s">
        <v>85</v>
      </c>
      <c r="D16" s="102">
        <f t="shared" si="6"/>
        <v>2208.4166666666665</v>
      </c>
      <c r="E16" s="102">
        <f t="shared" si="6"/>
        <v>2856.7467026120999</v>
      </c>
      <c r="F16" s="102">
        <f t="shared" si="6"/>
        <v>301.67748452170582</v>
      </c>
      <c r="G16" s="115"/>
      <c r="H16" s="115"/>
      <c r="I16" s="102"/>
      <c r="J16" s="102"/>
      <c r="K16" s="116"/>
      <c r="L16" s="117"/>
      <c r="M16" s="135"/>
      <c r="N16" s="110">
        <v>1200</v>
      </c>
      <c r="O16" s="99">
        <f t="shared" si="9"/>
        <v>127.078</v>
      </c>
      <c r="P16" s="99">
        <f t="shared" si="10"/>
        <v>125.69799999999999</v>
      </c>
      <c r="Q16" s="99">
        <f t="shared" si="2"/>
        <v>-1.3800000000000097</v>
      </c>
      <c r="R16" s="111">
        <f t="shared" si="3"/>
        <v>-1.0859472135224111</v>
      </c>
    </row>
    <row r="17" spans="1:18">
      <c r="B17" s="93" t="s">
        <v>86</v>
      </c>
      <c r="C17" s="114" t="s">
        <v>87</v>
      </c>
      <c r="D17" s="102">
        <f t="shared" si="6"/>
        <v>25.575035561877666</v>
      </c>
      <c r="E17" s="102">
        <f t="shared" si="6"/>
        <v>314.48340809632003</v>
      </c>
      <c r="F17" s="102">
        <f t="shared" si="6"/>
        <v>21.721917747128039</v>
      </c>
      <c r="G17" s="115"/>
      <c r="H17" s="115"/>
      <c r="I17" s="102"/>
      <c r="J17" s="102"/>
      <c r="K17" s="116"/>
      <c r="L17" s="117"/>
      <c r="M17" s="135"/>
      <c r="N17" s="110">
        <v>1300</v>
      </c>
      <c r="O17" s="99">
        <f t="shared" si="9"/>
        <v>137.69</v>
      </c>
      <c r="P17" s="99">
        <f t="shared" si="10"/>
        <v>136.19499999999999</v>
      </c>
      <c r="Q17" s="99">
        <f t="shared" si="2"/>
        <v>-1.4950000000000045</v>
      </c>
      <c r="R17" s="111">
        <f t="shared" si="3"/>
        <v>-1.0857723872467169</v>
      </c>
    </row>
    <row r="18" spans="1:18">
      <c r="B18" s="125" t="s">
        <v>88</v>
      </c>
      <c r="C18" s="126" t="s">
        <v>89</v>
      </c>
      <c r="D18" s="127">
        <f>SUM(D14:D17)</f>
        <v>2692.491702228544</v>
      </c>
      <c r="E18" s="127">
        <f t="shared" ref="E18:F18" si="11">SUM(E14:E17)</f>
        <v>6952.9203925157663</v>
      </c>
      <c r="F18" s="127">
        <f t="shared" si="11"/>
        <v>908.47951281800545</v>
      </c>
      <c r="G18" s="127"/>
      <c r="H18" s="127"/>
      <c r="I18" s="127"/>
      <c r="J18" s="127"/>
      <c r="K18" s="127"/>
      <c r="L18" s="128"/>
      <c r="N18" s="110">
        <v>1400</v>
      </c>
      <c r="O18" s="99">
        <f t="shared" si="9"/>
        <v>148.30199999999999</v>
      </c>
      <c r="P18" s="99">
        <f t="shared" si="10"/>
        <v>146.69200000000001</v>
      </c>
      <c r="Q18" s="99">
        <f t="shared" si="2"/>
        <v>-1.6099999999999852</v>
      </c>
      <c r="R18" s="111">
        <f t="shared" si="3"/>
        <v>-1.0856225809496738</v>
      </c>
    </row>
    <row r="19" spans="1:18">
      <c r="B19" s="84"/>
      <c r="C19" s="129"/>
      <c r="D19" s="105"/>
      <c r="E19" s="105"/>
      <c r="F19" s="105"/>
      <c r="G19" s="105"/>
      <c r="H19" s="105"/>
      <c r="I19" s="105"/>
      <c r="J19" s="105"/>
      <c r="K19" s="105"/>
      <c r="L19" s="105"/>
      <c r="M19" s="171"/>
      <c r="N19" s="110">
        <v>1500</v>
      </c>
      <c r="O19" s="99">
        <f t="shared" si="9"/>
        <v>158.91399999999999</v>
      </c>
      <c r="P19" s="99">
        <f t="shared" si="10"/>
        <v>157.18899999999999</v>
      </c>
      <c r="Q19" s="99">
        <f t="shared" si="2"/>
        <v>-1.7249999999999943</v>
      </c>
      <c r="R19" s="111">
        <f t="shared" si="3"/>
        <v>-1.0854927822595835</v>
      </c>
    </row>
    <row r="20" spans="1:18">
      <c r="B20" s="93" t="s">
        <v>90</v>
      </c>
      <c r="C20" s="104" t="s">
        <v>91</v>
      </c>
      <c r="D20" s="102"/>
      <c r="E20" s="102"/>
      <c r="F20" s="102">
        <f t="shared" ref="F20:F22" si="12">SUMIFS(F$33:F$70,$B$33:$B$70,$B20)</f>
        <v>-294.83800000000002</v>
      </c>
      <c r="G20" s="102"/>
      <c r="H20" s="102"/>
      <c r="I20" s="102"/>
      <c r="J20" s="102"/>
      <c r="K20" s="102"/>
      <c r="L20" s="102"/>
      <c r="M20" s="182"/>
      <c r="N20" s="110">
        <v>1600</v>
      </c>
      <c r="O20" s="99">
        <f t="shared" si="9"/>
        <v>169.52599999999998</v>
      </c>
      <c r="P20" s="99">
        <f t="shared" si="10"/>
        <v>167.68599999999998</v>
      </c>
      <c r="Q20" s="99">
        <f t="shared" si="2"/>
        <v>-1.8400000000000034</v>
      </c>
      <c r="R20" s="111">
        <f t="shared" si="3"/>
        <v>-1.0853792338638342</v>
      </c>
    </row>
    <row r="21" spans="1:18">
      <c r="B21" s="93" t="s">
        <v>92</v>
      </c>
      <c r="C21" s="104" t="s">
        <v>91</v>
      </c>
      <c r="D21" s="102"/>
      <c r="E21" s="102"/>
      <c r="F21" s="102">
        <f t="shared" si="12"/>
        <v>-267.67099999999999</v>
      </c>
      <c r="G21" s="102"/>
      <c r="H21" s="102"/>
      <c r="I21" s="102"/>
      <c r="J21" s="102"/>
      <c r="K21" s="102"/>
      <c r="L21" s="102"/>
      <c r="M21" s="171"/>
      <c r="N21" s="110">
        <v>2000</v>
      </c>
      <c r="O21" s="99">
        <f t="shared" si="9"/>
        <v>211.97399999999999</v>
      </c>
      <c r="P21" s="99">
        <f t="shared" si="10"/>
        <v>209.67399999999998</v>
      </c>
      <c r="Q21" s="99">
        <f t="shared" si="2"/>
        <v>-2.3000000000000114</v>
      </c>
      <c r="R21" s="111">
        <f t="shared" si="3"/>
        <v>-1.0850387311651484</v>
      </c>
    </row>
    <row r="22" spans="1:18">
      <c r="B22" s="93" t="s">
        <v>93</v>
      </c>
      <c r="C22" s="104" t="s">
        <v>91</v>
      </c>
      <c r="D22" s="102"/>
      <c r="E22" s="102"/>
      <c r="F22" s="102">
        <f t="shared" si="12"/>
        <v>626.23389999999995</v>
      </c>
      <c r="G22" s="102"/>
      <c r="H22" s="102"/>
      <c r="I22" s="102"/>
      <c r="J22" s="102"/>
      <c r="K22" s="102"/>
      <c r="L22" s="102"/>
      <c r="M22" s="171"/>
      <c r="N22" s="110">
        <v>2600</v>
      </c>
      <c r="O22" s="99">
        <f t="shared" si="9"/>
        <v>275.64599999999996</v>
      </c>
      <c r="P22" s="99">
        <f t="shared" si="10"/>
        <v>272.65600000000001</v>
      </c>
      <c r="Q22" s="99">
        <f t="shared" si="2"/>
        <v>-2.9899999999999523</v>
      </c>
      <c r="R22" s="111">
        <f t="shared" si="3"/>
        <v>-1.084724610551197</v>
      </c>
    </row>
    <row r="23" spans="1:18">
      <c r="B23" s="130"/>
      <c r="C23" s="131"/>
      <c r="D23" s="132"/>
      <c r="E23" s="132"/>
      <c r="F23" s="132"/>
      <c r="G23" s="132"/>
      <c r="H23" s="132"/>
      <c r="I23" s="132"/>
      <c r="J23" s="132"/>
      <c r="K23" s="132"/>
      <c r="L23" s="132"/>
      <c r="M23" s="182"/>
      <c r="N23" s="134" t="s">
        <v>94</v>
      </c>
      <c r="O23" s="192"/>
      <c r="P23" s="192"/>
      <c r="Q23" s="192"/>
      <c r="R23" s="155"/>
    </row>
    <row r="24" spans="1:18">
      <c r="B24" s="104" t="s">
        <v>5</v>
      </c>
      <c r="C24" s="102" t="s">
        <v>5</v>
      </c>
      <c r="D24" s="104">
        <f>SUM(D7:D17,D20:D22)</f>
        <v>140527.93088372092</v>
      </c>
      <c r="E24" s="104">
        <f t="shared" ref="E24" si="13">SUM(E7:E17,E20:E22)</f>
        <v>4194177.3789378256</v>
      </c>
      <c r="F24" s="104">
        <f>SUM(F7:F17,F20:F22)</f>
        <v>412209.50031507685</v>
      </c>
      <c r="G24" s="104"/>
      <c r="H24" s="104"/>
      <c r="I24" s="104">
        <f>SUM(I7:I17,I20:I22)</f>
        <v>-283.19904551456943</v>
      </c>
      <c r="J24" s="104">
        <f>SUM(J7:J17,J20:J22)</f>
        <v>-4336.5091314413303</v>
      </c>
      <c r="K24" s="104">
        <f>SUM(K7:K17,K20:K22)</f>
        <v>-4053.3100859267611</v>
      </c>
      <c r="L24" s="193">
        <f>K24/F24*100</f>
        <v>-0.98331311695353185</v>
      </c>
      <c r="M24" s="137"/>
      <c r="N24" s="136" t="s">
        <v>95</v>
      </c>
      <c r="O24" s="135"/>
      <c r="P24" s="135"/>
      <c r="Q24" s="135"/>
      <c r="R24" s="118"/>
    </row>
    <row r="25" spans="1:18">
      <c r="B25" s="85" t="s">
        <v>96</v>
      </c>
      <c r="C25" s="195"/>
      <c r="D25" s="196"/>
      <c r="E25" s="196"/>
      <c r="F25" s="196"/>
      <c r="G25" s="196"/>
      <c r="H25" s="196"/>
      <c r="I25" s="192"/>
      <c r="J25" s="192"/>
      <c r="K25" s="192"/>
      <c r="L25" s="155"/>
      <c r="N25" s="110" t="s">
        <v>109</v>
      </c>
      <c r="O25" s="191"/>
      <c r="P25" s="191"/>
      <c r="Q25" s="191"/>
      <c r="R25" s="118"/>
    </row>
    <row r="26" spans="1:18">
      <c r="B26" s="138" t="s">
        <v>97</v>
      </c>
      <c r="C26" s="166"/>
      <c r="D26" s="137"/>
      <c r="E26" s="137"/>
      <c r="F26" s="137"/>
      <c r="G26" s="137"/>
      <c r="H26" s="137"/>
      <c r="I26" s="135"/>
      <c r="J26" s="135"/>
      <c r="K26" s="135"/>
      <c r="L26" s="118"/>
      <c r="N26" s="139" t="s">
        <v>98</v>
      </c>
      <c r="O26" s="191"/>
      <c r="P26" s="191"/>
      <c r="Q26" s="191"/>
      <c r="R26" s="118"/>
    </row>
    <row r="27" spans="1:18">
      <c r="B27" s="140" t="s">
        <v>99</v>
      </c>
      <c r="C27" s="168"/>
      <c r="D27" s="142"/>
      <c r="E27" s="142"/>
      <c r="F27" s="142"/>
      <c r="G27" s="142"/>
      <c r="H27" s="142"/>
      <c r="I27" s="141"/>
      <c r="J27" s="141"/>
      <c r="K27" s="141"/>
      <c r="L27" s="124"/>
      <c r="N27" s="143" t="s">
        <v>100</v>
      </c>
      <c r="O27" s="144"/>
      <c r="P27" s="144"/>
      <c r="Q27" s="144"/>
      <c r="R27" s="124"/>
    </row>
    <row r="28" spans="1:18" s="147" customFormat="1" ht="15.75" customHeight="1">
      <c r="A28" s="145" t="s">
        <v>128</v>
      </c>
      <c r="B28" s="77"/>
      <c r="C28" s="77"/>
      <c r="D28" s="77"/>
      <c r="E28" s="77"/>
      <c r="F28" s="78"/>
      <c r="G28" s="89"/>
      <c r="H28" s="89"/>
      <c r="I28" s="89"/>
      <c r="J28" s="146"/>
    </row>
    <row r="29" spans="1:18" s="151" customFormat="1" ht="15.75" customHeight="1">
      <c r="A29" s="148"/>
      <c r="B29" s="148"/>
      <c r="C29" s="149"/>
      <c r="D29" s="148"/>
      <c r="E29" s="148"/>
      <c r="F29" s="150"/>
      <c r="G29" s="98" t="s">
        <v>108</v>
      </c>
      <c r="H29" s="76"/>
      <c r="I29" s="76"/>
      <c r="J29" s="78"/>
      <c r="K29" s="171"/>
    </row>
    <row r="30" spans="1:18" s="151" customFormat="1" ht="15.75" customHeight="1">
      <c r="A30" s="152"/>
      <c r="B30" s="152"/>
      <c r="C30" s="153"/>
      <c r="D30" s="152" t="s">
        <v>62</v>
      </c>
      <c r="E30" s="152" t="s">
        <v>63</v>
      </c>
      <c r="F30" s="154"/>
      <c r="G30" s="155"/>
      <c r="H30" s="105"/>
      <c r="I30" s="105"/>
      <c r="J30" s="106" t="s">
        <v>61</v>
      </c>
      <c r="K30" s="137"/>
    </row>
    <row r="31" spans="1:18" s="161" customFormat="1" ht="15.75" customHeight="1">
      <c r="A31" s="156" t="s">
        <v>101</v>
      </c>
      <c r="B31" s="156" t="s">
        <v>69</v>
      </c>
      <c r="C31" s="157" t="s">
        <v>6</v>
      </c>
      <c r="D31" s="158" t="s">
        <v>70</v>
      </c>
      <c r="E31" s="158" t="s">
        <v>60</v>
      </c>
      <c r="F31" s="158" t="s">
        <v>71</v>
      </c>
      <c r="G31" s="159" t="s">
        <v>66</v>
      </c>
      <c r="H31" s="160" t="s">
        <v>67</v>
      </c>
      <c r="I31" s="160" t="s">
        <v>68</v>
      </c>
      <c r="J31" s="160" t="s">
        <v>68</v>
      </c>
      <c r="K31" s="137"/>
    </row>
    <row r="32" spans="1:18" ht="15.75" customHeight="1">
      <c r="A32" s="105"/>
      <c r="B32" s="105"/>
      <c r="C32" s="84"/>
      <c r="D32" s="112"/>
      <c r="E32" s="112"/>
      <c r="F32" s="105"/>
      <c r="G32" s="105"/>
      <c r="H32" s="105"/>
      <c r="I32" s="162"/>
      <c r="J32" s="105"/>
      <c r="K32" s="135"/>
    </row>
    <row r="33" spans="1:11" ht="15.75" customHeight="1">
      <c r="A33" s="102" t="s">
        <v>72</v>
      </c>
      <c r="B33" s="104" t="s">
        <v>72</v>
      </c>
      <c r="C33" s="163" t="s">
        <v>7</v>
      </c>
      <c r="D33" s="104">
        <v>110741.69655913977</v>
      </c>
      <c r="E33" s="102">
        <v>1631466.9598382837</v>
      </c>
      <c r="F33" s="102">
        <v>179171.91317847537</v>
      </c>
      <c r="G33" s="102">
        <f>SUMIFS(G$7:G$17,B$7:B$17,B33)*E33</f>
        <v>-1566.2082814447524</v>
      </c>
      <c r="H33" s="102">
        <f>SUMIFS(H$7:H$17,B$7:B$17,B33)*E33</f>
        <v>-3442.3952852587786</v>
      </c>
      <c r="I33" s="116">
        <f>H33-G33</f>
        <v>-1876.1870038140262</v>
      </c>
      <c r="J33" s="117">
        <f>I33/F33*100</f>
        <v>-1.0471434783113205</v>
      </c>
      <c r="K33" s="135"/>
    </row>
    <row r="34" spans="1:11" ht="15.75" customHeight="1">
      <c r="A34" s="102" t="s">
        <v>72</v>
      </c>
      <c r="B34" s="104" t="s">
        <v>73</v>
      </c>
      <c r="C34" s="163" t="s">
        <v>8</v>
      </c>
      <c r="D34" s="104">
        <v>3498.2472222222223</v>
      </c>
      <c r="E34" s="102">
        <v>21789.340397497937</v>
      </c>
      <c r="F34" s="102">
        <v>2935.2371087415509</v>
      </c>
      <c r="G34" s="102">
        <f t="shared" ref="G34:G35" si="14">SUMIFS(G$7:G$17,B$7:B$17,B34)*E34</f>
        <v>58.177538861319498</v>
      </c>
      <c r="H34" s="102">
        <f t="shared" ref="H34:H35" si="15">SUMIFS(H$7:H$17,B$7:B$17,B34)*E34</f>
        <v>-45.975508238720643</v>
      </c>
      <c r="I34" s="116">
        <f t="shared" ref="I34:I35" si="16">H34-G34</f>
        <v>-104.15304710004014</v>
      </c>
      <c r="J34" s="117">
        <f t="shared" ref="J34:J73" si="17">I34/F34*100</f>
        <v>-3.5483691177744263</v>
      </c>
      <c r="K34" s="135"/>
    </row>
    <row r="35" spans="1:11" ht="15.75" customHeight="1">
      <c r="A35" s="102" t="s">
        <v>72</v>
      </c>
      <c r="B35" s="104" t="s">
        <v>74</v>
      </c>
      <c r="C35" s="163" t="s">
        <v>75</v>
      </c>
      <c r="D35" s="104">
        <v>3.8333333333333335</v>
      </c>
      <c r="E35" s="102">
        <v>2310.7143548278609</v>
      </c>
      <c r="F35" s="102">
        <v>213.40719026555209</v>
      </c>
      <c r="G35" s="102">
        <f t="shared" si="14"/>
        <v>0.5776785887069652</v>
      </c>
      <c r="H35" s="102">
        <f t="shared" si="15"/>
        <v>4.621428709655722E-2</v>
      </c>
      <c r="I35" s="116">
        <f t="shared" si="16"/>
        <v>-0.53146430161040803</v>
      </c>
      <c r="J35" s="117">
        <f t="shared" si="17"/>
        <v>-0.24903767344909197</v>
      </c>
      <c r="K35" s="135"/>
    </row>
    <row r="36" spans="1:11" ht="15.75" customHeight="1">
      <c r="A36" s="102" t="s">
        <v>72</v>
      </c>
      <c r="B36" s="104" t="s">
        <v>84</v>
      </c>
      <c r="C36" s="163" t="s">
        <v>85</v>
      </c>
      <c r="D36" s="104">
        <v>967.33333333333337</v>
      </c>
      <c r="E36" s="102">
        <v>884.81882939996137</v>
      </c>
      <c r="F36" s="102">
        <v>110.31088102529313</v>
      </c>
      <c r="G36" s="102"/>
      <c r="H36" s="102"/>
      <c r="I36" s="116"/>
      <c r="J36" s="117"/>
      <c r="K36" s="172"/>
    </row>
    <row r="37" spans="1:11" ht="15.75" customHeight="1">
      <c r="A37" s="102" t="s">
        <v>72</v>
      </c>
      <c r="B37" s="104" t="s">
        <v>90</v>
      </c>
      <c r="C37" s="93" t="s">
        <v>91</v>
      </c>
      <c r="D37" s="104"/>
      <c r="E37" s="102"/>
      <c r="F37" s="102">
        <v>-256.07100000000003</v>
      </c>
      <c r="G37" s="102"/>
      <c r="H37" s="102"/>
      <c r="I37" s="116"/>
      <c r="J37" s="117"/>
      <c r="K37" s="172"/>
    </row>
    <row r="38" spans="1:11" ht="15.75" customHeight="1">
      <c r="A38" s="102" t="s">
        <v>72</v>
      </c>
      <c r="B38" s="104" t="s">
        <v>92</v>
      </c>
      <c r="C38" s="93" t="s">
        <v>91</v>
      </c>
      <c r="D38" s="104"/>
      <c r="E38" s="102"/>
      <c r="F38" s="102">
        <v>-231.7765</v>
      </c>
      <c r="G38" s="102"/>
      <c r="H38" s="102"/>
      <c r="I38" s="116"/>
      <c r="J38" s="117"/>
      <c r="K38" s="135"/>
    </row>
    <row r="39" spans="1:11" ht="15.75" customHeight="1">
      <c r="A39" s="102" t="s">
        <v>72</v>
      </c>
      <c r="B39" s="104" t="s">
        <v>93</v>
      </c>
      <c r="C39" s="93" t="s">
        <v>91</v>
      </c>
      <c r="D39" s="104"/>
      <c r="E39" s="102"/>
      <c r="F39" s="102">
        <v>1.15594</v>
      </c>
      <c r="G39" s="102"/>
      <c r="H39" s="102"/>
      <c r="I39" s="116"/>
      <c r="J39" s="117"/>
      <c r="K39" s="135"/>
    </row>
    <row r="40" spans="1:11" ht="15.75" customHeight="1">
      <c r="A40" s="127" t="s">
        <v>72</v>
      </c>
      <c r="B40" s="164" t="s">
        <v>5</v>
      </c>
      <c r="C40" s="165" t="s">
        <v>5</v>
      </c>
      <c r="D40" s="164">
        <f>SUM(D33:D39)</f>
        <v>115211.11044802866</v>
      </c>
      <c r="E40" s="164">
        <f t="shared" ref="E40:H40" si="18">SUM(E33:E39)</f>
        <v>1656451.8334200094</v>
      </c>
      <c r="F40" s="164">
        <f t="shared" si="18"/>
        <v>181944.17679850775</v>
      </c>
      <c r="G40" s="164">
        <f t="shared" si="18"/>
        <v>-1507.4530639947259</v>
      </c>
      <c r="H40" s="164">
        <f t="shared" si="18"/>
        <v>-3488.3245792104026</v>
      </c>
      <c r="I40" s="164">
        <f>SUM(I33:I39)</f>
        <v>-1980.8715152156767</v>
      </c>
      <c r="J40" s="128">
        <f t="shared" si="17"/>
        <v>-1.0887248770865434</v>
      </c>
      <c r="K40" s="135"/>
    </row>
    <row r="41" spans="1:11" ht="15.75" customHeight="1">
      <c r="A41" s="102"/>
      <c r="B41" s="104"/>
      <c r="C41" s="93"/>
      <c r="D41" s="104"/>
      <c r="E41" s="102"/>
      <c r="F41" s="102"/>
      <c r="G41" s="102"/>
      <c r="H41" s="102"/>
      <c r="I41" s="116"/>
      <c r="J41" s="117"/>
      <c r="K41" s="135"/>
    </row>
    <row r="42" spans="1:11" ht="15.75" customHeight="1">
      <c r="A42" s="102" t="s">
        <v>102</v>
      </c>
      <c r="B42" s="104" t="s">
        <v>73</v>
      </c>
      <c r="C42" s="163" t="s">
        <v>8</v>
      </c>
      <c r="D42" s="104">
        <v>16907.901369863011</v>
      </c>
      <c r="E42" s="102">
        <v>510763.11130107107</v>
      </c>
      <c r="F42" s="102">
        <v>54504.90896526281</v>
      </c>
      <c r="G42" s="102">
        <f>SUMIFS(G$7:G$17,B$7:B$17,B42)*E42</f>
        <v>1363.7375071738597</v>
      </c>
      <c r="H42" s="102">
        <f>SUMIFS(H$7:H$17,B$7:B$17,B42)*E42</f>
        <v>-1077.7101648452599</v>
      </c>
      <c r="I42" s="116">
        <f>H42-G42</f>
        <v>-2441.4476720191196</v>
      </c>
      <c r="J42" s="117">
        <f t="shared" si="17"/>
        <v>-4.4793170346823414</v>
      </c>
      <c r="K42" s="135"/>
    </row>
    <row r="43" spans="1:11" ht="15.75" customHeight="1">
      <c r="A43" s="102" t="s">
        <v>102</v>
      </c>
      <c r="B43" s="104" t="s">
        <v>74</v>
      </c>
      <c r="C43" s="163" t="s">
        <v>75</v>
      </c>
      <c r="D43" s="104">
        <v>971.03888888888889</v>
      </c>
      <c r="E43" s="102">
        <v>842220.37803557958</v>
      </c>
      <c r="F43" s="102">
        <v>77506.344715204221</v>
      </c>
      <c r="G43" s="102">
        <f>SUMIFS(G$7:G$17,B$7:B$17,B43)*E43</f>
        <v>210.55509450889491</v>
      </c>
      <c r="H43" s="102">
        <f>SUMIFS(H$7:H$17,B$7:B$17,B43)*E43</f>
        <v>16.844407560711591</v>
      </c>
      <c r="I43" s="116">
        <f t="shared" ref="I43" si="19">H43-G43</f>
        <v>-193.71068694818331</v>
      </c>
      <c r="J43" s="117">
        <f t="shared" si="17"/>
        <v>-0.24992881248621646</v>
      </c>
      <c r="K43" s="135"/>
    </row>
    <row r="44" spans="1:11" ht="15.75" customHeight="1">
      <c r="A44" s="102" t="s">
        <v>102</v>
      </c>
      <c r="B44" s="104" t="s">
        <v>76</v>
      </c>
      <c r="C44" s="163" t="s">
        <v>115</v>
      </c>
      <c r="D44" s="104">
        <v>37.444444444444443</v>
      </c>
      <c r="E44" s="102">
        <v>176021.17293894291</v>
      </c>
      <c r="F44" s="102">
        <v>15298.553997814361</v>
      </c>
      <c r="G44" s="102"/>
      <c r="H44" s="102"/>
      <c r="I44" s="116"/>
      <c r="J44" s="117"/>
      <c r="K44" s="135"/>
    </row>
    <row r="45" spans="1:11" ht="15.75" customHeight="1">
      <c r="A45" s="102" t="s">
        <v>102</v>
      </c>
      <c r="B45" s="104" t="s">
        <v>84</v>
      </c>
      <c r="C45" s="163" t="s">
        <v>85</v>
      </c>
      <c r="D45" s="104">
        <v>1190.9166666666667</v>
      </c>
      <c r="E45" s="102">
        <v>1849.1404231953695</v>
      </c>
      <c r="F45" s="102">
        <v>181.23580263116466</v>
      </c>
      <c r="G45" s="102"/>
      <c r="H45" s="102"/>
      <c r="I45" s="116"/>
      <c r="J45" s="117"/>
      <c r="K45" s="172"/>
    </row>
    <row r="46" spans="1:11" ht="15.75" customHeight="1">
      <c r="A46" s="102" t="s">
        <v>102</v>
      </c>
      <c r="B46" s="104" t="s">
        <v>86</v>
      </c>
      <c r="C46" s="163" t="s">
        <v>87</v>
      </c>
      <c r="D46" s="104">
        <v>25.575035561877666</v>
      </c>
      <c r="E46" s="102">
        <v>314.48340809632003</v>
      </c>
      <c r="F46" s="102">
        <v>21.721917747128039</v>
      </c>
      <c r="G46" s="102"/>
      <c r="H46" s="102"/>
      <c r="I46" s="116"/>
      <c r="J46" s="117"/>
      <c r="K46" s="135"/>
    </row>
    <row r="47" spans="1:11" ht="15.75" customHeight="1">
      <c r="A47" s="102" t="s">
        <v>102</v>
      </c>
      <c r="B47" s="104" t="s">
        <v>90</v>
      </c>
      <c r="C47" s="93" t="s">
        <v>91</v>
      </c>
      <c r="D47" s="104"/>
      <c r="E47" s="102"/>
      <c r="F47" s="102">
        <v>-31.087</v>
      </c>
      <c r="G47" s="102"/>
      <c r="H47" s="102"/>
      <c r="I47" s="116"/>
      <c r="J47" s="117"/>
      <c r="K47" s="135"/>
    </row>
    <row r="48" spans="1:11" ht="15.75" customHeight="1">
      <c r="A48" s="102" t="s">
        <v>102</v>
      </c>
      <c r="B48" s="104" t="s">
        <v>92</v>
      </c>
      <c r="C48" s="93" t="s">
        <v>91</v>
      </c>
      <c r="D48" s="104"/>
      <c r="E48" s="102"/>
      <c r="F48" s="102">
        <v>-28.762</v>
      </c>
      <c r="G48" s="102"/>
      <c r="H48" s="102"/>
      <c r="I48" s="116"/>
      <c r="J48" s="117"/>
      <c r="K48" s="135"/>
    </row>
    <row r="49" spans="1:11" ht="15.75" customHeight="1">
      <c r="A49" s="102" t="s">
        <v>102</v>
      </c>
      <c r="B49" s="104" t="s">
        <v>93</v>
      </c>
      <c r="C49" s="93" t="s">
        <v>91</v>
      </c>
      <c r="D49" s="104"/>
      <c r="E49" s="102"/>
      <c r="F49" s="102">
        <v>473.08967000000007</v>
      </c>
      <c r="G49" s="102"/>
      <c r="H49" s="102"/>
      <c r="I49" s="116"/>
      <c r="J49" s="117"/>
      <c r="K49" s="135"/>
    </row>
    <row r="50" spans="1:11">
      <c r="A50" s="127" t="s">
        <v>102</v>
      </c>
      <c r="B50" s="164" t="s">
        <v>5</v>
      </c>
      <c r="C50" s="165" t="s">
        <v>5</v>
      </c>
      <c r="D50" s="164">
        <f>SUM(D42:D49)</f>
        <v>19132.87640542489</v>
      </c>
      <c r="E50" s="164">
        <f t="shared" ref="E50:I50" si="20">SUM(E42:E49)</f>
        <v>1531168.2861068852</v>
      </c>
      <c r="F50" s="164">
        <f t="shared" si="20"/>
        <v>147926.00606865968</v>
      </c>
      <c r="G50" s="164">
        <f t="shared" si="20"/>
        <v>1574.2926016827546</v>
      </c>
      <c r="H50" s="164">
        <f t="shared" si="20"/>
        <v>-1060.8657572845484</v>
      </c>
      <c r="I50" s="164">
        <f t="shared" si="20"/>
        <v>-2635.1583589673028</v>
      </c>
      <c r="J50" s="128">
        <f t="shared" si="17"/>
        <v>-1.7814030331787616</v>
      </c>
      <c r="K50" s="135"/>
    </row>
    <row r="51" spans="1:11">
      <c r="A51" s="102"/>
      <c r="B51" s="104"/>
      <c r="C51" s="93"/>
      <c r="D51" s="104"/>
      <c r="E51" s="102"/>
      <c r="F51" s="102"/>
      <c r="G51" s="102"/>
      <c r="H51" s="102"/>
      <c r="I51" s="116"/>
      <c r="J51" s="117"/>
      <c r="K51" s="135"/>
    </row>
    <row r="52" spans="1:11">
      <c r="A52" s="102" t="s">
        <v>103</v>
      </c>
      <c r="B52" s="104" t="s">
        <v>73</v>
      </c>
      <c r="C52" s="163" t="s">
        <v>8</v>
      </c>
      <c r="D52" s="104">
        <v>407.7166666666667</v>
      </c>
      <c r="E52" s="102">
        <v>15212.35759661524</v>
      </c>
      <c r="F52" s="102">
        <v>1663.152455713406</v>
      </c>
      <c r="G52" s="102">
        <f>SUMIFS(G$7:G$17,B$7:B$17,B52)*E52</f>
        <v>40.616994782962692</v>
      </c>
      <c r="H52" s="102">
        <f>SUMIFS(H$7:H$17,B$7:B$17,B52)*E52</f>
        <v>-32.098074528858156</v>
      </c>
      <c r="I52" s="116">
        <f>H52-G52</f>
        <v>-72.715069311820855</v>
      </c>
      <c r="J52" s="117">
        <f t="shared" si="17"/>
        <v>-4.3721228960113505</v>
      </c>
      <c r="K52" s="135"/>
    </row>
    <row r="53" spans="1:11">
      <c r="A53" s="102" t="s">
        <v>103</v>
      </c>
      <c r="B53" s="104" t="s">
        <v>74</v>
      </c>
      <c r="C53" s="163" t="s">
        <v>75</v>
      </c>
      <c r="D53" s="104">
        <v>95.697222222222237</v>
      </c>
      <c r="E53" s="102">
        <v>88065.749447729948</v>
      </c>
      <c r="F53" s="102">
        <v>8570.0610882752735</v>
      </c>
      <c r="G53" s="102">
        <f>SUMIFS(G$7:G$17,B$7:B$17,B53)*E53</f>
        <v>22.016437361932489</v>
      </c>
      <c r="H53" s="102">
        <f>SUMIFS(H$7:H$17,B$7:B$17,B53)*E53</f>
        <v>1.7613149889545991</v>
      </c>
      <c r="I53" s="116">
        <f>H53-G53</f>
        <v>-20.25512237297789</v>
      </c>
      <c r="J53" s="117">
        <f t="shared" ref="J53" si="21">I53/F53*100</f>
        <v>-0.23634746782247545</v>
      </c>
      <c r="K53" s="135"/>
    </row>
    <row r="54" spans="1:11">
      <c r="A54" s="102" t="s">
        <v>103</v>
      </c>
      <c r="B54" s="104" t="s">
        <v>76</v>
      </c>
      <c r="C54" s="163" t="s">
        <v>115</v>
      </c>
      <c r="D54" s="104">
        <v>30</v>
      </c>
      <c r="E54" s="102">
        <v>202364.62218044893</v>
      </c>
      <c r="F54" s="102">
        <v>17361.103681156543</v>
      </c>
      <c r="G54" s="102"/>
      <c r="H54" s="102"/>
      <c r="I54" s="116"/>
      <c r="J54" s="117"/>
      <c r="K54" s="135"/>
    </row>
    <row r="55" spans="1:11">
      <c r="A55" s="102" t="s">
        <v>103</v>
      </c>
      <c r="B55" s="104" t="s">
        <v>77</v>
      </c>
      <c r="C55" s="163" t="s">
        <v>78</v>
      </c>
      <c r="D55" s="104">
        <v>1</v>
      </c>
      <c r="E55" s="102">
        <v>544168.56528857455</v>
      </c>
      <c r="F55" s="102">
        <v>39291.381198894938</v>
      </c>
      <c r="G55" s="102"/>
      <c r="H55" s="102"/>
      <c r="I55" s="116"/>
      <c r="J55" s="117"/>
      <c r="K55" s="135"/>
    </row>
    <row r="56" spans="1:11">
      <c r="A56" s="102" t="s">
        <v>103</v>
      </c>
      <c r="B56" s="104" t="s">
        <v>84</v>
      </c>
      <c r="C56" s="163" t="s">
        <v>85</v>
      </c>
      <c r="D56" s="104">
        <v>50.166666666666664</v>
      </c>
      <c r="E56" s="102">
        <v>122.7874500167689</v>
      </c>
      <c r="F56" s="102">
        <v>10.130800865248059</v>
      </c>
      <c r="G56" s="102"/>
      <c r="H56" s="102"/>
      <c r="I56" s="116"/>
      <c r="J56" s="117"/>
      <c r="K56" s="172"/>
    </row>
    <row r="57" spans="1:11">
      <c r="A57" s="102" t="s">
        <v>103</v>
      </c>
      <c r="B57" s="104" t="s">
        <v>90</v>
      </c>
      <c r="C57" s="93" t="s">
        <v>91</v>
      </c>
      <c r="D57" s="104"/>
      <c r="E57" s="102"/>
      <c r="F57" s="102">
        <v>-0.42599999999999999</v>
      </c>
      <c r="G57" s="102"/>
      <c r="H57" s="102"/>
      <c r="I57" s="116"/>
      <c r="J57" s="117"/>
      <c r="K57" s="135"/>
    </row>
    <row r="58" spans="1:11">
      <c r="A58" s="102" t="s">
        <v>103</v>
      </c>
      <c r="B58" s="104" t="s">
        <v>92</v>
      </c>
      <c r="C58" s="93" t="s">
        <v>91</v>
      </c>
      <c r="D58" s="104"/>
      <c r="E58" s="102"/>
      <c r="F58" s="102">
        <v>-0.748</v>
      </c>
      <c r="G58" s="102"/>
      <c r="H58" s="102"/>
      <c r="I58" s="116"/>
      <c r="J58" s="117"/>
      <c r="K58" s="135"/>
    </row>
    <row r="59" spans="1:11">
      <c r="A59" s="102" t="s">
        <v>103</v>
      </c>
      <c r="B59" s="104" t="s">
        <v>93</v>
      </c>
      <c r="C59" s="93" t="s">
        <v>91</v>
      </c>
      <c r="D59" s="104"/>
      <c r="E59" s="102"/>
      <c r="F59" s="102">
        <v>11.579079999999999</v>
      </c>
      <c r="G59" s="102"/>
      <c r="H59" s="102"/>
      <c r="I59" s="116"/>
      <c r="J59" s="117"/>
      <c r="K59" s="135"/>
    </row>
    <row r="60" spans="1:11">
      <c r="A60" s="127" t="s">
        <v>103</v>
      </c>
      <c r="B60" s="164" t="s">
        <v>5</v>
      </c>
      <c r="C60" s="165" t="s">
        <v>5</v>
      </c>
      <c r="D60" s="164">
        <f>SUM(D52:D59)</f>
        <v>584.58055555555563</v>
      </c>
      <c r="E60" s="164">
        <f t="shared" ref="E60:I60" si="22">SUM(E52:E59)</f>
        <v>849934.08196338557</v>
      </c>
      <c r="F60" s="164">
        <f t="shared" si="22"/>
        <v>66906.234304905389</v>
      </c>
      <c r="G60" s="164">
        <f t="shared" si="22"/>
        <v>62.633432144895181</v>
      </c>
      <c r="H60" s="164">
        <f t="shared" si="22"/>
        <v>-30.336759539903557</v>
      </c>
      <c r="I60" s="164">
        <f t="shared" si="22"/>
        <v>-92.970191684798749</v>
      </c>
      <c r="J60" s="128">
        <f t="shared" si="17"/>
        <v>-0.13895594730547017</v>
      </c>
      <c r="K60" s="135"/>
    </row>
    <row r="61" spans="1:11">
      <c r="A61" s="102"/>
      <c r="B61" s="104"/>
      <c r="C61" s="93"/>
      <c r="D61" s="104"/>
      <c r="E61" s="102"/>
      <c r="F61" s="102"/>
      <c r="G61" s="102"/>
      <c r="H61" s="102"/>
      <c r="I61" s="116"/>
      <c r="J61" s="117"/>
      <c r="K61" s="135"/>
    </row>
    <row r="62" spans="1:11">
      <c r="A62" s="102" t="s">
        <v>104</v>
      </c>
      <c r="B62" s="104" t="s">
        <v>79</v>
      </c>
      <c r="C62" s="163" t="s">
        <v>9</v>
      </c>
      <c r="D62" s="104">
        <v>5140.8634747118504</v>
      </c>
      <c r="E62" s="102">
        <v>152841.48716573825</v>
      </c>
      <c r="F62" s="102">
        <v>14721.232322454847</v>
      </c>
      <c r="G62" s="102">
        <f>SUMIFS(G$7:G$17,B$7:B$17,B62)*E62</f>
        <v>-412.6720153474933</v>
      </c>
      <c r="H62" s="102">
        <f>SUMIFS(H$7:H$17,B$7:B$17,B62)*E62</f>
        <v>243.01796459352383</v>
      </c>
      <c r="I62" s="116">
        <f>H62-G62</f>
        <v>655.6899799410171</v>
      </c>
      <c r="J62" s="117">
        <f t="shared" si="17"/>
        <v>4.4540427430172986</v>
      </c>
      <c r="K62" s="135"/>
    </row>
    <row r="63" spans="1:11">
      <c r="A63" s="102" t="s">
        <v>104</v>
      </c>
      <c r="B63" s="104" t="s">
        <v>90</v>
      </c>
      <c r="C63" s="93" t="s">
        <v>91</v>
      </c>
      <c r="D63" s="104"/>
      <c r="E63" s="102"/>
      <c r="F63" s="102">
        <v>-7.2539999999999996</v>
      </c>
      <c r="G63" s="102"/>
      <c r="H63" s="102"/>
      <c r="I63" s="116"/>
      <c r="J63" s="117"/>
      <c r="K63" s="135"/>
    </row>
    <row r="64" spans="1:11">
      <c r="A64" s="102" t="s">
        <v>104</v>
      </c>
      <c r="B64" s="104" t="s">
        <v>92</v>
      </c>
      <c r="C64" s="93" t="s">
        <v>91</v>
      </c>
      <c r="D64" s="104"/>
      <c r="E64" s="102"/>
      <c r="F64" s="102">
        <v>-6.3845000000000001</v>
      </c>
      <c r="G64" s="102"/>
      <c r="H64" s="102"/>
      <c r="I64" s="116"/>
      <c r="J64" s="117"/>
      <c r="K64" s="135"/>
    </row>
    <row r="65" spans="1:11">
      <c r="A65" s="102" t="s">
        <v>104</v>
      </c>
      <c r="B65" s="104" t="s">
        <v>93</v>
      </c>
      <c r="C65" s="93" t="s">
        <v>91</v>
      </c>
      <c r="D65" s="104"/>
      <c r="E65" s="102"/>
      <c r="F65" s="102">
        <v>140.31836999999999</v>
      </c>
      <c r="G65" s="102"/>
      <c r="H65" s="102"/>
      <c r="I65" s="116"/>
      <c r="J65" s="117"/>
      <c r="K65" s="135"/>
    </row>
    <row r="66" spans="1:11">
      <c r="A66" s="127" t="s">
        <v>104</v>
      </c>
      <c r="B66" s="164" t="s">
        <v>5</v>
      </c>
      <c r="C66" s="165" t="s">
        <v>5</v>
      </c>
      <c r="D66" s="164">
        <f>SUM(D62:D65)</f>
        <v>5140.8634747118504</v>
      </c>
      <c r="E66" s="164">
        <f t="shared" ref="E66:I66" si="23">SUM(E62:E65)</f>
        <v>152841.48716573825</v>
      </c>
      <c r="F66" s="164">
        <f t="shared" si="23"/>
        <v>14847.912192454847</v>
      </c>
      <c r="G66" s="164">
        <f t="shared" si="23"/>
        <v>-412.6720153474933</v>
      </c>
      <c r="H66" s="164">
        <f>SUM(H62:H65)</f>
        <v>243.01796459352383</v>
      </c>
      <c r="I66" s="164">
        <f t="shared" si="23"/>
        <v>655.6899799410171</v>
      </c>
      <c r="J66" s="128">
        <f t="shared" si="17"/>
        <v>4.4160416053255904</v>
      </c>
      <c r="K66" s="135"/>
    </row>
    <row r="67" spans="1:11">
      <c r="A67" s="102"/>
      <c r="B67" s="104"/>
      <c r="C67" s="93"/>
      <c r="D67" s="104"/>
      <c r="E67" s="102"/>
      <c r="F67" s="102"/>
      <c r="G67" s="102"/>
      <c r="H67" s="102"/>
      <c r="I67" s="116"/>
      <c r="J67" s="117"/>
      <c r="K67" s="135"/>
    </row>
    <row r="68" spans="1:11">
      <c r="A68" s="102" t="s">
        <v>105</v>
      </c>
      <c r="B68" s="93" t="s">
        <v>80</v>
      </c>
      <c r="C68" s="163" t="s">
        <v>81</v>
      </c>
      <c r="D68" s="104">
        <v>225.91666666666666</v>
      </c>
      <c r="E68" s="102">
        <v>1820.2173769310609</v>
      </c>
      <c r="F68" s="102">
        <v>474.93427289223689</v>
      </c>
      <c r="G68" s="102"/>
      <c r="H68" s="102"/>
      <c r="I68" s="116"/>
      <c r="J68" s="117"/>
      <c r="K68" s="172"/>
    </row>
    <row r="69" spans="1:11">
      <c r="A69" s="102" t="s">
        <v>105</v>
      </c>
      <c r="B69" s="93" t="s">
        <v>82</v>
      </c>
      <c r="C69" s="163" t="s">
        <v>83</v>
      </c>
      <c r="D69" s="104">
        <v>232.58333333333334</v>
      </c>
      <c r="E69" s="102">
        <v>1961.4729048762861</v>
      </c>
      <c r="F69" s="102">
        <v>110.14583765693475</v>
      </c>
      <c r="G69" s="102"/>
      <c r="H69" s="102"/>
      <c r="I69" s="116"/>
      <c r="J69" s="117"/>
      <c r="K69" s="135"/>
    </row>
    <row r="70" spans="1:11">
      <c r="A70" s="102" t="s">
        <v>105</v>
      </c>
      <c r="B70" s="104" t="s">
        <v>93</v>
      </c>
      <c r="C70" s="93" t="s">
        <v>91</v>
      </c>
      <c r="D70" s="104"/>
      <c r="E70" s="102"/>
      <c r="F70" s="102">
        <v>9.0840000000000004E-2</v>
      </c>
      <c r="G70" s="102"/>
      <c r="H70" s="102"/>
      <c r="I70" s="116"/>
      <c r="J70" s="117"/>
    </row>
    <row r="71" spans="1:11">
      <c r="A71" s="127" t="s">
        <v>105</v>
      </c>
      <c r="B71" s="164" t="s">
        <v>5</v>
      </c>
      <c r="C71" s="165" t="s">
        <v>5</v>
      </c>
      <c r="D71" s="164">
        <f>SUM(D68:D70)</f>
        <v>458.5</v>
      </c>
      <c r="E71" s="164">
        <f t="shared" ref="E71:F71" si="24">SUM(E68:E70)</f>
        <v>3781.6902818073468</v>
      </c>
      <c r="F71" s="164">
        <f t="shared" si="24"/>
        <v>585.17095054917161</v>
      </c>
      <c r="G71" s="164"/>
      <c r="H71" s="164"/>
      <c r="I71" s="164"/>
      <c r="J71" s="128"/>
    </row>
    <row r="72" spans="1:11">
      <c r="A72" s="102"/>
      <c r="B72" s="104"/>
      <c r="C72" s="93"/>
      <c r="D72" s="104"/>
      <c r="E72" s="102"/>
      <c r="F72" s="102"/>
      <c r="G72" s="102"/>
      <c r="H72" s="102"/>
      <c r="I72" s="116"/>
      <c r="J72" s="117"/>
    </row>
    <row r="73" spans="1:11">
      <c r="A73" s="105" t="s">
        <v>5</v>
      </c>
      <c r="B73" s="112" t="s">
        <v>5</v>
      </c>
      <c r="C73" s="84" t="s">
        <v>5</v>
      </c>
      <c r="D73" s="112">
        <f>D40+D50+D60+D66+D71</f>
        <v>140527.93088372098</v>
      </c>
      <c r="E73" s="112">
        <f t="shared" ref="E73:I73" si="25">E40+E50+E60+E66+E71</f>
        <v>4194177.378937826</v>
      </c>
      <c r="F73" s="112">
        <f t="shared" si="25"/>
        <v>412209.50031507685</v>
      </c>
      <c r="G73" s="112">
        <f t="shared" si="25"/>
        <v>-283.19904551456943</v>
      </c>
      <c r="H73" s="112">
        <f t="shared" si="25"/>
        <v>-4336.5091314413303</v>
      </c>
      <c r="I73" s="112">
        <f t="shared" si="25"/>
        <v>-4053.3100859267611</v>
      </c>
      <c r="J73" s="193">
        <f t="shared" si="17"/>
        <v>-0.98331311695353185</v>
      </c>
    </row>
    <row r="74" spans="1:11">
      <c r="A74" s="194" t="str">
        <f>B25</f>
        <v>Average Customers and Megawatt Hours per Normalized Results for the 12 Months Ended June 2022</v>
      </c>
      <c r="B74" s="192"/>
      <c r="C74" s="195"/>
      <c r="D74" s="196"/>
      <c r="E74" s="196"/>
      <c r="F74" s="192"/>
      <c r="G74" s="192"/>
      <c r="H74" s="192"/>
      <c r="I74" s="197"/>
      <c r="J74" s="155"/>
    </row>
    <row r="75" spans="1:11">
      <c r="A75" s="103" t="str">
        <f>B26</f>
        <v>Base $000 effective April 3rd, 2024 per Docket UE-230172</v>
      </c>
      <c r="B75" s="135"/>
      <c r="C75" s="166"/>
      <c r="D75" s="137"/>
      <c r="E75" s="137"/>
      <c r="F75" s="135"/>
      <c r="G75" s="135"/>
      <c r="H75" s="135"/>
      <c r="I75" s="167"/>
      <c r="J75" s="118"/>
    </row>
    <row r="76" spans="1:11">
      <c r="A76" s="133" t="str">
        <f>B27</f>
        <v>Percent Change is Change as a percentage of Base</v>
      </c>
      <c r="B76" s="141"/>
      <c r="C76" s="168"/>
      <c r="D76" s="142"/>
      <c r="E76" s="142"/>
      <c r="F76" s="141"/>
      <c r="G76" s="141"/>
      <c r="H76" s="141"/>
      <c r="I76" s="169"/>
      <c r="J76" s="124"/>
    </row>
  </sheetData>
  <pageMargins left="1" right="1" top="1" bottom="1" header="0.5" footer="0.5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C1D9D-2E51-4E40-9C79-15A44A985A9D}">
  <sheetPr>
    <pageSetUpPr fitToPage="1"/>
  </sheetPr>
  <dimension ref="A1:T68"/>
  <sheetViews>
    <sheetView showGridLines="0" view="pageBreakPreview" zoomScale="85" zoomScaleNormal="70" zoomScaleSheetLayoutView="85" workbookViewId="0"/>
  </sheetViews>
  <sheetFormatPr defaultColWidth="11.625" defaultRowHeight="15.75"/>
  <cols>
    <col min="1" max="1" width="12.5" style="4" bestFit="1" customWidth="1"/>
    <col min="2" max="2" width="19.125" style="4" bestFit="1" customWidth="1"/>
    <col min="3" max="4" width="10.875" style="2" customWidth="1"/>
    <col min="5" max="20" width="10.875" style="1" customWidth="1"/>
    <col min="21" max="16384" width="11.625" style="1"/>
  </cols>
  <sheetData>
    <row r="1" spans="1:20">
      <c r="A1" s="66"/>
      <c r="B1" s="68" t="s">
        <v>49</v>
      </c>
    </row>
    <row r="2" spans="1:20">
      <c r="A2" s="7"/>
      <c r="B2" s="7" t="s">
        <v>50</v>
      </c>
    </row>
    <row r="3" spans="1:20">
      <c r="A3" s="7"/>
      <c r="B3" s="7" t="s">
        <v>51</v>
      </c>
    </row>
    <row r="4" spans="1:20">
      <c r="A4" s="7"/>
      <c r="B4" s="7" t="s">
        <v>52</v>
      </c>
    </row>
    <row r="5" spans="1:20">
      <c r="A5" s="8" t="s">
        <v>6</v>
      </c>
      <c r="B5" s="8" t="s">
        <v>53</v>
      </c>
    </row>
    <row r="6" spans="1:20">
      <c r="A6" s="20" t="s">
        <v>7</v>
      </c>
      <c r="B6" s="59">
        <v>-2683093.5920223007</v>
      </c>
      <c r="S6" s="48" t="s">
        <v>117</v>
      </c>
      <c r="T6" s="47"/>
    </row>
    <row r="7" spans="1:20">
      <c r="A7" s="22" t="s">
        <v>8</v>
      </c>
      <c r="B7" s="59">
        <v>-3080667.9263052489</v>
      </c>
      <c r="S7" s="186" t="s">
        <v>110</v>
      </c>
      <c r="T7" s="186" t="s">
        <v>112</v>
      </c>
    </row>
    <row r="8" spans="1:20">
      <c r="A8" s="20" t="s">
        <v>10</v>
      </c>
      <c r="B8" s="59">
        <v>2595671.4826741498</v>
      </c>
      <c r="S8" s="60" t="s">
        <v>111</v>
      </c>
      <c r="T8" s="60" t="s">
        <v>113</v>
      </c>
    </row>
    <row r="9" spans="1:20">
      <c r="A9" s="20" t="s">
        <v>129</v>
      </c>
      <c r="B9" s="59">
        <v>-229101.48585890653</v>
      </c>
      <c r="S9" s="187">
        <f>2.5%*'Deferrals (Attachment C)'!C6/1000000</f>
        <v>3.9649503585813362</v>
      </c>
      <c r="T9" s="187">
        <f>5%*231826593.476959/1000000</f>
        <v>11.591329673847952</v>
      </c>
    </row>
    <row r="10" spans="1:20">
      <c r="A10" s="21" t="s">
        <v>9</v>
      </c>
      <c r="B10" s="67">
        <v>1123138.5515611609</v>
      </c>
      <c r="C10" s="69">
        <v>0.54</v>
      </c>
      <c r="D10" s="69">
        <v>0.48</v>
      </c>
      <c r="E10" s="69">
        <v>0.54</v>
      </c>
      <c r="F10" s="69">
        <v>0.62</v>
      </c>
      <c r="G10" s="69">
        <v>0.64</v>
      </c>
      <c r="H10" s="69">
        <v>0.62</v>
      </c>
      <c r="I10" s="69">
        <v>0.67999999999999994</v>
      </c>
      <c r="J10" s="69">
        <v>0.67999999999999994</v>
      </c>
      <c r="K10" s="69">
        <v>0.66</v>
      </c>
      <c r="L10" s="69">
        <v>0.71000000000000008</v>
      </c>
      <c r="M10" s="69">
        <v>0.69</v>
      </c>
      <c r="N10" s="69">
        <v>0.71000000000000008</v>
      </c>
      <c r="O10" s="69">
        <v>0.72</v>
      </c>
      <c r="P10" s="69">
        <v>0.67999999999999994</v>
      </c>
      <c r="Q10" s="69">
        <v>0.72</v>
      </c>
      <c r="R10" s="69">
        <v>0.70000000000000007</v>
      </c>
    </row>
    <row r="11" spans="1:20" ht="15.75" customHeight="1">
      <c r="A11" s="204" t="s">
        <v>119</v>
      </c>
      <c r="B11" s="20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188"/>
    </row>
    <row r="12" spans="1:20" ht="15.75" customHeight="1">
      <c r="A12" s="40"/>
      <c r="B12" s="41"/>
      <c r="C12" s="203" t="s">
        <v>46</v>
      </c>
      <c r="D12" s="42"/>
      <c r="E12" s="176"/>
      <c r="F12" s="176"/>
      <c r="G12" s="176"/>
      <c r="H12" s="176"/>
      <c r="I12" s="176"/>
      <c r="J12" s="176"/>
      <c r="K12" s="176"/>
      <c r="L12" s="176"/>
      <c r="M12" s="176"/>
      <c r="N12" s="177"/>
      <c r="O12" s="178" t="s">
        <v>47</v>
      </c>
      <c r="P12" s="176"/>
      <c r="Q12" s="176"/>
      <c r="R12" s="177"/>
    </row>
    <row r="13" spans="1:20" ht="15.75" customHeight="1">
      <c r="A13" s="8" t="s">
        <v>6</v>
      </c>
      <c r="B13" s="6"/>
      <c r="C13" s="8" t="s">
        <v>22</v>
      </c>
      <c r="D13" s="8" t="s">
        <v>23</v>
      </c>
      <c r="E13" s="8" t="s">
        <v>24</v>
      </c>
      <c r="F13" s="8" t="s">
        <v>25</v>
      </c>
      <c r="G13" s="8" t="s">
        <v>26</v>
      </c>
      <c r="H13" s="8" t="s">
        <v>27</v>
      </c>
      <c r="I13" s="8" t="s">
        <v>28</v>
      </c>
      <c r="J13" s="8" t="s">
        <v>29</v>
      </c>
      <c r="K13" s="8" t="s">
        <v>30</v>
      </c>
      <c r="L13" s="8" t="s">
        <v>31</v>
      </c>
      <c r="M13" s="8" t="s">
        <v>32</v>
      </c>
      <c r="N13" s="8" t="s">
        <v>33</v>
      </c>
      <c r="O13" s="8" t="s">
        <v>22</v>
      </c>
      <c r="P13" s="8" t="s">
        <v>23</v>
      </c>
      <c r="Q13" s="8" t="s">
        <v>24</v>
      </c>
      <c r="R13" s="8" t="s">
        <v>25</v>
      </c>
    </row>
    <row r="14" spans="1:20" ht="15.75" customHeight="1">
      <c r="A14" s="20" t="s">
        <v>10</v>
      </c>
      <c r="B14" s="189" t="s">
        <v>44</v>
      </c>
      <c r="C14" s="59">
        <v>1079052.2047020325</v>
      </c>
      <c r="D14" s="59">
        <v>871674.70071956189</v>
      </c>
      <c r="E14" s="59">
        <v>799340.62088206969</v>
      </c>
      <c r="F14" s="59">
        <v>643239.24564206949</v>
      </c>
      <c r="G14" s="59">
        <v>530986.88338206953</v>
      </c>
      <c r="H14" s="59">
        <v>578958.41408206953</v>
      </c>
      <c r="I14" s="59">
        <v>679831.08054206963</v>
      </c>
      <c r="J14" s="59">
        <v>715786.49696206953</v>
      </c>
      <c r="K14" s="59">
        <v>349287.06160067295</v>
      </c>
      <c r="L14" s="59">
        <v>26470.536141573277</v>
      </c>
      <c r="M14" s="59">
        <v>-11017.092908426697</v>
      </c>
      <c r="N14" s="59">
        <v>-38473.359908426704</v>
      </c>
      <c r="O14" s="59">
        <v>-54301.313408426679</v>
      </c>
      <c r="P14" s="59">
        <v>-44589.527198426716</v>
      </c>
      <c r="Q14" s="59">
        <v>-17409.39624842671</v>
      </c>
      <c r="R14" s="59">
        <v>2061.7688492402522</v>
      </c>
    </row>
    <row r="15" spans="1:20" ht="15.75" customHeight="1">
      <c r="A15" s="20" t="s">
        <v>10</v>
      </c>
      <c r="B15" s="190" t="s">
        <v>2</v>
      </c>
      <c r="C15" s="59">
        <f>(B6+B7+B8+'Deferrals (Attachment C)'!C17/2+C14/2)*C$10/100</f>
        <v>-6254.8206635453598</v>
      </c>
      <c r="D15" s="43">
        <f>(C16+D14/2+'Deferrals (Attachment C)'!D17/2)*D$10/100</f>
        <v>13749.397882232406</v>
      </c>
      <c r="E15" s="43">
        <f>(D16+E14/2+'Deferrals (Attachment C)'!E17/2)*E$10/100</f>
        <v>27781.652375641213</v>
      </c>
      <c r="F15" s="43">
        <f>(E16+F14/2+'Deferrals (Attachment C)'!F17/2)*F$10/100</f>
        <v>34886.840283349287</v>
      </c>
      <c r="G15" s="43">
        <f>(F16+G14/2+'Deferrals (Attachment C)'!G17/2)*G$10/100</f>
        <v>38379.029954219914</v>
      </c>
      <c r="H15" s="43">
        <f>(G16+H14/2+'Deferrals (Attachment C)'!H17/2)*H$10/100</f>
        <v>39714.804116363826</v>
      </c>
      <c r="I15" s="43">
        <f>(H16+I14/2+'Deferrals (Attachment C)'!I17/2)*I$10/100</f>
        <v>50759.841429638509</v>
      </c>
      <c r="J15" s="43">
        <f>(I16+J14/2+'Deferrals (Attachment C)'!J17/2)*J$10/100</f>
        <v>53848.669075104204</v>
      </c>
      <c r="K15" s="43">
        <f>(J16+K14/2+'Deferrals (Attachment C)'!K17/2)*K$10/100</f>
        <v>48709.108242298287</v>
      </c>
      <c r="L15" s="43">
        <f>(K16+L14/2+'Deferrals (Attachment C)'!L17/2)*L$10/100</f>
        <v>47830.315380969514</v>
      </c>
      <c r="M15" s="43">
        <f>(L16+M14/2+'Deferrals (Attachment C)'!M17/2)*M$10/100</f>
        <v>45597.687395699468</v>
      </c>
      <c r="N15" s="43">
        <f>(M16+N14/2+'Deferrals (Attachment C)'!N17/2)*N$10/100</f>
        <v>39461.907586778972</v>
      </c>
      <c r="O15" s="43">
        <f>(N16+O14/2)*O$10/100</f>
        <v>30079.253517874786</v>
      </c>
      <c r="P15" s="43">
        <f>(O16+P14/2)*P$10/100</f>
        <v>28276.493943851106</v>
      </c>
      <c r="Q15" s="43">
        <f>(P16+Q14/2)*Q$10/100</f>
        <v>29920.211749005874</v>
      </c>
      <c r="R15" s="43">
        <f>(Q16+R14/2)*R$10/100</f>
        <v>29244.819542323825</v>
      </c>
    </row>
    <row r="16" spans="1:20" ht="15.75" customHeight="1">
      <c r="A16" s="20" t="s">
        <v>10</v>
      </c>
      <c r="B16" s="6" t="s">
        <v>45</v>
      </c>
      <c r="C16" s="59">
        <f>B6+B7+B8+'Deferrals (Attachment C)'!C17+C14+C15</f>
        <v>845234.96923231299</v>
      </c>
      <c r="D16" s="45">
        <f>'Deferrals (Attachment C)'!D17+C16+D14+D15</f>
        <v>4897430.2129134219</v>
      </c>
      <c r="E16" s="45">
        <f>'Deferrals (Attachment C)'!E17+D16+E14+E15</f>
        <v>5419852.3193293354</v>
      </c>
      <c r="F16" s="45">
        <f>'Deferrals (Attachment C)'!F17+E16+F14+F15</f>
        <v>5868853.9671957185</v>
      </c>
      <c r="G16" s="45">
        <f>'Deferrals (Attachment C)'!G17+F16+G14+G15</f>
        <v>6162971.9234522255</v>
      </c>
      <c r="H16" s="45">
        <f>'Deferrals (Attachment C)'!H17+G16+H14+H15</f>
        <v>6687970.0149750514</v>
      </c>
      <c r="I16" s="45">
        <f>'Deferrals (Attachment C)'!I17+H16+I14+I15</f>
        <v>8292154.9528188566</v>
      </c>
      <c r="J16" s="45">
        <f>'Deferrals (Attachment C)'!J17+I16+J14+J15</f>
        <v>7599537.5618751338</v>
      </c>
      <c r="K16" s="45">
        <f>'Deferrals (Attachment C)'!K17+J16+K14+K15</f>
        <v>7209507.3773666462</v>
      </c>
      <c r="L16" s="45">
        <f>'Deferrals (Attachment C)'!L17+K16+L14+L15</f>
        <v>6311651.214343763</v>
      </c>
      <c r="M16" s="45">
        <f>'Deferrals (Attachment C)'!M17+L16+M14+M15</f>
        <v>6950667.4573126538</v>
      </c>
      <c r="N16" s="45">
        <f>'Deferrals (Attachment C)'!N17+M16+N14+N15</f>
        <v>4204824.7564090453</v>
      </c>
      <c r="O16" s="45">
        <f>N16+O14+O15</f>
        <v>4180602.6965184938</v>
      </c>
      <c r="P16" s="45">
        <f>O16+P14+P15</f>
        <v>4164289.6632639179</v>
      </c>
      <c r="Q16" s="45">
        <f>P16+Q14+Q15</f>
        <v>4176800.4787644972</v>
      </c>
      <c r="R16" s="45">
        <f t="shared" ref="R16" si="0">Q16+R14+R15</f>
        <v>4208107.0671560615</v>
      </c>
    </row>
    <row r="17" spans="1:20" ht="15.75" customHeight="1">
      <c r="A17" s="19" t="s">
        <v>129</v>
      </c>
      <c r="B17" s="189" t="s">
        <v>44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8661.4677499999998</v>
      </c>
      <c r="L17" s="44">
        <v>19836.101750000002</v>
      </c>
      <c r="M17" s="44">
        <v>21325.392499999998</v>
      </c>
      <c r="N17" s="44">
        <v>21978.196749999999</v>
      </c>
      <c r="O17" s="44">
        <v>19941.54825</v>
      </c>
      <c r="P17" s="44">
        <v>18705.174750000002</v>
      </c>
      <c r="Q17" s="44">
        <v>18132.639500000001</v>
      </c>
      <c r="R17" s="44">
        <v>16050.159749999999</v>
      </c>
    </row>
    <row r="18" spans="1:20" ht="15.75" customHeight="1">
      <c r="A18" s="20" t="s">
        <v>129</v>
      </c>
      <c r="B18" s="190" t="s">
        <v>2</v>
      </c>
      <c r="C18" s="43">
        <f>(B9+C17/2)*C$10/100</f>
        <v>-1237.1480236380953</v>
      </c>
      <c r="D18" s="43">
        <f t="shared" ref="D18:R18" si="1">(C19+D17/2)*D$10/100</f>
        <v>-1105.6254426362141</v>
      </c>
      <c r="E18" s="43">
        <f t="shared" si="1"/>
        <v>-1249.7990003559767</v>
      </c>
      <c r="F18" s="43">
        <f t="shared" si="1"/>
        <v>-1442.7031616183283</v>
      </c>
      <c r="G18" s="43">
        <f t="shared" si="1"/>
        <v>-1498.4752735177929</v>
      </c>
      <c r="H18" s="43">
        <f t="shared" si="1"/>
        <v>-1460.9384679161722</v>
      </c>
      <c r="I18" s="43">
        <f t="shared" si="1"/>
        <v>-1612.2539915544057</v>
      </c>
      <c r="J18" s="43">
        <f t="shared" si="1"/>
        <v>-1623.2173186969758</v>
      </c>
      <c r="K18" s="43">
        <f t="shared" si="1"/>
        <v>-1557.6060235813472</v>
      </c>
      <c r="L18" s="43">
        <f t="shared" si="1"/>
        <v>-1585.499110955695</v>
      </c>
      <c r="M18" s="43">
        <f t="shared" si="1"/>
        <v>-1409.7699528713047</v>
      </c>
      <c r="N18" s="43">
        <f t="shared" si="1"/>
        <v>-1306.9144748838669</v>
      </c>
      <c r="O18" s="43">
        <f t="shared" si="1"/>
        <v>-1183.8204232281555</v>
      </c>
      <c r="P18" s="43">
        <f t="shared" si="1"/>
        <v>-994.70374261565371</v>
      </c>
      <c r="Q18" s="43">
        <f t="shared" si="1"/>
        <v>-927.76146312223079</v>
      </c>
      <c r="R18" s="43">
        <f t="shared" si="1"/>
        <v>-788.84484423569108</v>
      </c>
    </row>
    <row r="19" spans="1:20" ht="15.75" customHeight="1">
      <c r="A19" s="21" t="s">
        <v>129</v>
      </c>
      <c r="B19" s="6" t="s">
        <v>45</v>
      </c>
      <c r="C19" s="45">
        <f>B9+C17+C18</f>
        <v>-230338.63388254461</v>
      </c>
      <c r="D19" s="45">
        <f>C19+D17+D18</f>
        <v>-231444.25932518084</v>
      </c>
      <c r="E19" s="45">
        <f t="shared" ref="E19" si="2">D19+E17+E18</f>
        <v>-232694.05832553681</v>
      </c>
      <c r="F19" s="45">
        <f t="shared" ref="F19" si="3">E19+F17+F18</f>
        <v>-234136.76148715513</v>
      </c>
      <c r="G19" s="45">
        <f t="shared" ref="G19" si="4">F19+G17+G18</f>
        <v>-235635.23676067294</v>
      </c>
      <c r="H19" s="45">
        <f t="shared" ref="H19" si="5">G19+H17+H18</f>
        <v>-237096.1752285891</v>
      </c>
      <c r="I19" s="45">
        <f t="shared" ref="I19" si="6">H19+I17+I18</f>
        <v>-238708.4292201435</v>
      </c>
      <c r="J19" s="45">
        <f t="shared" ref="J19" si="7">I19+J17+J18</f>
        <v>-240331.64653884049</v>
      </c>
      <c r="K19" s="45">
        <f t="shared" ref="K19" si="8">J19+K17+K18</f>
        <v>-233227.78481242183</v>
      </c>
      <c r="L19" s="45">
        <f t="shared" ref="L19" si="9">K19+L17+L18</f>
        <v>-214977.18217337751</v>
      </c>
      <c r="M19" s="45">
        <f t="shared" ref="M19" si="10">L19+M17+M18</f>
        <v>-195061.55962624884</v>
      </c>
      <c r="N19" s="45">
        <f t="shared" ref="N19" si="11">M19+N17+N18</f>
        <v>-174390.27735113271</v>
      </c>
      <c r="O19" s="45">
        <f t="shared" ref="O19" si="12">N19+O17+O18</f>
        <v>-155632.54952436086</v>
      </c>
      <c r="P19" s="45">
        <f t="shared" ref="P19" si="13">O19+P17+P18</f>
        <v>-137922.0785169765</v>
      </c>
      <c r="Q19" s="45">
        <f t="shared" ref="Q19" si="14">P19+Q17+Q18</f>
        <v>-120717.20048009872</v>
      </c>
      <c r="R19" s="45">
        <f t="shared" ref="R19" si="15">Q19+R17+R18</f>
        <v>-105455.88557433442</v>
      </c>
    </row>
    <row r="20" spans="1:20" ht="15.75" customHeight="1">
      <c r="A20" s="19" t="s">
        <v>9</v>
      </c>
      <c r="B20" s="189" t="s">
        <v>44</v>
      </c>
      <c r="C20" s="44">
        <v>-4504.7699999999995</v>
      </c>
      <c r="D20" s="44">
        <v>-3408.3074999999999</v>
      </c>
      <c r="E20" s="44">
        <v>-8136.2924999999996</v>
      </c>
      <c r="F20" s="44">
        <v>-30869.227499999997</v>
      </c>
      <c r="G20" s="44">
        <v>-87935.602499999994</v>
      </c>
      <c r="H20" s="44">
        <v>-178147.59</v>
      </c>
      <c r="I20" s="44">
        <v>-241181.55</v>
      </c>
      <c r="J20" s="44">
        <v>-265727.0025</v>
      </c>
      <c r="K20" s="44">
        <v>-170930.84279999998</v>
      </c>
      <c r="L20" s="44">
        <v>-64056.462899999999</v>
      </c>
      <c r="M20" s="44">
        <v>-15741.999000000002</v>
      </c>
      <c r="N20" s="44">
        <v>-4563.4643999999998</v>
      </c>
      <c r="O20" s="44">
        <v>-1359.8253</v>
      </c>
      <c r="P20" s="44">
        <v>-1712.4480000000001</v>
      </c>
      <c r="Q20" s="44">
        <v>-5216.3541000000005</v>
      </c>
      <c r="R20" s="44">
        <v>-12779.499599999999</v>
      </c>
    </row>
    <row r="21" spans="1:20" ht="15.75" customHeight="1">
      <c r="A21" s="20" t="s">
        <v>9</v>
      </c>
      <c r="B21" s="190" t="s">
        <v>2</v>
      </c>
      <c r="C21" s="43">
        <f>(B10+C20/2)*C$10/100</f>
        <v>6052.7852994302693</v>
      </c>
      <c r="D21" s="43">
        <f t="shared" ref="D21:R21" si="16">(C22+D20/2)*D$10/100</f>
        <v>5390.315582930838</v>
      </c>
      <c r="E21" s="43">
        <f t="shared" si="16"/>
        <v>6062.0423149450189</v>
      </c>
      <c r="F21" s="43">
        <f t="shared" si="16"/>
        <v>6876.7902082524952</v>
      </c>
      <c r="G21" s="43">
        <f t="shared" si="16"/>
        <v>6762.4581517870038</v>
      </c>
      <c r="H21" s="43">
        <f t="shared" si="16"/>
        <v>5768.2006783347388</v>
      </c>
      <c r="I21" s="43">
        <f t="shared" si="16"/>
        <v>4939.9183358185192</v>
      </c>
      <c r="J21" s="43">
        <f t="shared" si="16"/>
        <v>3250.0207020020853</v>
      </c>
      <c r="K21" s="43">
        <f t="shared" si="16"/>
        <v>1734.9111049687676</v>
      </c>
      <c r="L21" s="43">
        <f t="shared" si="16"/>
        <v>1044.4566980463769</v>
      </c>
      <c r="M21" s="43">
        <f t="shared" si="16"/>
        <v>746.93744026997058</v>
      </c>
      <c r="N21" s="43">
        <f t="shared" si="16"/>
        <v>701.80666161342288</v>
      </c>
      <c r="O21" s="43">
        <f t="shared" si="16"/>
        <v>695.42042752483428</v>
      </c>
      <c r="P21" s="43">
        <f t="shared" si="16"/>
        <v>651.06908901617885</v>
      </c>
      <c r="Q21" s="43">
        <f t="shared" si="16"/>
        <v>669.11128060392946</v>
      </c>
      <c r="R21" s="43">
        <f t="shared" si="16"/>
        <v>592.22314715693676</v>
      </c>
    </row>
    <row r="22" spans="1:20" ht="15.75" customHeight="1">
      <c r="A22" s="21" t="s">
        <v>9</v>
      </c>
      <c r="B22" s="6" t="s">
        <v>45</v>
      </c>
      <c r="C22" s="45">
        <f>B10+C20+C21</f>
        <v>1124686.5668605913</v>
      </c>
      <c r="D22" s="45">
        <f>C22+D20+D21</f>
        <v>1126668.574943522</v>
      </c>
      <c r="E22" s="45">
        <f t="shared" ref="E22" si="17">D22+E20+E21</f>
        <v>1124594.324758467</v>
      </c>
      <c r="F22" s="45">
        <f t="shared" ref="F22" si="18">E22+F20+F21</f>
        <v>1100601.8874667194</v>
      </c>
      <c r="G22" s="45">
        <f t="shared" ref="G22" si="19">F22+G20+G21</f>
        <v>1019428.7431185064</v>
      </c>
      <c r="H22" s="45">
        <f t="shared" ref="H22" si="20">G22+H20+H21</f>
        <v>847049.35379684111</v>
      </c>
      <c r="I22" s="45">
        <f t="shared" ref="I22" si="21">H22+I20+I21</f>
        <v>610807.72213265963</v>
      </c>
      <c r="J22" s="45">
        <f t="shared" ref="J22" si="22">I22+J20+J21</f>
        <v>348330.74033466174</v>
      </c>
      <c r="K22" s="45">
        <f t="shared" ref="K22" si="23">J22+K20+K21</f>
        <v>179134.80863963053</v>
      </c>
      <c r="L22" s="45">
        <f t="shared" ref="L22" si="24">K22+L20+L21</f>
        <v>116122.8024376769</v>
      </c>
      <c r="M22" s="45">
        <f t="shared" ref="M22" si="25">L22+M20+M21</f>
        <v>101127.74087794688</v>
      </c>
      <c r="N22" s="45">
        <f t="shared" ref="N22" si="26">M22+N20+N21</f>
        <v>97266.083139560302</v>
      </c>
      <c r="O22" s="45">
        <f t="shared" ref="O22" si="27">N22+O20+O21</f>
        <v>96601.678267085139</v>
      </c>
      <c r="P22" s="45">
        <f t="shared" ref="P22" si="28">O22+P20+P21</f>
        <v>95540.299356101314</v>
      </c>
      <c r="Q22" s="45">
        <f t="shared" ref="Q22" si="29">P22+Q20+Q21</f>
        <v>90993.056536705248</v>
      </c>
      <c r="R22" s="45">
        <f t="shared" ref="R22" si="30">Q22+R20+R21</f>
        <v>78805.780083862192</v>
      </c>
    </row>
    <row r="23" spans="1:20" ht="15.75" customHeight="1">
      <c r="A23" s="201"/>
      <c r="B23" s="37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</row>
    <row r="24" spans="1:20" ht="15.75" customHeight="1">
      <c r="A24" s="204" t="s">
        <v>120</v>
      </c>
      <c r="B24" s="205"/>
      <c r="C24" s="14"/>
      <c r="D24" s="46"/>
      <c r="E24" s="46"/>
      <c r="F24" s="46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47"/>
    </row>
    <row r="25" spans="1:20" ht="15.75" customHeight="1">
      <c r="A25" s="40"/>
      <c r="B25" s="41"/>
      <c r="C25" s="178" t="s">
        <v>47</v>
      </c>
      <c r="D25" s="176"/>
      <c r="E25" s="176"/>
      <c r="F25" s="176"/>
      <c r="G25" s="176"/>
      <c r="H25" s="176"/>
      <c r="I25" s="176"/>
      <c r="J25" s="177"/>
      <c r="K25" s="178" t="s">
        <v>116</v>
      </c>
      <c r="L25" s="176"/>
      <c r="M25" s="176"/>
      <c r="N25" s="176"/>
      <c r="O25" s="176"/>
      <c r="P25" s="176"/>
      <c r="Q25" s="176"/>
      <c r="R25" s="176"/>
      <c r="S25" s="176"/>
      <c r="T25" s="177"/>
    </row>
    <row r="26" spans="1:20" ht="15.75" customHeight="1">
      <c r="A26" s="8" t="s">
        <v>6</v>
      </c>
      <c r="B26" s="6"/>
      <c r="C26" s="8" t="s">
        <v>26</v>
      </c>
      <c r="D26" s="8" t="s">
        <v>27</v>
      </c>
      <c r="E26" s="8" t="s">
        <v>28</v>
      </c>
      <c r="F26" s="8" t="s">
        <v>29</v>
      </c>
      <c r="G26" s="8" t="s">
        <v>30</v>
      </c>
      <c r="H26" s="8" t="s">
        <v>31</v>
      </c>
      <c r="I26" s="8" t="s">
        <v>32</v>
      </c>
      <c r="J26" s="8" t="s">
        <v>33</v>
      </c>
      <c r="K26" s="8" t="s">
        <v>22</v>
      </c>
      <c r="L26" s="8" t="s">
        <v>23</v>
      </c>
      <c r="M26" s="8" t="s">
        <v>24</v>
      </c>
      <c r="N26" s="8" t="s">
        <v>25</v>
      </c>
      <c r="O26" s="8" t="s">
        <v>26</v>
      </c>
      <c r="P26" s="8" t="s">
        <v>27</v>
      </c>
      <c r="Q26" s="8" t="s">
        <v>28</v>
      </c>
      <c r="R26" s="8" t="s">
        <v>29</v>
      </c>
      <c r="S26" s="8" t="s">
        <v>30</v>
      </c>
      <c r="T26" s="8" t="s">
        <v>31</v>
      </c>
    </row>
    <row r="27" spans="1:20" ht="15.75" customHeight="1">
      <c r="A27" s="20" t="s">
        <v>10</v>
      </c>
      <c r="B27" s="189" t="s">
        <v>44</v>
      </c>
      <c r="C27" s="59">
        <f>(C44*$K45+C45*$K46)*1000</f>
        <v>5997.8890234133214</v>
      </c>
      <c r="D27" s="59">
        <f>(D44*$K45+D45*$K46)*1000</f>
        <v>14840.269278663725</v>
      </c>
      <c r="E27" s="59">
        <f>(E44*$K45+E45*$K46)*1000</f>
        <v>11950.169755919163</v>
      </c>
      <c r="F27" s="59">
        <f>(F44*$K45+F45*$K46)*1000</f>
        <v>11623.982896744677</v>
      </c>
      <c r="G27" s="59">
        <f>(G44*$K45+G45*$K46+G52*$L45+G53*$L46)*1000</f>
        <v>-124399.59583839266</v>
      </c>
      <c r="H27" s="59">
        <f>(H44*$K45+H45*$K46+H52*$L45+H53*$L46)*1000</f>
        <v>-285539.95303480874</v>
      </c>
      <c r="I27" s="59">
        <f t="shared" ref="I27:T27" si="31">(I52*$L45+I53*$L46)*1000</f>
        <v>-381677.35413340537</v>
      </c>
      <c r="J27" s="59">
        <f t="shared" si="31"/>
        <v>-484576.55504171317</v>
      </c>
      <c r="K27" s="59">
        <f t="shared" si="31"/>
        <v>-543737.19839187246</v>
      </c>
      <c r="L27" s="59">
        <f t="shared" si="31"/>
        <v>-479148.34665867157</v>
      </c>
      <c r="M27" s="59">
        <f t="shared" si="31"/>
        <v>-420390.00529395085</v>
      </c>
      <c r="N27" s="59">
        <f t="shared" si="31"/>
        <v>-291925.56736240711</v>
      </c>
      <c r="O27" s="59">
        <f t="shared" si="31"/>
        <v>-303972.11516790319</v>
      </c>
      <c r="P27" s="59">
        <f t="shared" si="31"/>
        <v>-286267.23917206866</v>
      </c>
      <c r="Q27" s="59">
        <f t="shared" si="31"/>
        <v>-380317.82104249817</v>
      </c>
      <c r="R27" s="59">
        <f t="shared" si="31"/>
        <v>-412688.11276184075</v>
      </c>
      <c r="S27" s="59">
        <f t="shared" si="31"/>
        <v>-182721.83920217791</v>
      </c>
      <c r="T27" s="59">
        <f t="shared" si="31"/>
        <v>-813.53767449165287</v>
      </c>
    </row>
    <row r="28" spans="1:20" ht="15.75" customHeight="1">
      <c r="A28" s="20" t="s">
        <v>10</v>
      </c>
      <c r="B28" s="190" t="s">
        <v>2</v>
      </c>
      <c r="C28" s="43">
        <f>(R16+C27/2)*C$37/100</f>
        <v>30319.963284007928</v>
      </c>
      <c r="D28" s="43">
        <f t="shared" ref="D28:T28" si="32">(C29+D27/2)*D$37/100</f>
        <v>29762.915378719706</v>
      </c>
      <c r="E28" s="43">
        <f t="shared" si="32"/>
        <v>30494.522641891665</v>
      </c>
      <c r="F28" s="43">
        <f t="shared" si="32"/>
        <v>30794.721994566054</v>
      </c>
      <c r="G28" s="43">
        <f t="shared" si="32"/>
        <v>30613.011094784619</v>
      </c>
      <c r="H28" s="43">
        <f t="shared" si="32"/>
        <v>29463.889845057718</v>
      </c>
      <c r="I28" s="43">
        <f t="shared" si="32"/>
        <v>27304.46202251047</v>
      </c>
      <c r="J28" s="43">
        <f t="shared" si="32"/>
        <v>24423.12232529862</v>
      </c>
      <c r="K28" s="43">
        <f t="shared" si="32"/>
        <v>20946.012669119016</v>
      </c>
      <c r="L28" s="43">
        <f t="shared" si="32"/>
        <v>17463.485674140331</v>
      </c>
      <c r="M28" s="43">
        <f t="shared" si="32"/>
        <v>14394.115272994915</v>
      </c>
      <c r="N28" s="43">
        <f t="shared" si="32"/>
        <v>11967.593208503105</v>
      </c>
      <c r="O28" s="43">
        <f t="shared" si="32"/>
        <v>9937.1263473008785</v>
      </c>
      <c r="P28" s="43">
        <f t="shared" si="32"/>
        <v>7912.3302364598148</v>
      </c>
      <c r="Q28" s="43">
        <f t="shared" si="32"/>
        <v>5602.1308173769667</v>
      </c>
      <c r="R28" s="43">
        <f t="shared" si="32"/>
        <v>2826.7348811749398</v>
      </c>
      <c r="S28" s="43">
        <f t="shared" si="32"/>
        <v>733.09936935901521</v>
      </c>
      <c r="T28" s="43">
        <f t="shared" si="32"/>
        <v>86.753786969287233</v>
      </c>
    </row>
    <row r="29" spans="1:20" ht="15.75" customHeight="1">
      <c r="A29" s="20" t="s">
        <v>10</v>
      </c>
      <c r="B29" s="6" t="s">
        <v>45</v>
      </c>
      <c r="C29" s="45">
        <f>R16+C27+C28</f>
        <v>4244424.9194634827</v>
      </c>
      <c r="D29" s="45">
        <f>C29+D27+D28</f>
        <v>4289028.1041208664</v>
      </c>
      <c r="E29" s="45">
        <f>D29+E27+E28</f>
        <v>4331472.7965186769</v>
      </c>
      <c r="F29" s="45">
        <f>E29+F27+F28</f>
        <v>4373891.501409987</v>
      </c>
      <c r="G29" s="45">
        <f>F29+G27+G28+G40</f>
        <v>4292613.6166663785</v>
      </c>
      <c r="H29" s="45">
        <f>G29+H27+H28</f>
        <v>4036537.5534766275</v>
      </c>
      <c r="I29" s="45">
        <f t="shared" ref="I29" si="33">H29+I27+I28</f>
        <v>3682164.6613657326</v>
      </c>
      <c r="J29" s="45">
        <f t="shared" ref="J29" si="34">I29+J27+J28</f>
        <v>3222011.2286493182</v>
      </c>
      <c r="K29" s="45">
        <f t="shared" ref="K29" si="35">J29+K27+K28</f>
        <v>2699220.0429265648</v>
      </c>
      <c r="L29" s="45">
        <f t="shared" ref="L29" si="36">K29+L27+L28</f>
        <v>2237535.1819420336</v>
      </c>
      <c r="M29" s="45">
        <f t="shared" ref="M29" si="37">L29+M27+M28</f>
        <v>1831539.2919210775</v>
      </c>
      <c r="N29" s="45">
        <f t="shared" ref="N29" si="38">M29+N27+N28</f>
        <v>1551581.3177671738</v>
      </c>
      <c r="O29" s="45">
        <f t="shared" ref="O29" si="39">N29+O27+O28</f>
        <v>1257546.3289465713</v>
      </c>
      <c r="P29" s="45">
        <f t="shared" ref="P29" si="40">O29+P27+P28</f>
        <v>979191.42001096252</v>
      </c>
      <c r="Q29" s="45">
        <f t="shared" ref="Q29" si="41">P29+Q27+Q28</f>
        <v>604475.72978584142</v>
      </c>
      <c r="R29" s="45">
        <f t="shared" ref="R29" si="42">Q29+R27+R28</f>
        <v>194614.3519051756</v>
      </c>
      <c r="S29" s="45">
        <f t="shared" ref="S29" si="43">R29+S27+S28</f>
        <v>12625.612072356702</v>
      </c>
      <c r="T29" s="45">
        <f t="shared" ref="T29" si="44">S29+T27+T28</f>
        <v>11898.828184834338</v>
      </c>
    </row>
    <row r="30" spans="1:20" ht="15.75" customHeight="1">
      <c r="A30" s="19" t="s">
        <v>129</v>
      </c>
      <c r="B30" s="189" t="s">
        <v>44</v>
      </c>
      <c r="C30" s="44">
        <f>C46*1000*$K47</f>
        <v>17240.791403914151</v>
      </c>
      <c r="D30" s="44">
        <f>D46*1000*$K47</f>
        <v>17603.328145767289</v>
      </c>
      <c r="E30" s="44">
        <f>E46*1000*$K47</f>
        <v>19360.485557534645</v>
      </c>
      <c r="F30" s="44">
        <f>F46*1000*$K47</f>
        <v>20616.445157353923</v>
      </c>
      <c r="G30" s="44">
        <f>(G46*$K47+G54*$L47)*1000</f>
        <v>12807.233891615066</v>
      </c>
      <c r="H30" s="44">
        <f>(H46*$K47+H54*$L47)*1000</f>
        <v>2626.3105883184794</v>
      </c>
      <c r="I30" s="44">
        <f t="shared" ref="I30:T30" si="45">I54*1000*$L47</f>
        <v>1681.6661930059686</v>
      </c>
      <c r="J30" s="44">
        <f t="shared" si="45"/>
        <v>1690.5880825810539</v>
      </c>
      <c r="K30" s="44">
        <f t="shared" si="45"/>
        <v>1572.1015831764214</v>
      </c>
      <c r="L30" s="44">
        <f t="shared" si="45"/>
        <v>1479.3911615533068</v>
      </c>
      <c r="M30" s="44">
        <f t="shared" si="45"/>
        <v>1437.8323607788552</v>
      </c>
      <c r="N30" s="44">
        <f t="shared" si="45"/>
        <v>1347.7400561427773</v>
      </c>
      <c r="O30" s="44">
        <f t="shared" si="45"/>
        <v>1379.263312313132</v>
      </c>
      <c r="P30" s="44">
        <f t="shared" si="45"/>
        <v>1408.2662516613834</v>
      </c>
      <c r="Q30" s="44">
        <f t="shared" si="45"/>
        <v>1548.8388446027716</v>
      </c>
      <c r="R30" s="44">
        <f t="shared" si="45"/>
        <v>1649.315612588314</v>
      </c>
      <c r="S30" s="44">
        <f t="shared" si="45"/>
        <v>965.46618164812378</v>
      </c>
      <c r="T30" s="44">
        <f t="shared" si="45"/>
        <v>75.978261967074928</v>
      </c>
    </row>
    <row r="31" spans="1:20" ht="15.75" customHeight="1">
      <c r="A31" s="20" t="s">
        <v>129</v>
      </c>
      <c r="B31" s="190" t="s">
        <v>2</v>
      </c>
      <c r="C31" s="43">
        <f>(R19+C30/2)*C$37/100</f>
        <v>-697.21552708111676</v>
      </c>
      <c r="D31" s="43">
        <f t="shared" ref="D31:T31" si="46">(C32+D30/2)*D$37/100</f>
        <v>-560.77451937232422</v>
      </c>
      <c r="E31" s="43">
        <f t="shared" si="46"/>
        <v>-441.54554437560773</v>
      </c>
      <c r="F31" s="43">
        <f t="shared" si="46"/>
        <v>-302.76241370282008</v>
      </c>
      <c r="G31" s="43">
        <f t="shared" si="46"/>
        <v>-186.2579662162702</v>
      </c>
      <c r="H31" s="43">
        <f t="shared" si="46"/>
        <v>-132.79131487264166</v>
      </c>
      <c r="I31" s="43">
        <f t="shared" si="46"/>
        <v>-118.44081563453557</v>
      </c>
      <c r="J31" s="43">
        <f t="shared" si="46"/>
        <v>-107.31024274720687</v>
      </c>
      <c r="K31" s="43">
        <f t="shared" si="46"/>
        <v>-96.489597157272996</v>
      </c>
      <c r="L31" s="43">
        <f t="shared" si="46"/>
        <v>-86.341874053299094</v>
      </c>
      <c r="M31" s="43">
        <f t="shared" si="46"/>
        <v>-76.598757854798336</v>
      </c>
      <c r="N31" s="43">
        <f t="shared" si="46"/>
        <v>-67.253826955495612</v>
      </c>
      <c r="O31" s="43">
        <f t="shared" si="46"/>
        <v>-58.050467168861154</v>
      </c>
      <c r="P31" s="43">
        <f t="shared" si="46"/>
        <v>-48.566895533650531</v>
      </c>
      <c r="Q31" s="43">
        <f t="shared" si="46"/>
        <v>-38.413997400201701</v>
      </c>
      <c r="R31" s="43">
        <f t="shared" si="46"/>
        <v>-27.333288458714783</v>
      </c>
      <c r="S31" s="43">
        <f t="shared" si="46"/>
        <v>-18.244879437232303</v>
      </c>
      <c r="T31" s="43">
        <f t="shared" si="46"/>
        <v>-14.677290306402694</v>
      </c>
    </row>
    <row r="32" spans="1:20" ht="15.75" customHeight="1">
      <c r="A32" s="21" t="s">
        <v>129</v>
      </c>
      <c r="B32" s="6" t="s">
        <v>45</v>
      </c>
      <c r="C32" s="45">
        <f>R19+C30+C31</f>
        <v>-88912.30969750139</v>
      </c>
      <c r="D32" s="45">
        <f t="shared" ref="D32" si="47">C32+D30+D31</f>
        <v>-71869.756071106429</v>
      </c>
      <c r="E32" s="45">
        <f t="shared" ref="E32" si="48">D32+E30+E31</f>
        <v>-52950.816057947392</v>
      </c>
      <c r="F32" s="45">
        <f t="shared" ref="F32" si="49">E32+F30+F31</f>
        <v>-32637.13331429629</v>
      </c>
      <c r="G32" s="45">
        <f t="shared" ref="G32" si="50">F32+G30+G31</f>
        <v>-20016.157388897496</v>
      </c>
      <c r="H32" s="45">
        <f t="shared" ref="H32" si="51">G32+H30+H31</f>
        <v>-17522.638115451657</v>
      </c>
      <c r="I32" s="45">
        <f t="shared" ref="I32" si="52">H32+I30+I31</f>
        <v>-15959.412738080224</v>
      </c>
      <c r="J32" s="45">
        <f t="shared" ref="J32" si="53">I32+J30+J31</f>
        <v>-14376.134898246377</v>
      </c>
      <c r="K32" s="45">
        <f t="shared" ref="K32" si="54">J32+K30+K31</f>
        <v>-12900.522912227229</v>
      </c>
      <c r="L32" s="45">
        <f t="shared" ref="L32" si="55">K32+L30+L31</f>
        <v>-11507.473624727221</v>
      </c>
      <c r="M32" s="45">
        <f t="shared" ref="M32" si="56">L32+M30+M31</f>
        <v>-10146.240021803163</v>
      </c>
      <c r="N32" s="45">
        <f t="shared" ref="N32" si="57">M32+N30+N31</f>
        <v>-8865.753792615882</v>
      </c>
      <c r="O32" s="45">
        <f t="shared" ref="O32" si="58">N32+O30+O31</f>
        <v>-7544.5409474716116</v>
      </c>
      <c r="P32" s="45">
        <f t="shared" ref="P32" si="59">O32+P30+P31</f>
        <v>-6184.8415913438785</v>
      </c>
      <c r="Q32" s="45">
        <f t="shared" ref="Q32" si="60">P32+Q30+Q31</f>
        <v>-4674.4167441413092</v>
      </c>
      <c r="R32" s="45">
        <f t="shared" ref="R32" si="61">Q32+R30+R31</f>
        <v>-3052.4344200117098</v>
      </c>
      <c r="S32" s="45">
        <f t="shared" ref="S32" si="62">R32+S30+S31</f>
        <v>-2105.2131178008181</v>
      </c>
      <c r="T32" s="45">
        <f t="shared" ref="T32" si="63">S32+T30+T31</f>
        <v>-2043.9121461401458</v>
      </c>
    </row>
    <row r="33" spans="1:20" ht="15.75" customHeight="1">
      <c r="A33" s="19" t="s">
        <v>9</v>
      </c>
      <c r="B33" s="189" t="s">
        <v>44</v>
      </c>
      <c r="C33" s="44">
        <f>C47*1000*$K48</f>
        <v>-34984.078185957536</v>
      </c>
      <c r="D33" s="44">
        <f>D47*1000*$K48</f>
        <v>-46518.228051935635</v>
      </c>
      <c r="E33" s="44">
        <f>E47*1000*$K48</f>
        <v>-83439.069408683703</v>
      </c>
      <c r="F33" s="44">
        <f>F47*1000*$K48</f>
        <v>-90425.691614287847</v>
      </c>
      <c r="G33" s="44">
        <f>(G47*$K48+G55*$L48)*1000</f>
        <v>-31016.620824052934</v>
      </c>
      <c r="H33" s="44">
        <f>(H47*$K48+H55*$L48)*1000</f>
        <v>13213.610482974458</v>
      </c>
      <c r="I33" s="44">
        <f t="shared" ref="I33:T33" si="64">I55*1000*$L48</f>
        <v>6853.8170668562016</v>
      </c>
      <c r="J33" s="44">
        <f t="shared" si="64"/>
        <v>1264.2754785920226</v>
      </c>
      <c r="K33" s="44">
        <f t="shared" si="64"/>
        <v>820.97459270128354</v>
      </c>
      <c r="L33" s="44">
        <f t="shared" si="64"/>
        <v>792.1301484994824</v>
      </c>
      <c r="M33" s="44">
        <f t="shared" si="64"/>
        <v>3751.3311966434421</v>
      </c>
      <c r="N33" s="44">
        <f t="shared" si="64"/>
        <v>13899.903703967926</v>
      </c>
      <c r="O33" s="44">
        <f t="shared" si="64"/>
        <v>20601.734931730549</v>
      </c>
      <c r="P33" s="44">
        <f t="shared" si="64"/>
        <v>27394.067630584319</v>
      </c>
      <c r="Q33" s="44">
        <f t="shared" si="64"/>
        <v>49136.340874002628</v>
      </c>
      <c r="R33" s="44">
        <f t="shared" si="64"/>
        <v>53250.685061747288</v>
      </c>
      <c r="S33" s="44">
        <f t="shared" si="64"/>
        <v>26950.313927984018</v>
      </c>
      <c r="T33" s="44">
        <f t="shared" si="64"/>
        <v>3832.5731713984565</v>
      </c>
    </row>
    <row r="34" spans="1:20" ht="15.75" customHeight="1">
      <c r="A34" s="20" t="s">
        <v>9</v>
      </c>
      <c r="B34" s="190" t="s">
        <v>2</v>
      </c>
      <c r="C34" s="43">
        <f>(R22+C33/2)*C$37/100</f>
        <v>441.45893513436067</v>
      </c>
      <c r="D34" s="43">
        <f t="shared" ref="D34:T34" si="65">(C35+D33/2)*D$37/100</f>
        <v>147.02832764949841</v>
      </c>
      <c r="E34" s="43">
        <f t="shared" si="65"/>
        <v>-311.17577252868176</v>
      </c>
      <c r="F34" s="43">
        <f t="shared" si="65"/>
        <v>-930.60502214518453</v>
      </c>
      <c r="G34" s="43">
        <f t="shared" si="65"/>
        <v>-1368.332526958525</v>
      </c>
      <c r="H34" s="43">
        <f t="shared" si="65"/>
        <v>-1441.2483746107589</v>
      </c>
      <c r="I34" s="43">
        <f t="shared" si="65"/>
        <v>-1380.2418702685964</v>
      </c>
      <c r="J34" s="43">
        <f t="shared" si="65"/>
        <v>-1361.2223590111621</v>
      </c>
      <c r="K34" s="43">
        <f t="shared" si="65"/>
        <v>-1363.4844000070502</v>
      </c>
      <c r="L34" s="43">
        <f t="shared" si="65"/>
        <v>-1367.4386174158376</v>
      </c>
      <c r="M34" s="43">
        <f t="shared" si="65"/>
        <v>-1361.0181438242328</v>
      </c>
      <c r="N34" s="43">
        <f t="shared" si="65"/>
        <v>-1308.0194887482146</v>
      </c>
      <c r="O34" s="43">
        <f t="shared" si="65"/>
        <v>-1194.8256099615974</v>
      </c>
      <c r="P34" s="43">
        <f t="shared" si="65"/>
        <v>-1032.9237726961071</v>
      </c>
      <c r="Q34" s="43">
        <f t="shared" si="65"/>
        <v>-768.57458129096574</v>
      </c>
      <c r="R34" s="43">
        <f t="shared" si="65"/>
        <v>-410.55751874621927</v>
      </c>
      <c r="S34" s="43">
        <f t="shared" si="65"/>
        <v>-128.7589307157713</v>
      </c>
      <c r="T34" s="43">
        <f t="shared" si="65"/>
        <v>-20.393869921045468</v>
      </c>
    </row>
    <row r="35" spans="1:20" ht="15.75" customHeight="1">
      <c r="A35" s="21" t="s">
        <v>9</v>
      </c>
      <c r="B35" s="6" t="s">
        <v>45</v>
      </c>
      <c r="C35" s="45">
        <f>R22+C33+C34</f>
        <v>44263.160833039015</v>
      </c>
      <c r="D35" s="45">
        <f t="shared" ref="D35" si="66">C35+D33+D34</f>
        <v>-2108.0388912471217</v>
      </c>
      <c r="E35" s="45">
        <f t="shared" ref="E35" si="67">D35+E33+E34</f>
        <v>-85858.284072459515</v>
      </c>
      <c r="F35" s="45">
        <f t="shared" ref="F35" si="68">E35+F33+F34</f>
        <v>-177214.58070889252</v>
      </c>
      <c r="G35" s="45">
        <f t="shared" ref="G35" si="69">F35+G33+G34</f>
        <v>-209599.53405990396</v>
      </c>
      <c r="H35" s="45">
        <f t="shared" ref="H35" si="70">G35+H33+H34</f>
        <v>-197827.17195154025</v>
      </c>
      <c r="I35" s="45">
        <f t="shared" ref="I35" si="71">H35+I33+I34</f>
        <v>-192353.59675495265</v>
      </c>
      <c r="J35" s="45">
        <f t="shared" ref="J35" si="72">I35+J33+J34</f>
        <v>-192450.54363537178</v>
      </c>
      <c r="K35" s="45">
        <f t="shared" ref="K35" si="73">J35+K33+K34</f>
        <v>-192993.05344267757</v>
      </c>
      <c r="L35" s="45">
        <f t="shared" ref="L35" si="74">K35+L33+L34</f>
        <v>-193568.36191159394</v>
      </c>
      <c r="M35" s="45">
        <f t="shared" ref="M35" si="75">L35+M33+M34</f>
        <v>-191178.04885877474</v>
      </c>
      <c r="N35" s="45">
        <f t="shared" ref="N35" si="76">M35+N33+N34</f>
        <v>-178586.16464355504</v>
      </c>
      <c r="O35" s="45">
        <f t="shared" ref="O35" si="77">N35+O33+O34</f>
        <v>-159179.2553217861</v>
      </c>
      <c r="P35" s="45">
        <f t="shared" ref="P35" si="78">O35+P33+P34</f>
        <v>-132818.11146389789</v>
      </c>
      <c r="Q35" s="45">
        <f t="shared" ref="Q35" si="79">P35+Q33+Q34</f>
        <v>-84450.345171186214</v>
      </c>
      <c r="R35" s="45">
        <f t="shared" ref="R35" si="80">Q35+R33+R34</f>
        <v>-31610.217628185146</v>
      </c>
      <c r="S35" s="45">
        <f t="shared" ref="S35" si="81">R35+S33+S34</f>
        <v>-4788.6626309168996</v>
      </c>
      <c r="T35" s="45">
        <f t="shared" ref="T35" si="82">S35+T33+T34</f>
        <v>-976.48332943948867</v>
      </c>
    </row>
    <row r="36" spans="1:20" ht="15.75" customHeight="1">
      <c r="A36" s="206" t="s">
        <v>122</v>
      </c>
      <c r="B36" s="207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9"/>
    </row>
    <row r="37" spans="1:20" ht="15.75" customHeight="1">
      <c r="A37" s="201"/>
      <c r="B37" s="37"/>
      <c r="C37" s="69">
        <v>0.72</v>
      </c>
      <c r="D37" s="69">
        <v>0.70000000000000007</v>
      </c>
      <c r="E37" s="69">
        <v>0.71000000000000008</v>
      </c>
      <c r="F37" s="69">
        <v>0.71000000000000008</v>
      </c>
      <c r="G37" s="69">
        <v>0.71000000000000008</v>
      </c>
      <c r="H37" s="69">
        <v>0.71000000000000008</v>
      </c>
      <c r="I37" s="69">
        <v>0.71000000000000008</v>
      </c>
      <c r="J37" s="69">
        <v>0.71000000000000008</v>
      </c>
      <c r="K37" s="69">
        <v>0.71000000000000008</v>
      </c>
      <c r="L37" s="69">
        <v>0.71000000000000008</v>
      </c>
      <c r="M37" s="69">
        <v>0.71000000000000008</v>
      </c>
      <c r="N37" s="69">
        <v>0.71000000000000008</v>
      </c>
      <c r="O37" s="69">
        <v>0.71000000000000008</v>
      </c>
      <c r="P37" s="69">
        <v>0.71000000000000008</v>
      </c>
      <c r="Q37" s="69">
        <v>0.71000000000000008</v>
      </c>
      <c r="R37" s="69">
        <v>0.71000000000000008</v>
      </c>
      <c r="S37" s="69">
        <v>0.71000000000000008</v>
      </c>
      <c r="T37" s="69">
        <v>0.71000000000000008</v>
      </c>
    </row>
    <row r="38" spans="1:20" ht="15.75" customHeight="1">
      <c r="A38" s="201"/>
      <c r="B38" s="37"/>
      <c r="C38" s="202"/>
      <c r="D38" s="202"/>
      <c r="E38" s="202"/>
      <c r="F38" s="202"/>
      <c r="G38" s="62" t="s">
        <v>118</v>
      </c>
      <c r="H38" s="202"/>
      <c r="I38" s="202"/>
      <c r="J38" s="202"/>
      <c r="K38" s="202"/>
      <c r="L38" s="202"/>
      <c r="M38" s="202"/>
      <c r="N38" s="70" t="s">
        <v>123</v>
      </c>
      <c r="O38" s="38"/>
      <c r="P38" s="38"/>
      <c r="Q38" s="39"/>
      <c r="R38" s="202"/>
      <c r="S38" s="202"/>
      <c r="T38" s="202"/>
    </row>
    <row r="39" spans="1:20" ht="15.75" customHeight="1">
      <c r="A39" s="201"/>
      <c r="B39" s="37"/>
      <c r="C39" s="202"/>
      <c r="D39" s="202"/>
      <c r="E39" s="202"/>
      <c r="F39" s="202"/>
      <c r="G39" s="173" t="s">
        <v>114</v>
      </c>
      <c r="H39" s="202"/>
      <c r="I39" s="202"/>
      <c r="J39" s="202"/>
      <c r="K39" s="202"/>
      <c r="L39" s="202"/>
      <c r="M39" s="202"/>
      <c r="N39" s="71" t="s">
        <v>124</v>
      </c>
      <c r="O39" s="72"/>
      <c r="P39" s="72"/>
      <c r="Q39" s="73"/>
      <c r="R39" s="202"/>
      <c r="S39" s="202"/>
      <c r="T39" s="202"/>
    </row>
    <row r="40" spans="1:20" ht="15.75" customHeight="1">
      <c r="A40" s="201"/>
      <c r="B40" s="37"/>
      <c r="C40" s="202"/>
      <c r="D40" s="202"/>
      <c r="E40" s="202"/>
      <c r="F40" s="202"/>
      <c r="G40" s="174">
        <v>12508.7</v>
      </c>
      <c r="H40" s="202"/>
      <c r="I40" s="202"/>
      <c r="J40" s="202"/>
      <c r="K40" s="202"/>
      <c r="L40" s="202"/>
      <c r="M40" s="202"/>
      <c r="N40" s="61" t="s">
        <v>6</v>
      </c>
      <c r="O40" s="61"/>
      <c r="P40" s="74" t="s">
        <v>30</v>
      </c>
      <c r="Q40" s="74" t="s">
        <v>31</v>
      </c>
      <c r="R40" s="202"/>
      <c r="S40" s="202"/>
      <c r="T40" s="202"/>
    </row>
    <row r="41" spans="1:20" ht="15.75" customHeight="1">
      <c r="A41" s="201"/>
      <c r="B41" s="37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" t="s">
        <v>7</v>
      </c>
      <c r="O41" s="40" t="s">
        <v>54</v>
      </c>
      <c r="P41" s="63">
        <v>59486.355000000003</v>
      </c>
      <c r="Q41" s="63">
        <v>49.767000000000003</v>
      </c>
      <c r="R41" s="202"/>
      <c r="S41" s="202"/>
      <c r="T41" s="202"/>
    </row>
    <row r="42" spans="1:20" ht="15.75" customHeight="1">
      <c r="A42" s="1"/>
      <c r="B42" s="210"/>
      <c r="C42" s="18" t="s">
        <v>126</v>
      </c>
      <c r="D42" s="14"/>
      <c r="E42" s="14"/>
      <c r="F42" s="14"/>
      <c r="G42" s="14"/>
      <c r="H42" s="47"/>
      <c r="J42" s="13"/>
      <c r="K42" s="88" t="s">
        <v>127</v>
      </c>
      <c r="L42" s="198"/>
      <c r="N42" s="20" t="s">
        <v>7</v>
      </c>
      <c r="O42" s="40" t="s">
        <v>55</v>
      </c>
      <c r="P42" s="63">
        <v>50279.934999999998</v>
      </c>
      <c r="Q42" s="63">
        <v>87249.489000000001</v>
      </c>
    </row>
    <row r="43" spans="1:20" s="65" customFormat="1" ht="15.75" customHeight="1">
      <c r="B43" s="8" t="s">
        <v>6</v>
      </c>
      <c r="C43" s="8" t="s">
        <v>26</v>
      </c>
      <c r="D43" s="8" t="s">
        <v>27</v>
      </c>
      <c r="E43" s="8" t="s">
        <v>28</v>
      </c>
      <c r="F43" s="8" t="s">
        <v>29</v>
      </c>
      <c r="G43" s="8" t="s">
        <v>30</v>
      </c>
      <c r="H43" s="8" t="s">
        <v>31</v>
      </c>
      <c r="I43" s="1"/>
      <c r="J43" s="179"/>
      <c r="K43" s="199" t="s">
        <v>64</v>
      </c>
      <c r="L43" s="200"/>
      <c r="M43" s="1"/>
      <c r="N43" s="20" t="s">
        <v>8</v>
      </c>
      <c r="O43" s="40" t="s">
        <v>54</v>
      </c>
      <c r="P43" s="63">
        <v>28432.900533719236</v>
      </c>
      <c r="Q43" s="63">
        <v>329.28</v>
      </c>
      <c r="R43" s="1"/>
      <c r="S43" s="1"/>
      <c r="T43" s="1"/>
    </row>
    <row r="44" spans="1:20">
      <c r="A44" s="1"/>
      <c r="B44" s="20" t="s">
        <v>7</v>
      </c>
      <c r="C44" s="62">
        <v>104311.09914207559</v>
      </c>
      <c r="D44" s="62">
        <v>95703.33586769586</v>
      </c>
      <c r="E44" s="62">
        <v>129285.1466842245</v>
      </c>
      <c r="F44" s="62">
        <v>140659.15386027229</v>
      </c>
      <c r="G44" s="62">
        <f>107789.209789541*P41/(P41+P42)</f>
        <v>58414.903142942254</v>
      </c>
      <c r="H44" s="62">
        <f>94858.6140436422*Q41/(Q41+Q42)</f>
        <v>54.076390354460074</v>
      </c>
      <c r="J44" s="60" t="s">
        <v>6</v>
      </c>
      <c r="K44" s="184" t="s">
        <v>66</v>
      </c>
      <c r="L44" s="185" t="s">
        <v>67</v>
      </c>
      <c r="N44" s="20" t="s">
        <v>8</v>
      </c>
      <c r="O44" s="40" t="s">
        <v>55</v>
      </c>
      <c r="P44" s="63">
        <v>18833.908473489028</v>
      </c>
      <c r="Q44" s="63">
        <v>40644.954996843931</v>
      </c>
    </row>
    <row r="45" spans="1:20">
      <c r="A45" s="1"/>
      <c r="B45" s="20" t="s">
        <v>8</v>
      </c>
      <c r="C45" s="63">
        <v>39751.514681575238</v>
      </c>
      <c r="D45" s="63">
        <v>39968.341465038109</v>
      </c>
      <c r="E45" s="63">
        <v>50960.266132125354</v>
      </c>
      <c r="F45" s="63">
        <v>54927.629439178309</v>
      </c>
      <c r="G45" s="63">
        <f>46851.5824124943*P43/(P43+P44)</f>
        <v>28183.124914961969</v>
      </c>
      <c r="H45" s="63">
        <f>41248.8012639373*Q43/(Q43+Q44)</f>
        <v>331.48648855153652</v>
      </c>
      <c r="J45" s="20" t="s">
        <v>7</v>
      </c>
      <c r="K45" s="180">
        <v>-9.6000000000000002E-4</v>
      </c>
      <c r="L45" s="180">
        <v>-2.1099999999999999E-3</v>
      </c>
      <c r="N45" s="20" t="s">
        <v>129</v>
      </c>
      <c r="O45" s="40" t="s">
        <v>54</v>
      </c>
      <c r="P45" s="63">
        <v>45268.800999999999</v>
      </c>
      <c r="Q45" s="63">
        <v>3595.6779999999999</v>
      </c>
    </row>
    <row r="46" spans="1:20">
      <c r="A46" s="1"/>
      <c r="B46" s="20" t="s">
        <v>129</v>
      </c>
      <c r="C46" s="63">
        <v>68963.165615656602</v>
      </c>
      <c r="D46" s="63">
        <v>70413.312583069157</v>
      </c>
      <c r="E46" s="63">
        <v>77441.942230138564</v>
      </c>
      <c r="F46" s="63">
        <v>82465.780629415691</v>
      </c>
      <c r="G46" s="63">
        <f>85218.6401330822*P45/(P45+P46)</f>
        <v>48273.309082406187</v>
      </c>
      <c r="H46" s="63">
        <f>87628.0287848559*Q45/(Q45+Q46)</f>
        <v>3798.9130983537457</v>
      </c>
      <c r="J46" s="20" t="s">
        <v>8</v>
      </c>
      <c r="K46" s="180">
        <v>2.6700000000000001E-3</v>
      </c>
      <c r="L46" s="183">
        <f>L45</f>
        <v>-2.1099999999999999E-3</v>
      </c>
      <c r="N46" s="20" t="s">
        <v>129</v>
      </c>
      <c r="O46" s="40" t="s">
        <v>55</v>
      </c>
      <c r="P46" s="63">
        <v>34645.870999999999</v>
      </c>
      <c r="Q46" s="63">
        <v>79344.407000000007</v>
      </c>
    </row>
    <row r="47" spans="1:20">
      <c r="A47" s="1"/>
      <c r="B47" s="21" t="s">
        <v>9</v>
      </c>
      <c r="C47" s="64">
        <v>12957.065994799086</v>
      </c>
      <c r="D47" s="64">
        <v>17228.973352568752</v>
      </c>
      <c r="E47" s="64">
        <v>30903.359040253221</v>
      </c>
      <c r="F47" s="64">
        <v>33490.99689418068</v>
      </c>
      <c r="G47" s="64">
        <f>26225.3944230083*P47/(P47+P48)</f>
        <v>16949.882973574855</v>
      </c>
      <c r="H47" s="64">
        <f>14814.0419972425*Q47/(Q47+Q48)</f>
        <v>2410.4233782380229</v>
      </c>
      <c r="J47" s="20" t="s">
        <v>129</v>
      </c>
      <c r="K47" s="180">
        <v>2.5000000000000001E-4</v>
      </c>
      <c r="L47" s="180">
        <v>2.0000000000000002E-5</v>
      </c>
      <c r="N47" s="20" t="s">
        <v>9</v>
      </c>
      <c r="O47" s="40" t="s">
        <v>54</v>
      </c>
      <c r="P47" s="63">
        <v>19039.862000000001</v>
      </c>
      <c r="Q47" s="63">
        <v>2994.17</v>
      </c>
    </row>
    <row r="48" spans="1:20">
      <c r="A48" s="1"/>
      <c r="J48" s="21" t="s">
        <v>9</v>
      </c>
      <c r="K48" s="181">
        <v>-2.7000000000000001E-3</v>
      </c>
      <c r="L48" s="181">
        <v>1.5900000000000001E-3</v>
      </c>
      <c r="N48" s="21" t="s">
        <v>9</v>
      </c>
      <c r="O48" s="60" t="s">
        <v>55</v>
      </c>
      <c r="P48" s="64">
        <v>10419.214</v>
      </c>
      <c r="Q48" s="64">
        <v>15407.477000000001</v>
      </c>
    </row>
    <row r="49" spans="1:20">
      <c r="A49" s="1"/>
      <c r="B49" s="1"/>
      <c r="C49" s="1"/>
      <c r="D49" s="1"/>
    </row>
    <row r="50" spans="1:20">
      <c r="A50" s="1"/>
      <c r="B50" s="1"/>
      <c r="C50" s="1"/>
      <c r="D50" s="1"/>
      <c r="F50" s="210"/>
      <c r="G50" s="18" t="s">
        <v>125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47"/>
    </row>
    <row r="51" spans="1:20">
      <c r="A51" s="1"/>
      <c r="B51" s="1"/>
      <c r="C51" s="1"/>
      <c r="D51" s="1"/>
      <c r="F51" s="8" t="s">
        <v>6</v>
      </c>
      <c r="G51" s="7" t="s">
        <v>30</v>
      </c>
      <c r="H51" s="8" t="s">
        <v>31</v>
      </c>
      <c r="I51" s="8" t="s">
        <v>32</v>
      </c>
      <c r="J51" s="8" t="s">
        <v>33</v>
      </c>
      <c r="K51" s="8" t="s">
        <v>22</v>
      </c>
      <c r="L51" s="8" t="s">
        <v>23</v>
      </c>
      <c r="M51" s="8" t="s">
        <v>24</v>
      </c>
      <c r="N51" s="8" t="s">
        <v>25</v>
      </c>
      <c r="O51" s="8" t="s">
        <v>26</v>
      </c>
      <c r="P51" s="8" t="s">
        <v>27</v>
      </c>
      <c r="Q51" s="8" t="s">
        <v>28</v>
      </c>
      <c r="R51" s="8" t="s">
        <v>29</v>
      </c>
      <c r="S51" s="8" t="s">
        <v>30</v>
      </c>
      <c r="T51" s="8" t="s">
        <v>31</v>
      </c>
    </row>
    <row r="52" spans="1:20">
      <c r="A52" s="1"/>
      <c r="B52" s="1"/>
      <c r="C52" s="1"/>
      <c r="D52" s="1"/>
      <c r="F52" s="20" t="s">
        <v>7</v>
      </c>
      <c r="G52" s="62">
        <f>107789.209789541*P42/(P41+P42)</f>
        <v>49374.306646598736</v>
      </c>
      <c r="H52" s="62">
        <f>94858.6140436422*Q42/(Q41+Q42)</f>
        <v>94804.537653287727</v>
      </c>
      <c r="I52" s="62">
        <v>138965.58662539427</v>
      </c>
      <c r="J52" s="62">
        <v>180911.17693364428</v>
      </c>
      <c r="K52" s="62">
        <v>204828.15174796712</v>
      </c>
      <c r="L52" s="62">
        <v>179234.98320692792</v>
      </c>
      <c r="M52" s="62">
        <v>155729.63979354774</v>
      </c>
      <c r="N52" s="62">
        <v>99190.862143351624</v>
      </c>
      <c r="O52" s="62">
        <v>104311.09914207559</v>
      </c>
      <c r="P52" s="62">
        <v>95703.33586769586</v>
      </c>
      <c r="Q52" s="62">
        <v>129285.1466842245</v>
      </c>
      <c r="R52" s="62">
        <v>140659.15386027229</v>
      </c>
      <c r="S52" s="62">
        <f>107789.209789541*P41/(P41+P42)</f>
        <v>58414.903142942254</v>
      </c>
      <c r="T52" s="62">
        <f>94858.6140436422*Q41/(Q41+Q42)</f>
        <v>54.076390354460074</v>
      </c>
    </row>
    <row r="53" spans="1:20">
      <c r="A53" s="1"/>
      <c r="B53" s="1"/>
      <c r="C53" s="1"/>
      <c r="D53" s="1"/>
      <c r="F53" s="20" t="s">
        <v>8</v>
      </c>
      <c r="G53" s="63">
        <f>46851.5824124943*P44/(P43+P44)</f>
        <v>18668.457497532334</v>
      </c>
      <c r="H53" s="63">
        <f>41248.8012639373*Q44/(Q43+Q44)</f>
        <v>40917.314775385763</v>
      </c>
      <c r="I53" s="63">
        <v>41924.154670058539</v>
      </c>
      <c r="J53" s="63">
        <v>48745.958157215049</v>
      </c>
      <c r="K53" s="63">
        <v>52867.20294012408</v>
      </c>
      <c r="L53" s="63">
        <v>47849.541275854805</v>
      </c>
      <c r="M53" s="63">
        <v>43507.329540078259</v>
      </c>
      <c r="N53" s="63">
        <v>39162.48731750482</v>
      </c>
      <c r="O53" s="63">
        <v>39751.514681575238</v>
      </c>
      <c r="P53" s="63">
        <v>39968.341465038109</v>
      </c>
      <c r="Q53" s="63">
        <v>50960.266132125354</v>
      </c>
      <c r="R53" s="63">
        <v>54927.629439178309</v>
      </c>
      <c r="S53" s="63">
        <f>46851.5824124943*P43/(P43+P44)</f>
        <v>28183.124914961969</v>
      </c>
      <c r="T53" s="63">
        <f>41248.8012639373*Q43/(Q43+Q44)</f>
        <v>331.48648855153652</v>
      </c>
    </row>
    <row r="54" spans="1:20">
      <c r="A54" s="1"/>
      <c r="B54" s="1"/>
      <c r="C54" s="1"/>
      <c r="D54" s="1"/>
      <c r="F54" s="20" t="s">
        <v>129</v>
      </c>
      <c r="G54" s="63">
        <f>85218.6401330822*P46/(P45+P46)</f>
        <v>36945.33105067601</v>
      </c>
      <c r="H54" s="63">
        <f>87628.0287848559*Q46/(Q45+Q46)</f>
        <v>83829.115686502148</v>
      </c>
      <c r="I54" s="63">
        <v>84083.309650298412</v>
      </c>
      <c r="J54" s="63">
        <v>84529.40412905268</v>
      </c>
      <c r="K54" s="63">
        <v>78605.079158821056</v>
      </c>
      <c r="L54" s="63">
        <v>73969.558077665322</v>
      </c>
      <c r="M54" s="63">
        <v>71891.618038942761</v>
      </c>
      <c r="N54" s="63">
        <v>67387.002807138866</v>
      </c>
      <c r="O54" s="63">
        <v>68963.165615656602</v>
      </c>
      <c r="P54" s="63">
        <v>70413.312583069157</v>
      </c>
      <c r="Q54" s="63">
        <v>77441.942230138564</v>
      </c>
      <c r="R54" s="63">
        <v>82465.780629415691</v>
      </c>
      <c r="S54" s="63">
        <f>85218.6401330822*P45/(P45+P46)</f>
        <v>48273.309082406187</v>
      </c>
      <c r="T54" s="63">
        <f>87628.0287848559*Q45/(Q45+Q46)</f>
        <v>3798.9130983537457</v>
      </c>
    </row>
    <row r="55" spans="1:20">
      <c r="A55" s="1"/>
      <c r="B55" s="1"/>
      <c r="C55" s="1"/>
      <c r="D55" s="1"/>
      <c r="F55" s="21" t="s">
        <v>9</v>
      </c>
      <c r="G55" s="64">
        <f>26225.3944230083*P48/(P47+P48)</f>
        <v>9275.511449433443</v>
      </c>
      <c r="H55" s="64">
        <f>14814.0419972425*Q48/(Q47+Q48)</f>
        <v>12403.618619004477</v>
      </c>
      <c r="I55" s="64">
        <v>4310.5767716076734</v>
      </c>
      <c r="J55" s="64">
        <v>795.14181043523433</v>
      </c>
      <c r="K55" s="64">
        <v>516.33622182470663</v>
      </c>
      <c r="L55" s="64">
        <v>498.19506194935997</v>
      </c>
      <c r="M55" s="64">
        <v>2359.3277966310957</v>
      </c>
      <c r="N55" s="64">
        <v>8742.0778012376886</v>
      </c>
      <c r="O55" s="64">
        <v>12957.065994799086</v>
      </c>
      <c r="P55" s="64">
        <v>17228.973352568752</v>
      </c>
      <c r="Q55" s="64">
        <v>30903.359040253221</v>
      </c>
      <c r="R55" s="64">
        <v>33490.99689418068</v>
      </c>
      <c r="S55" s="64">
        <f>26225.3944230083*P47/(P47+P48)</f>
        <v>16949.882973574855</v>
      </c>
      <c r="T55" s="64">
        <f>14814.0419972425*Q47/(Q47+Q48)</f>
        <v>2410.4233782380229</v>
      </c>
    </row>
    <row r="56" spans="1:20">
      <c r="A56" s="1"/>
      <c r="B56" s="1"/>
      <c r="C56" s="1"/>
      <c r="D56" s="1"/>
    </row>
    <row r="57" spans="1:20">
      <c r="A57" s="1"/>
      <c r="B57" s="1"/>
      <c r="C57" s="1"/>
      <c r="D57" s="1"/>
    </row>
    <row r="58" spans="1:20">
      <c r="A58" s="1"/>
      <c r="B58" s="1"/>
      <c r="C58" s="1"/>
      <c r="D58" s="1"/>
    </row>
    <row r="59" spans="1:20">
      <c r="A59" s="1"/>
      <c r="B59" s="1"/>
      <c r="C59" s="1"/>
      <c r="D59" s="1"/>
    </row>
    <row r="66" spans="3:14"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</row>
    <row r="67" spans="3:14">
      <c r="C67" s="175"/>
    </row>
    <row r="68" spans="3:14">
      <c r="C68" s="175"/>
    </row>
  </sheetData>
  <phoneticPr fontId="10" type="noConversion"/>
  <conditionalFormatting sqref="C10:R10 A11 D11:R11 A24 D24:F24 C37:T37 C60:D65 C66:N66 C67:D1048576">
    <cfRule type="cellIs" dxfId="1" priority="491" operator="lessThan">
      <formula>0</formula>
    </cfRule>
  </conditionalFormatting>
  <pageMargins left="0.45" right="0.45" top="0.75" bottom="0.75" header="0.3" footer="0.3"/>
  <pageSetup scale="46" orientation="landscape" r:id="rId1"/>
  <ignoredErrors>
    <ignoredError sqref="A20:A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B7F4A-ABA2-4CDC-B85F-0D22EE2BE5BB}">
  <dimension ref="A1:N25"/>
  <sheetViews>
    <sheetView showGridLines="0" tabSelected="1" view="pageBreakPreview" zoomScaleNormal="70" zoomScaleSheetLayoutView="100" workbookViewId="0"/>
  </sheetViews>
  <sheetFormatPr defaultRowHeight="15.75"/>
  <cols>
    <col min="1" max="1" width="8.25" style="4" bestFit="1" customWidth="1"/>
    <col min="2" max="2" width="34.5" style="3" bestFit="1" customWidth="1"/>
    <col min="3" max="14" width="12.125" style="1" customWidth="1"/>
    <col min="15" max="35" width="13.75" style="1" customWidth="1"/>
    <col min="36" max="16384" width="9" style="1"/>
  </cols>
  <sheetData>
    <row r="1" spans="1:14">
      <c r="A1" s="18" t="s">
        <v>121</v>
      </c>
      <c r="B1" s="1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ht="15.75" customHeight="1">
      <c r="A2" s="7" t="s">
        <v>0</v>
      </c>
      <c r="B2" s="7" t="s">
        <v>1</v>
      </c>
      <c r="C2" s="51" t="s">
        <v>22</v>
      </c>
      <c r="D2" s="51" t="s">
        <v>23</v>
      </c>
      <c r="E2" s="51" t="s">
        <v>24</v>
      </c>
      <c r="F2" s="51" t="s">
        <v>25</v>
      </c>
      <c r="G2" s="51" t="s">
        <v>26</v>
      </c>
      <c r="H2" s="51" t="s">
        <v>27</v>
      </c>
      <c r="I2" s="51" t="s">
        <v>28</v>
      </c>
      <c r="J2" s="51" t="s">
        <v>29</v>
      </c>
      <c r="K2" s="51" t="s">
        <v>30</v>
      </c>
      <c r="L2" s="51" t="s">
        <v>31</v>
      </c>
      <c r="M2" s="51" t="s">
        <v>32</v>
      </c>
      <c r="N2" s="51" t="s">
        <v>33</v>
      </c>
    </row>
    <row r="3" spans="1:14" ht="15.75" customHeight="1">
      <c r="A3" s="9" t="s">
        <v>3</v>
      </c>
      <c r="B3" s="23" t="s">
        <v>48</v>
      </c>
      <c r="C3" s="15">
        <v>222006686.2618264</v>
      </c>
      <c r="D3" s="15">
        <v>222006686.2618264</v>
      </c>
      <c r="E3" s="15">
        <v>222006686.2618264</v>
      </c>
      <c r="F3" s="15">
        <v>222006686.2618264</v>
      </c>
      <c r="G3" s="15">
        <v>222006686.2618264</v>
      </c>
      <c r="H3" s="15">
        <v>222006686.2618264</v>
      </c>
      <c r="I3" s="15">
        <v>222006686.2618264</v>
      </c>
      <c r="J3" s="15">
        <v>222006686.2618264</v>
      </c>
      <c r="K3" s="15">
        <v>222006686.2618264</v>
      </c>
      <c r="L3" s="15">
        <v>222006686.2618264</v>
      </c>
      <c r="M3" s="15">
        <v>222006686.2618264</v>
      </c>
      <c r="N3" s="15">
        <v>222006686.2618264</v>
      </c>
    </row>
    <row r="4" spans="1:14" ht="15.75" customHeight="1">
      <c r="A4" s="10" t="s">
        <v>3</v>
      </c>
      <c r="B4" s="24" t="s">
        <v>11</v>
      </c>
      <c r="C4" s="15">
        <v>-12749947.499999773</v>
      </c>
      <c r="D4" s="15">
        <v>-12749947.499999773</v>
      </c>
      <c r="E4" s="15">
        <v>-12749947.499999773</v>
      </c>
      <c r="F4" s="15">
        <v>-12749947.499999773</v>
      </c>
      <c r="G4" s="15">
        <v>-12749947.499999773</v>
      </c>
      <c r="H4" s="15">
        <v>-12749947.499999773</v>
      </c>
      <c r="I4" s="15">
        <v>-12749947.499999773</v>
      </c>
      <c r="J4" s="15">
        <v>-12749947.499999773</v>
      </c>
      <c r="K4" s="15">
        <v>-12749947.499999773</v>
      </c>
      <c r="L4" s="15">
        <v>-12749947.499999773</v>
      </c>
      <c r="M4" s="15">
        <v>-12749947.499999773</v>
      </c>
      <c r="N4" s="15">
        <v>-12749947.499999773</v>
      </c>
    </row>
    <row r="5" spans="1:14" ht="15.75" customHeight="1">
      <c r="A5" s="10" t="s">
        <v>3</v>
      </c>
      <c r="B5" s="24" t="s">
        <v>12</v>
      </c>
      <c r="C5" s="15">
        <v>-50658724.418573208</v>
      </c>
      <c r="D5" s="15">
        <v>-50658724.418573208</v>
      </c>
      <c r="E5" s="15">
        <v>-50658724.418573208</v>
      </c>
      <c r="F5" s="15">
        <v>-50658724.418573208</v>
      </c>
      <c r="G5" s="15">
        <v>-50658724.418573208</v>
      </c>
      <c r="H5" s="15">
        <v>-50658724.418573208</v>
      </c>
      <c r="I5" s="15">
        <v>-50658724.418573208</v>
      </c>
      <c r="J5" s="15">
        <v>-50658724.418573208</v>
      </c>
      <c r="K5" s="15">
        <v>-50658724.418573208</v>
      </c>
      <c r="L5" s="15">
        <v>-50658724.418573208</v>
      </c>
      <c r="M5" s="15">
        <v>-50658724.418573208</v>
      </c>
      <c r="N5" s="15">
        <v>-50658724.418573208</v>
      </c>
    </row>
    <row r="6" spans="1:14" ht="15.75" customHeight="1">
      <c r="A6" s="10" t="s">
        <v>3</v>
      </c>
      <c r="B6" s="24" t="s">
        <v>13</v>
      </c>
      <c r="C6" s="15">
        <f>C3+C4+C5</f>
        <v>158598014.34325343</v>
      </c>
      <c r="D6" s="15">
        <f t="shared" ref="D6:N6" si="0">D3+D4+D5</f>
        <v>158598014.34325343</v>
      </c>
      <c r="E6" s="15">
        <f t="shared" si="0"/>
        <v>158598014.34325343</v>
      </c>
      <c r="F6" s="15">
        <f t="shared" si="0"/>
        <v>158598014.34325343</v>
      </c>
      <c r="G6" s="15">
        <f t="shared" si="0"/>
        <v>158598014.34325343</v>
      </c>
      <c r="H6" s="15">
        <f t="shared" si="0"/>
        <v>158598014.34325343</v>
      </c>
      <c r="I6" s="15">
        <f t="shared" si="0"/>
        <v>158598014.34325343</v>
      </c>
      <c r="J6" s="15">
        <f t="shared" si="0"/>
        <v>158598014.34325343</v>
      </c>
      <c r="K6" s="15">
        <f t="shared" si="0"/>
        <v>158598014.34325343</v>
      </c>
      <c r="L6" s="15">
        <f t="shared" si="0"/>
        <v>158598014.34325343</v>
      </c>
      <c r="M6" s="15">
        <f t="shared" si="0"/>
        <v>158598014.34325343</v>
      </c>
      <c r="N6" s="15">
        <f t="shared" si="0"/>
        <v>158598014.34325343</v>
      </c>
    </row>
    <row r="7" spans="1:14" ht="15.75" customHeight="1">
      <c r="A7" s="10" t="s">
        <v>3</v>
      </c>
      <c r="B7" s="24" t="s">
        <v>14</v>
      </c>
      <c r="C7" s="15">
        <v>127901.16542667289</v>
      </c>
      <c r="D7" s="15">
        <v>127901.16542667289</v>
      </c>
      <c r="E7" s="15">
        <v>127901.16542667289</v>
      </c>
      <c r="F7" s="15">
        <v>127901.16542667289</v>
      </c>
      <c r="G7" s="15">
        <v>127901.16542667289</v>
      </c>
      <c r="H7" s="15">
        <v>127901.16542667289</v>
      </c>
      <c r="I7" s="15">
        <v>127901.16542667289</v>
      </c>
      <c r="J7" s="15">
        <v>127901.16542667289</v>
      </c>
      <c r="K7" s="15">
        <v>127901.16542667289</v>
      </c>
      <c r="L7" s="15">
        <v>127901.16542667289</v>
      </c>
      <c r="M7" s="15">
        <v>127901.16542667289</v>
      </c>
      <c r="N7" s="15">
        <v>127901.16542667289</v>
      </c>
    </row>
    <row r="8" spans="1:14" ht="15.75" customHeight="1">
      <c r="A8" s="10" t="s">
        <v>3</v>
      </c>
      <c r="B8" s="24" t="s">
        <v>39</v>
      </c>
      <c r="C8" s="15">
        <v>241996376.54418722</v>
      </c>
      <c r="D8" s="15">
        <v>180494327.92909285</v>
      </c>
      <c r="E8" s="15">
        <v>203828033.47225758</v>
      </c>
      <c r="F8" s="15">
        <v>158728080.79568467</v>
      </c>
      <c r="G8" s="15">
        <v>126889619.4509851</v>
      </c>
      <c r="H8" s="15">
        <v>135871037.2331872</v>
      </c>
      <c r="I8" s="15">
        <v>150740214.5833959</v>
      </c>
      <c r="J8" s="15">
        <v>188451401.84252751</v>
      </c>
      <c r="K8" s="15">
        <v>152762624.02373818</v>
      </c>
      <c r="L8" s="15">
        <v>127617353.81953809</v>
      </c>
      <c r="M8" s="15">
        <v>155249050.07383883</v>
      </c>
      <c r="N8" s="15">
        <v>256829223.9356733</v>
      </c>
    </row>
    <row r="9" spans="1:14" ht="15.75" customHeight="1">
      <c r="A9" s="52" t="s">
        <v>4</v>
      </c>
      <c r="B9" s="49" t="s">
        <v>15</v>
      </c>
      <c r="C9" s="55">
        <v>132239</v>
      </c>
      <c r="D9" s="16">
        <v>132403</v>
      </c>
      <c r="E9" s="16">
        <v>132492</v>
      </c>
      <c r="F9" s="16">
        <v>132557</v>
      </c>
      <c r="G9" s="16">
        <v>132680</v>
      </c>
      <c r="H9" s="16">
        <v>132727</v>
      </c>
      <c r="I9" s="16">
        <v>132750</v>
      </c>
      <c r="J9" s="16">
        <v>132886</v>
      </c>
      <c r="K9" s="16">
        <v>132929</v>
      </c>
      <c r="L9" s="16">
        <v>132997</v>
      </c>
      <c r="M9" s="16">
        <v>133151</v>
      </c>
      <c r="N9" s="16">
        <v>133195</v>
      </c>
    </row>
    <row r="10" spans="1:14" ht="15.75" customHeight="1">
      <c r="A10" s="53" t="s">
        <v>4</v>
      </c>
      <c r="B10" s="24" t="s">
        <v>40</v>
      </c>
      <c r="C10" s="54">
        <v>282413162</v>
      </c>
      <c r="D10" s="15">
        <v>227224305</v>
      </c>
      <c r="E10" s="15">
        <v>207931123</v>
      </c>
      <c r="F10" s="15">
        <v>166314521</v>
      </c>
      <c r="G10" s="15">
        <v>135713347</v>
      </c>
      <c r="H10" s="15">
        <v>147658465</v>
      </c>
      <c r="I10" s="15">
        <v>174141884</v>
      </c>
      <c r="J10" s="15">
        <v>183034875</v>
      </c>
      <c r="K10" s="15">
        <v>157033059</v>
      </c>
      <c r="L10" s="15">
        <v>128273530</v>
      </c>
      <c r="M10" s="15">
        <v>173463807</v>
      </c>
      <c r="N10" s="15">
        <v>230931040</v>
      </c>
    </row>
    <row r="11" spans="1:14" ht="15.75" customHeight="1">
      <c r="A11" s="53" t="s">
        <v>4</v>
      </c>
      <c r="B11" s="25" t="s">
        <v>16</v>
      </c>
      <c r="C11" s="56">
        <f t="shared" ref="C11:N11" si="1">C6/C7*C8/SUM($C8:$N8)*C9</f>
        <v>19082780.177532572</v>
      </c>
      <c r="D11" s="17">
        <f t="shared" si="1"/>
        <v>14250647.971622676</v>
      </c>
      <c r="E11" s="17">
        <f t="shared" si="1"/>
        <v>16103741.78293946</v>
      </c>
      <c r="F11" s="17">
        <f t="shared" si="1"/>
        <v>12546704.212838279</v>
      </c>
      <c r="G11" s="17">
        <f t="shared" si="1"/>
        <v>10039331.284242233</v>
      </c>
      <c r="H11" s="17">
        <f t="shared" si="1"/>
        <v>10753736.652738158</v>
      </c>
      <c r="I11" s="17">
        <f t="shared" si="1"/>
        <v>11932649.570352795</v>
      </c>
      <c r="J11" s="17">
        <f t="shared" si="1"/>
        <v>14933163.811056368</v>
      </c>
      <c r="K11" s="17">
        <f t="shared" si="1"/>
        <v>12109050.075818652</v>
      </c>
      <c r="L11" s="17">
        <f t="shared" si="1"/>
        <v>10121032.227410235</v>
      </c>
      <c r="M11" s="17">
        <f t="shared" si="1"/>
        <v>12326693.906521898</v>
      </c>
      <c r="N11" s="17">
        <f t="shared" si="1"/>
        <v>20398845.539163619</v>
      </c>
    </row>
    <row r="12" spans="1:14" ht="15.75" customHeight="1">
      <c r="A12" s="10" t="s">
        <v>4</v>
      </c>
      <c r="B12" s="23" t="s">
        <v>17</v>
      </c>
      <c r="C12" s="16">
        <v>31785666.700000003</v>
      </c>
      <c r="D12" s="16">
        <v>25939411.700000007</v>
      </c>
      <c r="E12" s="16">
        <v>23773321.870000005</v>
      </c>
      <c r="F12" s="16">
        <v>18924574.049999997</v>
      </c>
      <c r="G12" s="16">
        <v>15369645.119999997</v>
      </c>
      <c r="H12" s="16">
        <v>16662499.76</v>
      </c>
      <c r="I12" s="16">
        <v>19683485.27</v>
      </c>
      <c r="J12" s="16">
        <v>20644788.300000001</v>
      </c>
      <c r="K12" s="16">
        <v>17371020.620000005</v>
      </c>
      <c r="L12" s="16">
        <v>14040131.539999999</v>
      </c>
      <c r="M12" s="16">
        <v>19099280.960000001</v>
      </c>
      <c r="N12" s="16">
        <v>25465267.560000006</v>
      </c>
    </row>
    <row r="13" spans="1:14" ht="15.75" customHeight="1">
      <c r="A13" s="10" t="s">
        <v>4</v>
      </c>
      <c r="B13" s="24" t="s">
        <v>38</v>
      </c>
      <c r="C13" s="15">
        <v>-1783816.632981946</v>
      </c>
      <c r="D13" s="15">
        <v>-1886571.9259772617</v>
      </c>
      <c r="E13" s="15">
        <v>-1808131.3383351658</v>
      </c>
      <c r="F13" s="15">
        <v>-1454148.7309051664</v>
      </c>
      <c r="G13" s="15">
        <v>-1197185.3262551664</v>
      </c>
      <c r="H13" s="15">
        <v>-1302670.1987951663</v>
      </c>
      <c r="I13" s="15">
        <v>-1532106.4619651663</v>
      </c>
      <c r="J13" s="15">
        <v>-1610965.3458251662</v>
      </c>
      <c r="K13" s="15">
        <v>-1120171.5353267863</v>
      </c>
      <c r="L13" s="15">
        <v>-661491.67931576155</v>
      </c>
      <c r="M13" s="15">
        <v>-836203.99223576125</v>
      </c>
      <c r="N13" s="15">
        <v>-1080951.6721757613</v>
      </c>
    </row>
    <row r="14" spans="1:14" ht="15.75" customHeight="1">
      <c r="A14" s="10" t="s">
        <v>4</v>
      </c>
      <c r="B14" s="24" t="s">
        <v>18</v>
      </c>
      <c r="C14" s="15">
        <f t="shared" ref="C14:N14" si="2">C4/C7/12*C9</f>
        <v>-1098530.7169458482</v>
      </c>
      <c r="D14" s="15">
        <f t="shared" si="2"/>
        <v>-1099893.0914161566</v>
      </c>
      <c r="E14" s="15">
        <f t="shared" si="2"/>
        <v>-1100632.4287811411</v>
      </c>
      <c r="F14" s="15">
        <f t="shared" si="2"/>
        <v>-1101172.3942724217</v>
      </c>
      <c r="G14" s="15">
        <f t="shared" si="2"/>
        <v>-1102194.175125153</v>
      </c>
      <c r="H14" s="15">
        <f t="shared" si="2"/>
        <v>-1102584.6117111561</v>
      </c>
      <c r="I14" s="15">
        <f t="shared" si="2"/>
        <v>-1102775.6764234556</v>
      </c>
      <c r="J14" s="15">
        <f t="shared" si="2"/>
        <v>-1103905.4503744431</v>
      </c>
      <c r="K14" s="15">
        <f t="shared" si="2"/>
        <v>-1104262.6583148288</v>
      </c>
      <c r="L14" s="15">
        <f t="shared" si="2"/>
        <v>-1104827.5452903225</v>
      </c>
      <c r="M14" s="15">
        <f t="shared" si="2"/>
        <v>-1106106.8481465878</v>
      </c>
      <c r="N14" s="15">
        <f t="shared" si="2"/>
        <v>-1106472.3632483778</v>
      </c>
    </row>
    <row r="15" spans="1:14" ht="15.75" customHeight="1">
      <c r="A15" s="10" t="s">
        <v>4</v>
      </c>
      <c r="B15" s="24" t="s">
        <v>19</v>
      </c>
      <c r="C15" s="15">
        <f t="shared" ref="C15:N15" si="3">C5/SUM($C8:$N8)*C10</f>
        <v>-6880011.5516924122</v>
      </c>
      <c r="D15" s="15">
        <f t="shared" si="3"/>
        <v>-5535527.565904595</v>
      </c>
      <c r="E15" s="15">
        <f t="shared" si="3"/>
        <v>-5065516.4867860368</v>
      </c>
      <c r="F15" s="15">
        <f t="shared" si="3"/>
        <v>-4051673.1500431639</v>
      </c>
      <c r="G15" s="15">
        <f t="shared" si="3"/>
        <v>-3306182.291457226</v>
      </c>
      <c r="H15" s="15">
        <f t="shared" si="3"/>
        <v>-3597183.4234311283</v>
      </c>
      <c r="I15" s="15">
        <f t="shared" si="3"/>
        <v>-4242359.5453864867</v>
      </c>
      <c r="J15" s="15">
        <f t="shared" si="3"/>
        <v>-4459006.2497249218</v>
      </c>
      <c r="K15" s="15">
        <f t="shared" si="3"/>
        <v>-3825562.7048911983</v>
      </c>
      <c r="L15" s="15">
        <f t="shared" si="3"/>
        <v>-3124937.1025291067</v>
      </c>
      <c r="M15" s="15">
        <f t="shared" si="3"/>
        <v>-4225840.5646141348</v>
      </c>
      <c r="N15" s="15">
        <f t="shared" si="3"/>
        <v>-5625829.2339942092</v>
      </c>
    </row>
    <row r="16" spans="1:14" ht="15.75" customHeight="1">
      <c r="A16" s="10" t="s">
        <v>4</v>
      </c>
      <c r="B16" s="25" t="s">
        <v>20</v>
      </c>
      <c r="C16" s="17">
        <f t="shared" ref="C16:N16" si="4">C12+C13+C14+C15</f>
        <v>22023307.798379797</v>
      </c>
      <c r="D16" s="17">
        <f t="shared" si="4"/>
        <v>17417419.11670199</v>
      </c>
      <c r="E16" s="17">
        <f t="shared" si="4"/>
        <v>15799041.616097663</v>
      </c>
      <c r="F16" s="17">
        <f t="shared" si="4"/>
        <v>12317579.774779243</v>
      </c>
      <c r="G16" s="17">
        <f t="shared" si="4"/>
        <v>9764083.3271624502</v>
      </c>
      <c r="H16" s="17">
        <f t="shared" si="4"/>
        <v>10660061.52606255</v>
      </c>
      <c r="I16" s="17">
        <f t="shared" si="4"/>
        <v>12806243.586224891</v>
      </c>
      <c r="J16" s="17">
        <f t="shared" si="4"/>
        <v>13470911.254075471</v>
      </c>
      <c r="K16" s="17">
        <f t="shared" si="4"/>
        <v>11321023.721467193</v>
      </c>
      <c r="L16" s="17">
        <f t="shared" si="4"/>
        <v>9148875.2128648087</v>
      </c>
      <c r="M16" s="17">
        <f t="shared" si="4"/>
        <v>12931129.555003516</v>
      </c>
      <c r="N16" s="17">
        <f t="shared" si="4"/>
        <v>17652014.290581658</v>
      </c>
    </row>
    <row r="17" spans="1:14" ht="15.75" customHeight="1">
      <c r="A17" s="11" t="s">
        <v>4</v>
      </c>
      <c r="B17" s="26" t="s">
        <v>21</v>
      </c>
      <c r="C17" s="58">
        <f t="shared" ref="C17:N17" si="5">C16-C11</f>
        <v>2940527.6208472252</v>
      </c>
      <c r="D17" s="58">
        <f t="shared" si="5"/>
        <v>3166771.1450793147</v>
      </c>
      <c r="E17" s="58">
        <f t="shared" si="5"/>
        <v>-304700.16684179753</v>
      </c>
      <c r="F17" s="58">
        <f t="shared" si="5"/>
        <v>-229124.43805903569</v>
      </c>
      <c r="G17" s="58">
        <f t="shared" si="5"/>
        <v>-275247.95707978308</v>
      </c>
      <c r="H17" s="58">
        <f t="shared" si="5"/>
        <v>-93675.126675607637</v>
      </c>
      <c r="I17" s="58">
        <f t="shared" si="5"/>
        <v>873594.01587209664</v>
      </c>
      <c r="J17" s="58">
        <f t="shared" si="5"/>
        <v>-1462252.5569808967</v>
      </c>
      <c r="K17" s="58">
        <f t="shared" si="5"/>
        <v>-788026.35435145907</v>
      </c>
      <c r="L17" s="58">
        <f t="shared" si="5"/>
        <v>-972157.01454542577</v>
      </c>
      <c r="M17" s="58">
        <f t="shared" si="5"/>
        <v>604435.64848161861</v>
      </c>
      <c r="N17" s="58">
        <f t="shared" si="5"/>
        <v>-2746831.2485819608</v>
      </c>
    </row>
    <row r="18" spans="1:14">
      <c r="A18" s="12" t="s">
        <v>41</v>
      </c>
      <c r="B18" s="1"/>
      <c r="K18" s="5"/>
      <c r="L18" s="5"/>
      <c r="N18" s="29"/>
    </row>
    <row r="19" spans="1:14">
      <c r="A19" s="12" t="s">
        <v>43</v>
      </c>
      <c r="B19" s="1"/>
      <c r="K19" s="5"/>
      <c r="L19" s="5"/>
      <c r="N19" s="29"/>
    </row>
    <row r="20" spans="1:14">
      <c r="A20" s="12" t="s">
        <v>42</v>
      </c>
      <c r="F20" s="5"/>
      <c r="G20" s="5"/>
      <c r="H20" s="5"/>
      <c r="I20" s="5"/>
      <c r="L20" s="5"/>
      <c r="M20" s="5"/>
      <c r="N20" s="30"/>
    </row>
    <row r="21" spans="1:14">
      <c r="A21" s="31" t="s">
        <v>34</v>
      </c>
      <c r="N21" s="29"/>
    </row>
    <row r="22" spans="1:14">
      <c r="A22" s="31" t="s">
        <v>35</v>
      </c>
      <c r="B22" s="32"/>
      <c r="N22" s="29"/>
    </row>
    <row r="23" spans="1:14">
      <c r="A23" s="31" t="s">
        <v>36</v>
      </c>
      <c r="B23" s="32"/>
      <c r="N23" s="29"/>
    </row>
    <row r="24" spans="1:14">
      <c r="A24" s="33" t="s">
        <v>37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</row>
    <row r="25" spans="1:14">
      <c r="B25" s="57"/>
    </row>
  </sheetData>
  <phoneticPr fontId="10" type="noConversion"/>
  <conditionalFormatting sqref="B2:B11 A3:A11 A10:B10 A12:B17">
    <cfRule type="cellIs" dxfId="0" priority="29" operator="lessThan">
      <formula>0</formula>
    </cfRule>
  </conditionalFormatting>
  <pageMargins left="0.25" right="0.25" top="0.75" bottom="0.75" header="0.3" footer="0.3"/>
  <pageSetup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F24B0050CB04D4A99ED6E3ABAC52771" ma:contentTypeVersion="7" ma:contentTypeDescription="" ma:contentTypeScope="" ma:versionID="fd5a7785d1321b18f252f49d6a0589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Pending</CaseStatus>
    <OpenedDate xmlns="dc463f71-b30c-4ab2-9473-d307f9d35888">2024-06-17T07:00:00+00:00</OpenedDate>
    <SignificantOrder xmlns="dc463f71-b30c-4ab2-9473-d307f9d35888">false</SignificantOrder>
    <Date1 xmlns="dc463f71-b30c-4ab2-9473-d307f9d35888">2024-06-17T07:00:00+00:00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240471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7058B7B-2A58-4C1F-9925-20C7AA4E8FCB}"/>
</file>

<file path=customXml/itemProps2.xml><?xml version="1.0" encoding="utf-8"?>
<ds:datastoreItem xmlns:ds="http://schemas.openxmlformats.org/officeDocument/2006/customXml" ds:itemID="{E51BF421-F38D-437A-BB78-A400DC5939C4}"/>
</file>

<file path=customXml/itemProps3.xml><?xml version="1.0" encoding="utf-8"?>
<ds:datastoreItem xmlns:ds="http://schemas.openxmlformats.org/officeDocument/2006/customXml" ds:itemID="{A18ACB0C-6C98-4B09-A6A9-F3B45F815B06}"/>
</file>

<file path=customXml/itemProps4.xml><?xml version="1.0" encoding="utf-8"?>
<ds:datastoreItem xmlns:ds="http://schemas.openxmlformats.org/officeDocument/2006/customXml" ds:itemID="{0DCA7457-0EF3-4DB9-B8B4-6420A216DC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Revenue Effects (Attachment A)</vt:lpstr>
      <vt:lpstr>Balances (Attachment B)</vt:lpstr>
      <vt:lpstr>Deferrals (Attachment C)</vt:lpstr>
      <vt:lpstr>'Balances (Attachment B)'!Print_Area</vt:lpstr>
      <vt:lpstr>'Deferrals (Attachment C)'!Print_Area</vt:lpstr>
      <vt:lpstr>'Revenue Effects (Attachment A)'!Print_Area</vt:lpstr>
      <vt:lpstr>'Balances (Attachment B)'!Print_Titles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Meyer, Carrie (PacifiCorp)</cp:lastModifiedBy>
  <cp:lastPrinted>2024-06-17T17:01:17Z</cp:lastPrinted>
  <dcterms:created xsi:type="dcterms:W3CDTF">2021-02-04T17:45:20Z</dcterms:created>
  <dcterms:modified xsi:type="dcterms:W3CDTF">2024-06-17T17:02:18Z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0x0101006E56B4D1795A2E4DB2F0B01679ED314A004F24B0050CB04D4A99ED6E3ABAC52771</vt:lpwstr>
  </property>
</Properties>
</file>