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Yakima 2195\General Rate Filings\Yakima Rate Filing 8-15-2023\Non Confidential\"/>
    </mc:Choice>
  </mc:AlternateContent>
  <xr:revisionPtr revIDLastSave="0" documentId="13_ncr:1_{E8CC1BF1-AF92-4F37-926B-955D77A2FAD5}" xr6:coauthVersionLast="47" xr6:coauthVersionMax="47" xr10:uidLastSave="{00000000-0000-0000-0000-000000000000}"/>
  <bookViews>
    <workbookView xWindow="-120" yWindow="-120" windowWidth="29040" windowHeight="15840" tabRatio="961" activeTab="10" xr2:uid="{00000000-000D-0000-FFFF-FFFF00000000}"/>
  </bookViews>
  <sheets>
    <sheet name="Revenue Summary" sheetId="11" r:id="rId1"/>
    <sheet name="Cust Count Summary" sheetId="19" r:id="rId2"/>
    <sheet name="Container Counts" sheetId="74" r:id="rId3"/>
    <sheet name="Yakima Regulated Price Out" sheetId="1" r:id="rId4"/>
    <sheet name="Indian Nation Price Out" sheetId="2" r:id="rId5"/>
    <sheet name="Zillah Price Out" sheetId="4" r:id="rId6"/>
    <sheet name="Tieton Price Out" sheetId="5" r:id="rId7"/>
    <sheet name="Sunnyside Price Out" sheetId="6" r:id="rId8"/>
    <sheet name="Naches Price Out" sheetId="7" r:id="rId9"/>
    <sheet name="Mabton Price Out" sheetId="8" r:id="rId10"/>
    <sheet name="Comm Recy-Storage Price Out"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ACT1" localSheetId="10">[2]Hidden!#REF!</definedName>
    <definedName name="_ACT1" localSheetId="4">[2]Hidden!#REF!</definedName>
    <definedName name="_ACT1" localSheetId="9">[2]Hidden!#REF!</definedName>
    <definedName name="_ACT1" localSheetId="8">[2]Hidden!#REF!</definedName>
    <definedName name="_ACT1" localSheetId="7">[2]Hidden!#REF!</definedName>
    <definedName name="_ACT1" localSheetId="6">[2]Hidden!#REF!</definedName>
    <definedName name="_ACT1" localSheetId="5">[2]Hidden!#REF!</definedName>
    <definedName name="_ACT1">[2]Hidden!#REF!</definedName>
    <definedName name="_ACT2" localSheetId="10">[2]Hidden!#REF!</definedName>
    <definedName name="_ACT2" localSheetId="4">[2]Hidden!#REF!</definedName>
    <definedName name="_ACT2" localSheetId="9">[2]Hidden!#REF!</definedName>
    <definedName name="_ACT2" localSheetId="8">[2]Hidden!#REF!</definedName>
    <definedName name="_ACT2" localSheetId="7">[2]Hidden!#REF!</definedName>
    <definedName name="_ACT2" localSheetId="6">[2]Hidden!#REF!</definedName>
    <definedName name="_ACT2" localSheetId="5">[2]Hidden!#REF!</definedName>
    <definedName name="_ACT2">[2]Hidden!#REF!</definedName>
    <definedName name="_ACT3" localSheetId="10">[2]Hidden!#REF!</definedName>
    <definedName name="_ACT3" localSheetId="4">[2]Hidden!#REF!</definedName>
    <definedName name="_ACT3" localSheetId="9">[2]Hidden!#REF!</definedName>
    <definedName name="_ACT3" localSheetId="8">[2]Hidden!#REF!</definedName>
    <definedName name="_ACT3" localSheetId="7">[2]Hidden!#REF!</definedName>
    <definedName name="_ACT3" localSheetId="6">[2]Hidden!#REF!</definedName>
    <definedName name="_ACT3" localSheetId="5">[2]Hidden!#REF!</definedName>
    <definedName name="_ACT3">[2]Hidden!#REF!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LYA12">[1]Hidden!$O$11</definedName>
    <definedName name="Accounts">#REF!</definedName>
    <definedName name="ACCT" localSheetId="10">[2]Hidden!#REF!</definedName>
    <definedName name="ACCT" localSheetId="4">[2]Hidden!#REF!</definedName>
    <definedName name="ACCT" localSheetId="9">[2]Hidden!#REF!</definedName>
    <definedName name="ACCT" localSheetId="8">[2]Hidden!#REF!</definedName>
    <definedName name="ACCT" localSheetId="7">[2]Hidden!#REF!</definedName>
    <definedName name="ACCT" localSheetId="6">[2]Hidden!#REF!</definedName>
    <definedName name="ACCT" localSheetId="5">[2]Hidden!#REF!</definedName>
    <definedName name="ACCT">[2]Hidden!#REF!</definedName>
    <definedName name="ACCT.ConsolSum">[1]Hidden!$Q$11</definedName>
    <definedName name="ACT_CUR" localSheetId="10">[2]Hidden!#REF!</definedName>
    <definedName name="ACT_CUR" localSheetId="4">[2]Hidden!#REF!</definedName>
    <definedName name="ACT_CUR" localSheetId="9">[2]Hidden!#REF!</definedName>
    <definedName name="ACT_CUR" localSheetId="8">[2]Hidden!#REF!</definedName>
    <definedName name="ACT_CUR" localSheetId="7">[2]Hidden!#REF!</definedName>
    <definedName name="ACT_CUR" localSheetId="6">[2]Hidden!#REF!</definedName>
    <definedName name="ACT_CUR" localSheetId="5">[2]Hidden!#REF!</definedName>
    <definedName name="ACT_CUR">[2]Hidden!#REF!</definedName>
    <definedName name="ACT_YTD" localSheetId="10">[2]Hidden!#REF!</definedName>
    <definedName name="ACT_YTD" localSheetId="4">[2]Hidden!#REF!</definedName>
    <definedName name="ACT_YTD" localSheetId="9">[2]Hidden!#REF!</definedName>
    <definedName name="ACT_YTD" localSheetId="8">[2]Hidden!#REF!</definedName>
    <definedName name="ACT_YTD" localSheetId="7">[2]Hidden!#REF!</definedName>
    <definedName name="ACT_YTD" localSheetId="6">[2]Hidden!#REF!</definedName>
    <definedName name="ACT_YTD" localSheetId="5">[2]Hidden!#REF!</definedName>
    <definedName name="ACT_YTD">[2]Hidden!#REF!</definedName>
    <definedName name="AmountCount" localSheetId="10">#REF!</definedName>
    <definedName name="AmountCount" localSheetId="4">#REF!</definedName>
    <definedName name="AmountCount" localSheetId="9">#REF!</definedName>
    <definedName name="AmountCount" localSheetId="8">#REF!</definedName>
    <definedName name="AmountCount" localSheetId="7">#REF!</definedName>
    <definedName name="AmountCount" localSheetId="6">#REF!</definedName>
    <definedName name="AmountCount" localSheetId="5">#REF!</definedName>
    <definedName name="AmountCount">#REF!</definedName>
    <definedName name="AmountFrom">#REF!</definedName>
    <definedName name="AmountTo">#REF!</definedName>
    <definedName name="AmountTotal" localSheetId="10">#REF!</definedName>
    <definedName name="AmountTotal" localSheetId="4">#REF!</definedName>
    <definedName name="AmountTotal" localSheetId="9">#REF!</definedName>
    <definedName name="AmountTotal" localSheetId="8">#REF!</definedName>
    <definedName name="AmountTotal" localSheetId="7">#REF!</definedName>
    <definedName name="AmountTotal" localSheetId="6">#REF!</definedName>
    <definedName name="AmountTotal" localSheetId="5">#REF!</definedName>
    <definedName name="AmountTotal">#REF!</definedName>
    <definedName name="BookRev">'[3]Pacific Regulated - Price Out'!$F$50</definedName>
    <definedName name="BookRev_com">'[3]Pacific Regulated - Price Out'!$F$214</definedName>
    <definedName name="BookRev_mfr">'[3]Pacific Regulated - Price Out'!$F$222</definedName>
    <definedName name="BookRev_ro">'[3]Pacific Regulated - Price Out'!$F$282</definedName>
    <definedName name="BookRev_rr">'[3]Pacific Regulated - Price Out'!$F$59</definedName>
    <definedName name="BookRev_yw">'[3]Pacific Regulated - Price Out'!$F$70</definedName>
    <definedName name="BREMAIR_COST_of_SERVICE_STUDY" localSheetId="10">#REF!</definedName>
    <definedName name="BREMAIR_COST_of_SERVICE_STUDY" localSheetId="4">#REF!</definedName>
    <definedName name="BREMAIR_COST_of_SERVICE_STUDY" localSheetId="9">#REF!</definedName>
    <definedName name="BREMAIR_COST_of_SERVICE_STUDY" localSheetId="8">#REF!</definedName>
    <definedName name="BREMAIR_COST_of_SERVICE_STUDY" localSheetId="7">#REF!</definedName>
    <definedName name="BREMAIR_COST_of_SERVICE_STUDY" localSheetId="6">#REF!</definedName>
    <definedName name="BREMAIR_COST_of_SERVICE_STUDY" localSheetId="5">#REF!</definedName>
    <definedName name="BREMAIR_COST_of_SERVICE_STUDY">#REF!</definedName>
    <definedName name="BUD_CUR" localSheetId="10">[2]Hidden!#REF!</definedName>
    <definedName name="BUD_CUR" localSheetId="4">[2]Hidden!#REF!</definedName>
    <definedName name="BUD_CUR" localSheetId="9">[2]Hidden!#REF!</definedName>
    <definedName name="BUD_CUR" localSheetId="8">[2]Hidden!#REF!</definedName>
    <definedName name="BUD_CUR" localSheetId="7">[2]Hidden!#REF!</definedName>
    <definedName name="BUD_CUR" localSheetId="6">[2]Hidden!#REF!</definedName>
    <definedName name="BUD_CUR" localSheetId="5">[2]Hidden!#REF!</definedName>
    <definedName name="BUD_CUR">[2]Hidden!#REF!</definedName>
    <definedName name="BUD_YTD" localSheetId="10">[2]Hidden!#REF!</definedName>
    <definedName name="BUD_YTD" localSheetId="4">[2]Hidden!#REF!</definedName>
    <definedName name="BUD_YTD" localSheetId="9">[2]Hidden!#REF!</definedName>
    <definedName name="BUD_YTD" localSheetId="8">[2]Hidden!#REF!</definedName>
    <definedName name="BUD_YTD" localSheetId="7">[2]Hidden!#REF!</definedName>
    <definedName name="BUD_YTD" localSheetId="6">[2]Hidden!#REF!</definedName>
    <definedName name="BUD_YTD" localSheetId="5">[2]Hidden!#REF!</definedName>
    <definedName name="BUD_YTD">[2]Hidden!#REF!</definedName>
    <definedName name="CalRecyTons">'[4]Recycl Tons, Commodity Value'!$L$23</definedName>
    <definedName name="CheckTotals" localSheetId="10">#REF!</definedName>
    <definedName name="CheckTotals" localSheetId="4">#REF!</definedName>
    <definedName name="CheckTotals" localSheetId="9">#REF!</definedName>
    <definedName name="CheckTotals" localSheetId="8">#REF!</definedName>
    <definedName name="CheckTotals" localSheetId="7">#REF!</definedName>
    <definedName name="CheckTotals" localSheetId="6">#REF!</definedName>
    <definedName name="CheckTotals" localSheetId="5">#REF!</definedName>
    <definedName name="CheckTotals">#REF!</definedName>
    <definedName name="colgroup">[1]Orientation!$G$6</definedName>
    <definedName name="colsegment">[1]Orientation!$F$6</definedName>
    <definedName name="CRCTable" localSheetId="10">#REF!</definedName>
    <definedName name="CRCTable" localSheetId="4">#REF!</definedName>
    <definedName name="CRCTable" localSheetId="9">#REF!</definedName>
    <definedName name="CRCTable" localSheetId="8">#REF!</definedName>
    <definedName name="CRCTable" localSheetId="7">#REF!</definedName>
    <definedName name="CRCTable" localSheetId="6">#REF!</definedName>
    <definedName name="CRCTable" localSheetId="5">#REF!</definedName>
    <definedName name="CRCTable">#REF!</definedName>
    <definedName name="CRCTableOLD" localSheetId="10">#REF!</definedName>
    <definedName name="CRCTableOLD" localSheetId="4">#REF!</definedName>
    <definedName name="CRCTableOLD" localSheetId="9">#REF!</definedName>
    <definedName name="CRCTableOLD" localSheetId="8">#REF!</definedName>
    <definedName name="CRCTableOLD" localSheetId="7">#REF!</definedName>
    <definedName name="CRCTableOLD" localSheetId="6">#REF!</definedName>
    <definedName name="CRCTableOLD" localSheetId="5">#REF!</definedName>
    <definedName name="CRCTableOLD">#REF!</definedName>
    <definedName name="CriteriaType">[5]ControlPanel!$Z$2:$Z$5</definedName>
    <definedName name="CurrentMonth">#REF!</definedName>
    <definedName name="Cutomers" localSheetId="10">#REF!</definedName>
    <definedName name="Cutomers" localSheetId="4">#REF!</definedName>
    <definedName name="Cutomers" localSheetId="9">#REF!</definedName>
    <definedName name="Cutomers" localSheetId="8">#REF!</definedName>
    <definedName name="Cutomers" localSheetId="7">#REF!</definedName>
    <definedName name="Cutomers" localSheetId="6">#REF!</definedName>
    <definedName name="Cutomers" localSheetId="5">#REF!</definedName>
    <definedName name="Cutomers">#REF!</definedName>
    <definedName name="_xlnm.Database" localSheetId="10">#REF!</definedName>
    <definedName name="_xlnm.Database" localSheetId="4">#REF!</definedName>
    <definedName name="_xlnm.Database" localSheetId="9">#REF!</definedName>
    <definedName name="_xlnm.Database" localSheetId="8">#REF!</definedName>
    <definedName name="_xlnm.Database" localSheetId="7">#REF!</definedName>
    <definedName name="_xlnm.Database" localSheetId="6">#REF!</definedName>
    <definedName name="_xlnm.Database" localSheetId="5">#REF!</definedName>
    <definedName name="_xlnm.Database">#REF!</definedName>
    <definedName name="Database1" localSheetId="10">#REF!</definedName>
    <definedName name="Database1" localSheetId="4">#REF!</definedName>
    <definedName name="Database1" localSheetId="9">#REF!</definedName>
    <definedName name="Database1" localSheetId="8">#REF!</definedName>
    <definedName name="Database1" localSheetId="7">#REF!</definedName>
    <definedName name="Database1" localSheetId="6">#REF!</definedName>
    <definedName name="Database1" localSheetId="5">#REF!</definedName>
    <definedName name="Database1">#REF!</definedName>
    <definedName name="DateFrom">#REF!</definedName>
    <definedName name="DateTo">#REF!</definedName>
    <definedName name="DEPT" localSheetId="10">[2]Hidden!#REF!</definedName>
    <definedName name="DEPT" localSheetId="4">[2]Hidden!#REF!</definedName>
    <definedName name="DEPT" localSheetId="9">[2]Hidden!#REF!</definedName>
    <definedName name="DEPT" localSheetId="8">[2]Hidden!#REF!</definedName>
    <definedName name="DEPT" localSheetId="7">[2]Hidden!#REF!</definedName>
    <definedName name="DEPT" localSheetId="6">[2]Hidden!#REF!</definedName>
    <definedName name="DEPT" localSheetId="5">[2]Hidden!#REF!</definedName>
    <definedName name="DEPT">[2]Hidden!#REF!</definedName>
    <definedName name="Dist">[6]Data!$E$3</definedName>
    <definedName name="District">'[7]Vashon BS'!#REF!</definedName>
    <definedName name="DistrictNum" localSheetId="10">#REF!</definedName>
    <definedName name="DistrictNum" localSheetId="4">#REF!</definedName>
    <definedName name="DistrictNum" localSheetId="9">#REF!</definedName>
    <definedName name="DistrictNum" localSheetId="8">#REF!</definedName>
    <definedName name="DistrictNum" localSheetId="7">#REF!</definedName>
    <definedName name="DistrictNum" localSheetId="6">#REF!</definedName>
    <definedName name="DistrictNum" localSheetId="5">#REF!</definedName>
    <definedName name="DistrictNum">#REF!</definedName>
    <definedName name="Districts">#REF!</definedName>
    <definedName name="dOG">#REF!</definedName>
    <definedName name="drlFilter">[1]Settings!$D$27</definedName>
    <definedName name="End" localSheetId="10">#REF!</definedName>
    <definedName name="End" localSheetId="4">#REF!</definedName>
    <definedName name="End" localSheetId="9">#REF!</definedName>
    <definedName name="End" localSheetId="8">#REF!</definedName>
    <definedName name="End" localSheetId="7">#REF!</definedName>
    <definedName name="End" localSheetId="6">#REF!</definedName>
    <definedName name="End" localSheetId="5">#REF!</definedName>
    <definedName name="End">#REF!</definedName>
    <definedName name="EntrieShownLimit">#REF!</definedName>
    <definedName name="ExcludeIC">'[8]2009 BS'!#REF!</definedName>
    <definedName name="FBTable" localSheetId="10">#REF!</definedName>
    <definedName name="FBTable" localSheetId="4">#REF!</definedName>
    <definedName name="FBTable" localSheetId="9">#REF!</definedName>
    <definedName name="FBTable" localSheetId="8">#REF!</definedName>
    <definedName name="FBTable" localSheetId="7">#REF!</definedName>
    <definedName name="FBTable" localSheetId="6">#REF!</definedName>
    <definedName name="FBTable" localSheetId="5">#REF!</definedName>
    <definedName name="FBTable">#REF!</definedName>
    <definedName name="FBTableOld" localSheetId="10">#REF!</definedName>
    <definedName name="FBTableOld" localSheetId="4">#REF!</definedName>
    <definedName name="FBTableOld" localSheetId="9">#REF!</definedName>
    <definedName name="FBTableOld" localSheetId="8">#REF!</definedName>
    <definedName name="FBTableOld" localSheetId="7">#REF!</definedName>
    <definedName name="FBTableOld" localSheetId="6">#REF!</definedName>
    <definedName name="FBTableOld" localSheetId="5">#REF!</definedName>
    <definedName name="FBTableOld">#REF!</definedName>
    <definedName name="filter">[1]Settings!$B$14:$H$25</definedName>
    <definedName name="FromMonth">#REF!</definedName>
    <definedName name="FundsApprPend">[6]Data!#REF!</definedName>
    <definedName name="FundsBudUnbud">[6]Data!#REF!</definedName>
    <definedName name="GLMappingStart" localSheetId="10">#REF!</definedName>
    <definedName name="GLMappingStart" localSheetId="4">#REF!</definedName>
    <definedName name="GLMappingStart" localSheetId="9">#REF!</definedName>
    <definedName name="GLMappingStart" localSheetId="8">#REF!</definedName>
    <definedName name="GLMappingStart" localSheetId="7">#REF!</definedName>
    <definedName name="GLMappingStart" localSheetId="6">#REF!</definedName>
    <definedName name="GLMappingStart" localSheetId="5">#REF!</definedName>
    <definedName name="GLMappingStart">#REF!</definedName>
    <definedName name="Import_Range">[6]Data!#REF!</definedName>
    <definedName name="IncomeStmnt" localSheetId="10">#REF!</definedName>
    <definedName name="IncomeStmnt" localSheetId="4">#REF!</definedName>
    <definedName name="IncomeStmnt" localSheetId="9">#REF!</definedName>
    <definedName name="IncomeStmnt" localSheetId="8">#REF!</definedName>
    <definedName name="IncomeStmnt" localSheetId="7">#REF!</definedName>
    <definedName name="IncomeStmnt" localSheetId="6">#REF!</definedName>
    <definedName name="IncomeStmnt" localSheetId="5">#REF!</definedName>
    <definedName name="IncomeStmnt">#REF!</definedName>
    <definedName name="INPUT" localSheetId="10">#REF!</definedName>
    <definedName name="INPUT" localSheetId="4">#REF!</definedName>
    <definedName name="INPUT" localSheetId="9">#REF!</definedName>
    <definedName name="INPUT" localSheetId="8">#REF!</definedName>
    <definedName name="INPUT" localSheetId="7">#REF!</definedName>
    <definedName name="INPUT" localSheetId="6">#REF!</definedName>
    <definedName name="INPUT" localSheetId="5">#REF!</definedName>
    <definedName name="INPUT">#REF!</definedName>
    <definedName name="Insurance" localSheetId="10">#REF!</definedName>
    <definedName name="Insurance" localSheetId="4">#REF!</definedName>
    <definedName name="Insurance" localSheetId="9">#REF!</definedName>
    <definedName name="Insurance" localSheetId="8">#REF!</definedName>
    <definedName name="Insurance" localSheetId="7">#REF!</definedName>
    <definedName name="Insurance" localSheetId="6">#REF!</definedName>
    <definedName name="Insurance" localSheetId="5">#REF!</definedName>
    <definedName name="Insurance">#REF!</definedName>
    <definedName name="Invoice_Start">[6]Invoice_Drill!#REF!</definedName>
    <definedName name="JEDetail" localSheetId="10">#REF!</definedName>
    <definedName name="JEDetail" localSheetId="4">#REF!</definedName>
    <definedName name="JEDetail" localSheetId="9">#REF!</definedName>
    <definedName name="JEDetail" localSheetId="8">#REF!</definedName>
    <definedName name="JEDetail" localSheetId="7">#REF!</definedName>
    <definedName name="JEDetail" localSheetId="6">#REF!</definedName>
    <definedName name="JEDetail" localSheetId="5">#REF!</definedName>
    <definedName name="JEDetail">#REF!</definedName>
    <definedName name="JEType" localSheetId="10">#REF!</definedName>
    <definedName name="JEType" localSheetId="4">#REF!</definedName>
    <definedName name="JEType" localSheetId="9">#REF!</definedName>
    <definedName name="JEType" localSheetId="8">#REF!</definedName>
    <definedName name="JEType" localSheetId="7">#REF!</definedName>
    <definedName name="JEType" localSheetId="6">#REF!</definedName>
    <definedName name="JEType" localSheetId="5">#REF!</definedName>
    <definedName name="JEType">#REF!</definedName>
    <definedName name="lblBillAreaStatus" localSheetId="10">#REF!</definedName>
    <definedName name="lblBillAreaStatus" localSheetId="4">#REF!</definedName>
    <definedName name="lblBillAreaStatus" localSheetId="9">#REF!</definedName>
    <definedName name="lblBillAreaStatus" localSheetId="8">#REF!</definedName>
    <definedName name="lblBillAreaStatus" localSheetId="7">#REF!</definedName>
    <definedName name="lblBillAreaStatus" localSheetId="6">#REF!</definedName>
    <definedName name="lblBillAreaStatus" localSheetId="5">#REF!</definedName>
    <definedName name="lblBillAreaStatus">#REF!</definedName>
    <definedName name="lblBillCycleStatus" localSheetId="10">#REF!</definedName>
    <definedName name="lblBillCycleStatus" localSheetId="4">#REF!</definedName>
    <definedName name="lblBillCycleStatus" localSheetId="9">#REF!</definedName>
    <definedName name="lblBillCycleStatus" localSheetId="8">#REF!</definedName>
    <definedName name="lblBillCycleStatus" localSheetId="7">#REF!</definedName>
    <definedName name="lblBillCycleStatus" localSheetId="6">#REF!</definedName>
    <definedName name="lblBillCycleStatus" localSheetId="5">#REF!</definedName>
    <definedName name="lblBillCycleStatus">#REF!</definedName>
    <definedName name="lblCategoryStatus" localSheetId="10">#REF!</definedName>
    <definedName name="lblCategoryStatus" localSheetId="4">#REF!</definedName>
    <definedName name="lblCategoryStatus" localSheetId="9">#REF!</definedName>
    <definedName name="lblCategoryStatus" localSheetId="8">#REF!</definedName>
    <definedName name="lblCategoryStatus" localSheetId="7">#REF!</definedName>
    <definedName name="lblCategoryStatus" localSheetId="6">#REF!</definedName>
    <definedName name="lblCategoryStatus" localSheetId="5">#REF!</definedName>
    <definedName name="lblCategoryStatus">#REF!</definedName>
    <definedName name="lblCompanyStatus" localSheetId="10">#REF!</definedName>
    <definedName name="lblCompanyStatus" localSheetId="4">#REF!</definedName>
    <definedName name="lblCompanyStatus" localSheetId="9">#REF!</definedName>
    <definedName name="lblCompanyStatus" localSheetId="8">#REF!</definedName>
    <definedName name="lblCompanyStatus" localSheetId="7">#REF!</definedName>
    <definedName name="lblCompanyStatus" localSheetId="6">#REF!</definedName>
    <definedName name="lblCompanyStatus" localSheetId="5">#REF!</definedName>
    <definedName name="lblCompanyStatus">#REF!</definedName>
    <definedName name="lblDatabaseStatus" localSheetId="10">#REF!</definedName>
    <definedName name="lblDatabaseStatus" localSheetId="4">#REF!</definedName>
    <definedName name="lblDatabaseStatus" localSheetId="9">#REF!</definedName>
    <definedName name="lblDatabaseStatus" localSheetId="8">#REF!</definedName>
    <definedName name="lblDatabaseStatus" localSheetId="7">#REF!</definedName>
    <definedName name="lblDatabaseStatus" localSheetId="6">#REF!</definedName>
    <definedName name="lblDatabaseStatus" localSheetId="5">#REF!</definedName>
    <definedName name="lblDatabaseStatus">#REF!</definedName>
    <definedName name="lblPullStatus" localSheetId="10">#REF!</definedName>
    <definedName name="lblPullStatus" localSheetId="4">#REF!</definedName>
    <definedName name="lblPullStatus" localSheetId="9">#REF!</definedName>
    <definedName name="lblPullStatus" localSheetId="8">#REF!</definedName>
    <definedName name="lblPullStatus" localSheetId="7">#REF!</definedName>
    <definedName name="lblPullStatus" localSheetId="6">#REF!</definedName>
    <definedName name="lblPullStatus" localSheetId="5">#REF!</definedName>
    <definedName name="lblPullStatus">#REF!</definedName>
    <definedName name="lllllllllllllllllllll" localSheetId="10">#REF!</definedName>
    <definedName name="lllllllllllllllllllll" localSheetId="4">#REF!</definedName>
    <definedName name="lllllllllllllllllllll" localSheetId="9">#REF!</definedName>
    <definedName name="lllllllllllllllllllll" localSheetId="8">#REF!</definedName>
    <definedName name="lllllllllllllllllllll" localSheetId="7">#REF!</definedName>
    <definedName name="lllllllllllllllllllll" localSheetId="6">#REF!</definedName>
    <definedName name="lllllllllllllllllllll" localSheetId="5">#REF!</definedName>
    <definedName name="lllllllllllllllllllll">#REF!</definedName>
    <definedName name="MainDataEnd" localSheetId="10">#REF!</definedName>
    <definedName name="MainDataEnd" localSheetId="4">#REF!</definedName>
    <definedName name="MainDataEnd" localSheetId="9">#REF!</definedName>
    <definedName name="MainDataEnd" localSheetId="8">#REF!</definedName>
    <definedName name="MainDataEnd" localSheetId="7">#REF!</definedName>
    <definedName name="MainDataEnd" localSheetId="6">#REF!</definedName>
    <definedName name="MainDataEnd" localSheetId="5">#REF!</definedName>
    <definedName name="MainDataEnd">#REF!</definedName>
    <definedName name="MainDataStart" localSheetId="10">#REF!</definedName>
    <definedName name="MainDataStart" localSheetId="4">#REF!</definedName>
    <definedName name="MainDataStart" localSheetId="9">#REF!</definedName>
    <definedName name="MainDataStart" localSheetId="8">#REF!</definedName>
    <definedName name="MainDataStart" localSheetId="7">#REF!</definedName>
    <definedName name="MainDataStart" localSheetId="6">#REF!</definedName>
    <definedName name="MainDataStart" localSheetId="5">#REF!</definedName>
    <definedName name="MainDataStart">#REF!</definedName>
    <definedName name="MapKeyStart" localSheetId="10">#REF!</definedName>
    <definedName name="MapKeyStart" localSheetId="4">#REF!</definedName>
    <definedName name="MapKeyStart" localSheetId="9">#REF!</definedName>
    <definedName name="MapKeyStart" localSheetId="8">#REF!</definedName>
    <definedName name="MapKeyStart" localSheetId="7">#REF!</definedName>
    <definedName name="MapKeyStart" localSheetId="6">#REF!</definedName>
    <definedName name="MapKeyStart" localSheetId="5">#REF!</definedName>
    <definedName name="MapKeyStart">#REF!</definedName>
    <definedName name="master_def" localSheetId="10">#REF!</definedName>
    <definedName name="master_def" localSheetId="4">#REF!</definedName>
    <definedName name="master_def" localSheetId="9">#REF!</definedName>
    <definedName name="master_def" localSheetId="8">#REF!</definedName>
    <definedName name="master_def" localSheetId="7">#REF!</definedName>
    <definedName name="master_def" localSheetId="6">#REF!</definedName>
    <definedName name="master_def" localSheetId="5">#REF!</definedName>
    <definedName name="master_def">#REF!</definedName>
    <definedName name="MemoAttachment">#REF!</definedName>
    <definedName name="MetaSet">[1]Orientation!$C$22</definedName>
    <definedName name="MonthList">'[6]Lookup Tables'!$A$1:$A$13</definedName>
    <definedName name="NewOnlyOrg">#N/A</definedName>
    <definedName name="nn">#REF!</definedName>
    <definedName name="NOTES" localSheetId="10">#REF!</definedName>
    <definedName name="NOTES" localSheetId="4">#REF!</definedName>
    <definedName name="NOTES" localSheetId="9">#REF!</definedName>
    <definedName name="NOTES" localSheetId="8">#REF!</definedName>
    <definedName name="NOTES" localSheetId="7">#REF!</definedName>
    <definedName name="NOTES" localSheetId="6">#REF!</definedName>
    <definedName name="NOTES" localSheetId="5">#REF!</definedName>
    <definedName name="NOTES">#REF!</definedName>
    <definedName name="NR">#REF!</definedName>
    <definedName name="OfficerSalary">#N/A</definedName>
    <definedName name="OffsetAcctBil">[9]JEexport!$L$10</definedName>
    <definedName name="OffsetAcctPmt">[9]JEexport!$L$9</definedName>
    <definedName name="Org11_13">#N/A</definedName>
    <definedName name="Org7_10">#N/A</definedName>
    <definedName name="p" localSheetId="10">#REF!</definedName>
    <definedName name="p" localSheetId="4">#REF!</definedName>
    <definedName name="p" localSheetId="9">#REF!</definedName>
    <definedName name="p" localSheetId="8">#REF!</definedName>
    <definedName name="p" localSheetId="7">#REF!</definedName>
    <definedName name="p" localSheetId="6">#REF!</definedName>
    <definedName name="p" localSheetId="5">#REF!</definedName>
    <definedName name="p">#REF!</definedName>
    <definedName name="PAGE_1" localSheetId="10">#REF!</definedName>
    <definedName name="PAGE_1" localSheetId="4">#REF!</definedName>
    <definedName name="PAGE_1" localSheetId="9">#REF!</definedName>
    <definedName name="PAGE_1" localSheetId="8">#REF!</definedName>
    <definedName name="PAGE_1" localSheetId="7">#REF!</definedName>
    <definedName name="PAGE_1" localSheetId="6">#REF!</definedName>
    <definedName name="PAGE_1" localSheetId="5">#REF!</definedName>
    <definedName name="PAGE_1">#REF!</definedName>
    <definedName name="Page16">#REF!</definedName>
    <definedName name="Page17">#REF!</definedName>
    <definedName name="Page18">#REF!</definedName>
    <definedName name="Page7a">#REF!</definedName>
    <definedName name="pBatchID" localSheetId="10">#REF!</definedName>
    <definedName name="pBatchID" localSheetId="4">#REF!</definedName>
    <definedName name="pBatchID" localSheetId="9">#REF!</definedName>
    <definedName name="pBatchID" localSheetId="8">#REF!</definedName>
    <definedName name="pBatchID" localSheetId="7">#REF!</definedName>
    <definedName name="pBatchID" localSheetId="6">#REF!</definedName>
    <definedName name="pBatchID" localSheetId="5">#REF!</definedName>
    <definedName name="pBatchID">#REF!</definedName>
    <definedName name="pBillArea" localSheetId="10">#REF!</definedName>
    <definedName name="pBillArea" localSheetId="4">#REF!</definedName>
    <definedName name="pBillArea" localSheetId="9">#REF!</definedName>
    <definedName name="pBillArea" localSheetId="8">#REF!</definedName>
    <definedName name="pBillArea" localSheetId="7">#REF!</definedName>
    <definedName name="pBillArea" localSheetId="6">#REF!</definedName>
    <definedName name="pBillArea" localSheetId="5">#REF!</definedName>
    <definedName name="pBillArea">#REF!</definedName>
    <definedName name="pBillCycle" localSheetId="10">#REF!</definedName>
    <definedName name="pBillCycle" localSheetId="4">#REF!</definedName>
    <definedName name="pBillCycle" localSheetId="9">#REF!</definedName>
    <definedName name="pBillCycle" localSheetId="8">#REF!</definedName>
    <definedName name="pBillCycle" localSheetId="7">#REF!</definedName>
    <definedName name="pBillCycle" localSheetId="6">#REF!</definedName>
    <definedName name="pBillCycle" localSheetId="5">#REF!</definedName>
    <definedName name="pBillCycle">#REF!</definedName>
    <definedName name="pCategory" localSheetId="10">#REF!</definedName>
    <definedName name="pCategory" localSheetId="4">#REF!</definedName>
    <definedName name="pCategory" localSheetId="9">#REF!</definedName>
    <definedName name="pCategory" localSheetId="8">#REF!</definedName>
    <definedName name="pCategory" localSheetId="7">#REF!</definedName>
    <definedName name="pCategory" localSheetId="6">#REF!</definedName>
    <definedName name="pCategory" localSheetId="5">#REF!</definedName>
    <definedName name="pCategory">#REF!</definedName>
    <definedName name="pCompany" localSheetId="10">#REF!</definedName>
    <definedName name="pCompany" localSheetId="4">#REF!</definedName>
    <definedName name="pCompany" localSheetId="9">#REF!</definedName>
    <definedName name="pCompany" localSheetId="8">#REF!</definedName>
    <definedName name="pCompany" localSheetId="7">#REF!</definedName>
    <definedName name="pCompany" localSheetId="6">#REF!</definedName>
    <definedName name="pCompany" localSheetId="5">#REF!</definedName>
    <definedName name="pCompany">#REF!</definedName>
    <definedName name="pCustomerNumber" localSheetId="10">#REF!</definedName>
    <definedName name="pCustomerNumber" localSheetId="4">#REF!</definedName>
    <definedName name="pCustomerNumber" localSheetId="9">#REF!</definedName>
    <definedName name="pCustomerNumber" localSheetId="8">#REF!</definedName>
    <definedName name="pCustomerNumber" localSheetId="7">#REF!</definedName>
    <definedName name="pCustomerNumber" localSheetId="6">#REF!</definedName>
    <definedName name="pCustomerNumber" localSheetId="5">#REF!</definedName>
    <definedName name="pCustomerNumber">#REF!</definedName>
    <definedName name="pDatabase" localSheetId="10">#REF!</definedName>
    <definedName name="pDatabase" localSheetId="4">#REF!</definedName>
    <definedName name="pDatabase" localSheetId="9">#REF!</definedName>
    <definedName name="pDatabase" localSheetId="8">#REF!</definedName>
    <definedName name="pDatabase" localSheetId="7">#REF!</definedName>
    <definedName name="pDatabase" localSheetId="6">#REF!</definedName>
    <definedName name="pDatabase" localSheetId="5">#REF!</definedName>
    <definedName name="pDatabase">#REF!</definedName>
    <definedName name="pEndPostDate" localSheetId="10">#REF!</definedName>
    <definedName name="pEndPostDate" localSheetId="4">#REF!</definedName>
    <definedName name="pEndPostDate" localSheetId="9">#REF!</definedName>
    <definedName name="pEndPostDate" localSheetId="8">#REF!</definedName>
    <definedName name="pEndPostDate" localSheetId="7">#REF!</definedName>
    <definedName name="pEndPostDate" localSheetId="6">#REF!</definedName>
    <definedName name="pEndPostDate" localSheetId="5">#REF!</definedName>
    <definedName name="pEndPostDate">#REF!</definedName>
    <definedName name="Period" localSheetId="10">#REF!</definedName>
    <definedName name="Period" localSheetId="4">#REF!</definedName>
    <definedName name="Period" localSheetId="9">#REF!</definedName>
    <definedName name="Period" localSheetId="8">#REF!</definedName>
    <definedName name="Period" localSheetId="7">#REF!</definedName>
    <definedName name="Period" localSheetId="6">#REF!</definedName>
    <definedName name="Period" localSheetId="5">#REF!</definedName>
    <definedName name="Period">#REF!</definedName>
    <definedName name="pMonth" localSheetId="10">#REF!</definedName>
    <definedName name="pMonth" localSheetId="4">#REF!</definedName>
    <definedName name="pMonth" localSheetId="9">#REF!</definedName>
    <definedName name="pMonth" localSheetId="8">#REF!</definedName>
    <definedName name="pMonth" localSheetId="7">#REF!</definedName>
    <definedName name="pMonth" localSheetId="6">#REF!</definedName>
    <definedName name="pMonth" localSheetId="5">#REF!</definedName>
    <definedName name="pMonth">#REF!</definedName>
    <definedName name="pOnlyShowLastTranx" localSheetId="10">#REF!</definedName>
    <definedName name="pOnlyShowLastTranx" localSheetId="4">#REF!</definedName>
    <definedName name="pOnlyShowLastTranx" localSheetId="9">#REF!</definedName>
    <definedName name="pOnlyShowLastTranx" localSheetId="8">#REF!</definedName>
    <definedName name="pOnlyShowLastTranx" localSheetId="7">#REF!</definedName>
    <definedName name="pOnlyShowLastTranx" localSheetId="6">#REF!</definedName>
    <definedName name="pOnlyShowLastTranx" localSheetId="5">#REF!</definedName>
    <definedName name="pOnlyShowLastTranx">#REF!</definedName>
    <definedName name="Posting">#REF!</definedName>
    <definedName name="primtbl">[1]Orientation!$C$23</definedName>
    <definedName name="_xlnm.Print_Area" localSheetId="10">#REF!</definedName>
    <definedName name="_xlnm.Print_Area" localSheetId="4">#REF!</definedName>
    <definedName name="_xlnm.Print_Area" localSheetId="9">#REF!</definedName>
    <definedName name="_xlnm.Print_Area" localSheetId="8">#REF!</definedName>
    <definedName name="_xlnm.Print_Area" localSheetId="7">#REF!</definedName>
    <definedName name="_xlnm.Print_Area" localSheetId="6">#REF!</definedName>
    <definedName name="_xlnm.Print_Area" localSheetId="5">#REF!</definedName>
    <definedName name="_xlnm.Print_Area">#REF!</definedName>
    <definedName name="Print_Area_MI" localSheetId="10">#REF!</definedName>
    <definedName name="Print_Area_MI" localSheetId="4">#REF!</definedName>
    <definedName name="Print_Area_MI" localSheetId="9">#REF!</definedName>
    <definedName name="Print_Area_MI" localSheetId="8">#REF!</definedName>
    <definedName name="Print_Area_MI" localSheetId="7">#REF!</definedName>
    <definedName name="Print_Area_MI" localSheetId="6">#REF!</definedName>
    <definedName name="Print_Area_MI" localSheetId="5">#REF!</definedName>
    <definedName name="Print_Area_MI">#REF!</definedName>
    <definedName name="Print_Area1" localSheetId="10">#REF!</definedName>
    <definedName name="Print_Area1" localSheetId="4">#REF!</definedName>
    <definedName name="Print_Area1" localSheetId="9">#REF!</definedName>
    <definedName name="Print_Area1" localSheetId="8">#REF!</definedName>
    <definedName name="Print_Area1" localSheetId="7">#REF!</definedName>
    <definedName name="Print_Area1" localSheetId="6">#REF!</definedName>
    <definedName name="Print_Area1" localSheetId="5">#REF!</definedName>
    <definedName name="Print_Area1">#REF!</definedName>
    <definedName name="Print_Area2" localSheetId="10">#REF!</definedName>
    <definedName name="Print_Area2" localSheetId="4">#REF!</definedName>
    <definedName name="Print_Area2" localSheetId="9">#REF!</definedName>
    <definedName name="Print_Area2" localSheetId="8">#REF!</definedName>
    <definedName name="Print_Area2" localSheetId="7">#REF!</definedName>
    <definedName name="Print_Area2" localSheetId="6">#REF!</definedName>
    <definedName name="Print_Area2" localSheetId="5">#REF!</definedName>
    <definedName name="Print_Area2">#REF!</definedName>
    <definedName name="Print_Area3" localSheetId="10">#REF!</definedName>
    <definedName name="Print_Area3" localSheetId="4">#REF!</definedName>
    <definedName name="Print_Area3" localSheetId="9">#REF!</definedName>
    <definedName name="Print_Area3" localSheetId="8">#REF!</definedName>
    <definedName name="Print_Area3" localSheetId="7">#REF!</definedName>
    <definedName name="Print_Area3" localSheetId="6">#REF!</definedName>
    <definedName name="Print_Area3" localSheetId="5">#REF!</definedName>
    <definedName name="Print_Area3">#REF!</definedName>
    <definedName name="Print_Area5" localSheetId="10">#REF!</definedName>
    <definedName name="Print_Area5" localSheetId="4">#REF!</definedName>
    <definedName name="Print_Area5" localSheetId="9">#REF!</definedName>
    <definedName name="Print_Area5" localSheetId="8">#REF!</definedName>
    <definedName name="Print_Area5" localSheetId="7">#REF!</definedName>
    <definedName name="Print_Area5" localSheetId="6">#REF!</definedName>
    <definedName name="Print_Area5" localSheetId="5">#REF!</definedName>
    <definedName name="Print_Area5">#REF!</definedName>
    <definedName name="Print1" localSheetId="10">#REF!</definedName>
    <definedName name="Print1" localSheetId="4">#REF!</definedName>
    <definedName name="Print1" localSheetId="9">#REF!</definedName>
    <definedName name="Print1" localSheetId="8">#REF!</definedName>
    <definedName name="Print1" localSheetId="7">#REF!</definedName>
    <definedName name="Print1" localSheetId="6">#REF!</definedName>
    <definedName name="Print1" localSheetId="5">#REF!</definedName>
    <definedName name="Print1">#REF!</definedName>
    <definedName name="Print2" localSheetId="10">#REF!</definedName>
    <definedName name="Print2" localSheetId="4">#REF!</definedName>
    <definedName name="Print2" localSheetId="9">#REF!</definedName>
    <definedName name="Print2" localSheetId="8">#REF!</definedName>
    <definedName name="Print2" localSheetId="7">#REF!</definedName>
    <definedName name="Print2" localSheetId="6">#REF!</definedName>
    <definedName name="Print2" localSheetId="5">#REF!</definedName>
    <definedName name="Print2">#REF!</definedName>
    <definedName name="Print5" localSheetId="10">#REF!</definedName>
    <definedName name="Print5" localSheetId="4">#REF!</definedName>
    <definedName name="Print5" localSheetId="9">#REF!</definedName>
    <definedName name="Print5" localSheetId="8">#REF!</definedName>
    <definedName name="Print5" localSheetId="7">#REF!</definedName>
    <definedName name="Print5" localSheetId="6">#REF!</definedName>
    <definedName name="Print5" localSheetId="5">#REF!</definedName>
    <definedName name="Print5">#REF!</definedName>
    <definedName name="ProRev">'[3]Pacific Regulated - Price Out'!$M$49</definedName>
    <definedName name="ProRev_com">'[3]Pacific Regulated - Price Out'!$M$213</definedName>
    <definedName name="ProRev_mfr">'[3]Pacific Regulated - Price Out'!$M$221</definedName>
    <definedName name="ProRev_ro">'[3]Pacific Regulated - Price Out'!$M$281</definedName>
    <definedName name="ProRev_rr">'[3]Pacific Regulated - Price Out'!$M$58</definedName>
    <definedName name="ProRev_yw">'[3]Pacific Regulated - Price Out'!$M$69</definedName>
    <definedName name="pServer" localSheetId="10">#REF!</definedName>
    <definedName name="pServer" localSheetId="4">#REF!</definedName>
    <definedName name="pServer" localSheetId="9">#REF!</definedName>
    <definedName name="pServer" localSheetId="8">#REF!</definedName>
    <definedName name="pServer" localSheetId="7">#REF!</definedName>
    <definedName name="pServer" localSheetId="6">#REF!</definedName>
    <definedName name="pServer" localSheetId="5">#REF!</definedName>
    <definedName name="pServer">#REF!</definedName>
    <definedName name="pServiceCode" localSheetId="10">#REF!</definedName>
    <definedName name="pServiceCode" localSheetId="4">#REF!</definedName>
    <definedName name="pServiceCode" localSheetId="9">#REF!</definedName>
    <definedName name="pServiceCode" localSheetId="8">#REF!</definedName>
    <definedName name="pServiceCode" localSheetId="7">#REF!</definedName>
    <definedName name="pServiceCode" localSheetId="6">#REF!</definedName>
    <definedName name="pServiceCode" localSheetId="5">#REF!</definedName>
    <definedName name="pServiceCode">#REF!</definedName>
    <definedName name="pShowAllUnposted" localSheetId="10">#REF!</definedName>
    <definedName name="pShowAllUnposted" localSheetId="4">#REF!</definedName>
    <definedName name="pShowAllUnposted" localSheetId="9">#REF!</definedName>
    <definedName name="pShowAllUnposted" localSheetId="8">#REF!</definedName>
    <definedName name="pShowAllUnposted" localSheetId="7">#REF!</definedName>
    <definedName name="pShowAllUnposted" localSheetId="6">#REF!</definedName>
    <definedName name="pShowAllUnposted" localSheetId="5">#REF!</definedName>
    <definedName name="pShowAllUnposted">#REF!</definedName>
    <definedName name="pShowCustomerDetail" localSheetId="10">#REF!</definedName>
    <definedName name="pShowCustomerDetail" localSheetId="4">#REF!</definedName>
    <definedName name="pShowCustomerDetail" localSheetId="9">#REF!</definedName>
    <definedName name="pShowCustomerDetail" localSheetId="8">#REF!</definedName>
    <definedName name="pShowCustomerDetail" localSheetId="7">#REF!</definedName>
    <definedName name="pShowCustomerDetail" localSheetId="6">#REF!</definedName>
    <definedName name="pShowCustomerDetail" localSheetId="5">#REF!</definedName>
    <definedName name="pShowCustomerDetail">#REF!</definedName>
    <definedName name="pSortOption" localSheetId="10">#REF!</definedName>
    <definedName name="pSortOption" localSheetId="4">#REF!</definedName>
    <definedName name="pSortOption" localSheetId="9">#REF!</definedName>
    <definedName name="pSortOption" localSheetId="8">#REF!</definedName>
    <definedName name="pSortOption" localSheetId="7">#REF!</definedName>
    <definedName name="pSortOption" localSheetId="6">#REF!</definedName>
    <definedName name="pSortOption" localSheetId="5">#REF!</definedName>
    <definedName name="pSortOption">#REF!</definedName>
    <definedName name="pStartPostDate" localSheetId="10">#REF!</definedName>
    <definedName name="pStartPostDate" localSheetId="4">#REF!</definedName>
    <definedName name="pStartPostDate" localSheetId="9">#REF!</definedName>
    <definedName name="pStartPostDate" localSheetId="8">#REF!</definedName>
    <definedName name="pStartPostDate" localSheetId="7">#REF!</definedName>
    <definedName name="pStartPostDate" localSheetId="6">#REF!</definedName>
    <definedName name="pStartPostDate" localSheetId="5">#REF!</definedName>
    <definedName name="pStartPostDate">#REF!</definedName>
    <definedName name="pTransType" localSheetId="10">#REF!</definedName>
    <definedName name="pTransType" localSheetId="4">#REF!</definedName>
    <definedName name="pTransType" localSheetId="9">#REF!</definedName>
    <definedName name="pTransType" localSheetId="8">#REF!</definedName>
    <definedName name="pTransType" localSheetId="7">#REF!</definedName>
    <definedName name="pTransType" localSheetId="6">#REF!</definedName>
    <definedName name="pTransType" localSheetId="5">#REF!</definedName>
    <definedName name="pTransType">#REF!</definedName>
    <definedName name="RCW_81.04.080">#N/A</definedName>
    <definedName name="RecyDisposal">#N/A</definedName>
    <definedName name="Reg_Cust_Billed_Percent">'[10]Consolidated IS 2009 2010'!$AK$20</definedName>
    <definedName name="Reg_Cust_Percent">'[10]Consolidated IS 2009 2010'!$AC$20</definedName>
    <definedName name="Reg_Drive_Percent">'[10]Consolidated IS 2009 2010'!$AC$40</definedName>
    <definedName name="Reg_Haul_Rev_Percent">'[10]Consolidated IS 2009 2010'!$Z$18</definedName>
    <definedName name="Reg_Lab_Percent">'[10]Consolidated IS 2009 2010'!$AC$39</definedName>
    <definedName name="Reg_Steel_Cont_Percent">'[10]Consolidated IS 2009 2010'!$AE$120</definedName>
    <definedName name="RegulatedIS">'[10]2009 IS'!$A$12:$Q$655</definedName>
    <definedName name="RelatedSalary">#N/A</definedName>
    <definedName name="report_type">[1]Orientation!$C$24</definedName>
    <definedName name="ReportNames">[5]ControlPanel!$X$2:$X$8</definedName>
    <definedName name="ReportVersion">[1]Settings!$D$5</definedName>
    <definedName name="RetainedEarnings" localSheetId="10">#REF!</definedName>
    <definedName name="RetainedEarnings" localSheetId="4">#REF!</definedName>
    <definedName name="RetainedEarnings" localSheetId="9">#REF!</definedName>
    <definedName name="RetainedEarnings" localSheetId="8">#REF!</definedName>
    <definedName name="RetainedEarnings" localSheetId="7">#REF!</definedName>
    <definedName name="RetainedEarnings" localSheetId="6">#REF!</definedName>
    <definedName name="RetainedEarnings" localSheetId="5">#REF!</definedName>
    <definedName name="RetainedEarnings">#REF!</definedName>
    <definedName name="RevCust" localSheetId="10">[11]RevenuesCust!#REF!</definedName>
    <definedName name="RevCust" localSheetId="4">[11]RevenuesCust!#REF!</definedName>
    <definedName name="RevCust" localSheetId="9">[11]RevenuesCust!#REF!</definedName>
    <definedName name="RevCust" localSheetId="8">[11]RevenuesCust!#REF!</definedName>
    <definedName name="RevCust" localSheetId="7">[11]RevenuesCust!#REF!</definedName>
    <definedName name="RevCust" localSheetId="6">[11]RevenuesCust!#REF!</definedName>
    <definedName name="RevCust" localSheetId="5">[11]RevenuesCust!#REF!</definedName>
    <definedName name="RevCust">[11]RevenuesCust!#REF!</definedName>
    <definedName name="RevCustomer">#REF!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 localSheetId="10">#REF!</definedName>
    <definedName name="sortcol" localSheetId="4">#REF!</definedName>
    <definedName name="sortcol" localSheetId="9">#REF!</definedName>
    <definedName name="sortcol" localSheetId="8">#REF!</definedName>
    <definedName name="sortcol" localSheetId="7">#REF!</definedName>
    <definedName name="sortcol" localSheetId="6">#REF!</definedName>
    <definedName name="sortcol" localSheetId="5">#REF!</definedName>
    <definedName name="sortcol">#REF!</definedName>
    <definedName name="sSRCDate" localSheetId="10">'[12]Feb''12 FAR Data'!#REF!</definedName>
    <definedName name="sSRCDate" localSheetId="4">'[12]Feb''12 FAR Data'!#REF!</definedName>
    <definedName name="sSRCDate" localSheetId="9">'[12]Feb''12 FAR Data'!#REF!</definedName>
    <definedName name="sSRCDate" localSheetId="8">'[12]Feb''12 FAR Data'!#REF!</definedName>
    <definedName name="sSRCDate" localSheetId="7">'[12]Feb''12 FAR Data'!#REF!</definedName>
    <definedName name="sSRCDate" localSheetId="6">'[12]Feb''12 FAR Data'!#REF!</definedName>
    <definedName name="sSRCDate" localSheetId="5">'[12]Feb''12 FAR Data'!#REF!</definedName>
    <definedName name="sSRCDate">'[12]Feb''12 FAR Data'!#REF!</definedName>
    <definedName name="SubSystems">#REF!</definedName>
    <definedName name="Supplemental_filter">[1]Settings!$C$31</definedName>
    <definedName name="SWDisposal">#N/A</definedName>
    <definedName name="System">[13]BS_Close!$V$8</definedName>
    <definedName name="Systems">#REF!</definedName>
    <definedName name="TemplateEnd" localSheetId="10">#REF!</definedName>
    <definedName name="TemplateEnd" localSheetId="4">#REF!</definedName>
    <definedName name="TemplateEnd" localSheetId="9">#REF!</definedName>
    <definedName name="TemplateEnd" localSheetId="8">#REF!</definedName>
    <definedName name="TemplateEnd" localSheetId="7">#REF!</definedName>
    <definedName name="TemplateEnd" localSheetId="6">#REF!</definedName>
    <definedName name="TemplateEnd" localSheetId="5">#REF!</definedName>
    <definedName name="TemplateEnd">#REF!</definedName>
    <definedName name="TemplateStart" localSheetId="10">#REF!</definedName>
    <definedName name="TemplateStart" localSheetId="4">#REF!</definedName>
    <definedName name="TemplateStart" localSheetId="9">#REF!</definedName>
    <definedName name="TemplateStart" localSheetId="8">#REF!</definedName>
    <definedName name="TemplateStart" localSheetId="7">#REF!</definedName>
    <definedName name="TemplateStart" localSheetId="6">#REF!</definedName>
    <definedName name="TemplateStart" localSheetId="5">#REF!</definedName>
    <definedName name="TemplateStart">#REF!</definedName>
    <definedName name="TheTable" localSheetId="10">#REF!</definedName>
    <definedName name="TheTable" localSheetId="4">#REF!</definedName>
    <definedName name="TheTable" localSheetId="9">#REF!</definedName>
    <definedName name="TheTable" localSheetId="8">#REF!</definedName>
    <definedName name="TheTable" localSheetId="7">#REF!</definedName>
    <definedName name="TheTable" localSheetId="6">#REF!</definedName>
    <definedName name="TheTable" localSheetId="5">#REF!</definedName>
    <definedName name="TheTable">#REF!</definedName>
    <definedName name="TheTableOLD" localSheetId="10">#REF!</definedName>
    <definedName name="TheTableOLD" localSheetId="4">#REF!</definedName>
    <definedName name="TheTableOLD" localSheetId="9">#REF!</definedName>
    <definedName name="TheTableOLD" localSheetId="8">#REF!</definedName>
    <definedName name="TheTableOLD" localSheetId="7">#REF!</definedName>
    <definedName name="TheTableOLD" localSheetId="6">#REF!</definedName>
    <definedName name="TheTableOLD" localSheetId="5">#REF!</definedName>
    <definedName name="TheTableOLD">#REF!</definedName>
    <definedName name="timeseries">[1]Orientation!$B$6:$C$13</definedName>
    <definedName name="ToMonth">#REF!</definedName>
    <definedName name="Tons">#REF!</definedName>
    <definedName name="Total_Comm">'[4]Tariff Rate Sheet'!$L$214</definedName>
    <definedName name="Total_DB">'[4]Tariff Rate Sheet'!$L$278</definedName>
    <definedName name="Total_Resi">'[4]Tariff Rate Sheet'!$L$107</definedName>
    <definedName name="Transactions" localSheetId="10">#REF!</definedName>
    <definedName name="Transactions" localSheetId="4">#REF!</definedName>
    <definedName name="Transactions" localSheetId="9">#REF!</definedName>
    <definedName name="Transactions" localSheetId="8">#REF!</definedName>
    <definedName name="Transactions" localSheetId="7">#REF!</definedName>
    <definedName name="Transactions" localSheetId="6">#REF!</definedName>
    <definedName name="Transactions" localSheetId="5">#REF!</definedName>
    <definedName name="Transactions">#REF!</definedName>
    <definedName name="UnregulatedIS">'[10]2010 IS'!$A$12:$Q$654</definedName>
    <definedName name="VendorCode">#REF!</definedName>
    <definedName name="Version">[6]Data!#REF!</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hidden="1">{"Page1",#N/A,TRUE,"SUMM";"Page2",#N/A,TRUE,"Rev";"Page3",#N/A,TRUE,"Dir_Costs"}</definedName>
    <definedName name="WTable" localSheetId="10">#REF!</definedName>
    <definedName name="WTable" localSheetId="4">#REF!</definedName>
    <definedName name="WTable" localSheetId="9">#REF!</definedName>
    <definedName name="WTable" localSheetId="8">#REF!</definedName>
    <definedName name="WTable" localSheetId="7">#REF!</definedName>
    <definedName name="WTable" localSheetId="6">#REF!</definedName>
    <definedName name="WTable" localSheetId="5">#REF!</definedName>
    <definedName name="WTable">#REF!</definedName>
    <definedName name="WTableOld" localSheetId="10">#REF!</definedName>
    <definedName name="WTableOld" localSheetId="4">#REF!</definedName>
    <definedName name="WTableOld" localSheetId="9">#REF!</definedName>
    <definedName name="WTableOld" localSheetId="8">#REF!</definedName>
    <definedName name="WTableOld" localSheetId="7">#REF!</definedName>
    <definedName name="WTableOld" localSheetId="6">#REF!</definedName>
    <definedName name="WTableOld" localSheetId="5">#REF!</definedName>
    <definedName name="WTableOld">#REF!</definedName>
    <definedName name="ww">#REF!</definedName>
    <definedName name="xperiod">[1]Orientation!$G$15</definedName>
    <definedName name="xtabin" localSheetId="10">[2]Hidden!#REF!</definedName>
    <definedName name="xtabin" localSheetId="4">[2]Hidden!#REF!</definedName>
    <definedName name="xtabin" localSheetId="9">[2]Hidden!#REF!</definedName>
    <definedName name="xtabin" localSheetId="8">[2]Hidden!#REF!</definedName>
    <definedName name="xtabin" localSheetId="7">[2]Hidden!#REF!</definedName>
    <definedName name="xtabin" localSheetId="6">[2]Hidden!#REF!</definedName>
    <definedName name="xtabin" localSheetId="5">[2]Hidden!#REF!</definedName>
    <definedName name="xtabin">[2]Hidden!#REF!</definedName>
    <definedName name="xx" localSheetId="10">#REF!</definedName>
    <definedName name="xx" localSheetId="4">#REF!</definedName>
    <definedName name="xx" localSheetId="9">#REF!</definedName>
    <definedName name="xx" localSheetId="8">#REF!</definedName>
    <definedName name="xx" localSheetId="7">#REF!</definedName>
    <definedName name="xx" localSheetId="6">#REF!</definedName>
    <definedName name="xx" localSheetId="5">#REF!</definedName>
    <definedName name="xx">#REF!</definedName>
    <definedName name="xxx">#REF!</definedName>
    <definedName name="xxxx">#REF!</definedName>
    <definedName name="YearMonth">'[7]Vashon BS'!#REF!</definedName>
    <definedName name="YWMedWasteDisp">#N/A</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7" l="1"/>
  <c r="S14" i="7"/>
  <c r="S13" i="7"/>
  <c r="S12" i="7"/>
  <c r="AF45" i="5" l="1"/>
  <c r="R65" i="9" l="1"/>
  <c r="F9" i="74" l="1"/>
  <c r="K8" i="74"/>
  <c r="K15" i="74"/>
  <c r="M15" i="74" s="1"/>
  <c r="K16" i="74"/>
  <c r="M16" i="74" s="1"/>
  <c r="M8" i="74"/>
  <c r="AN68" i="9"/>
  <c r="AL92" i="9"/>
  <c r="AJ92" i="9"/>
  <c r="AO17" i="8"/>
  <c r="AM17" i="8"/>
  <c r="AO30" i="8"/>
  <c r="AM40" i="8"/>
  <c r="AK40" i="8"/>
  <c r="AM52" i="7"/>
  <c r="AK52" i="7"/>
  <c r="AO42" i="7"/>
  <c r="AO24" i="7"/>
  <c r="AM24" i="7"/>
  <c r="AO17" i="7"/>
  <c r="AM17" i="7"/>
  <c r="AP86" i="6"/>
  <c r="AL89" i="6"/>
  <c r="AP68" i="6"/>
  <c r="AL68" i="6"/>
  <c r="AP19" i="6"/>
  <c r="AN19" i="6"/>
  <c r="AM75" i="4"/>
  <c r="AK75" i="4"/>
  <c r="AO59" i="4"/>
  <c r="AO28" i="4"/>
  <c r="AM28" i="4"/>
  <c r="AO21" i="4"/>
  <c r="AM21" i="4"/>
  <c r="AN58" i="5"/>
  <c r="AN47" i="5"/>
  <c r="AF47" i="5"/>
  <c r="AF50" i="5" s="1"/>
  <c r="AN50" i="5"/>
  <c r="AL50" i="5"/>
  <c r="AJ50" i="5"/>
  <c r="AN35" i="5"/>
  <c r="AN18" i="5"/>
  <c r="AL18" i="5"/>
  <c r="AN165" i="1"/>
  <c r="AL165" i="1"/>
  <c r="AP135" i="1"/>
  <c r="AP47" i="1"/>
  <c r="AP52" i="1" s="1"/>
  <c r="AN47" i="1"/>
  <c r="AN52" i="1" s="1"/>
  <c r="AP44" i="1"/>
  <c r="AN44" i="1"/>
  <c r="AM90" i="2"/>
  <c r="AK90" i="2"/>
  <c r="AO72" i="2"/>
  <c r="AO31" i="2"/>
  <c r="AM31" i="2"/>
  <c r="X14" i="7"/>
  <c r="Z14" i="7"/>
  <c r="U84" i="2"/>
  <c r="U83" i="2"/>
  <c r="F13" i="2"/>
  <c r="F14" i="2"/>
  <c r="F15" i="2"/>
  <c r="F16" i="2"/>
  <c r="F17" i="2"/>
  <c r="F18" i="2"/>
  <c r="F19" i="2"/>
  <c r="F20" i="2"/>
  <c r="F21" i="2"/>
  <c r="F12" i="2"/>
  <c r="K7" i="74" l="1"/>
  <c r="F7" i="19"/>
  <c r="Z21" i="2" l="1"/>
  <c r="Z12" i="2"/>
  <c r="U12" i="2"/>
  <c r="AE57" i="9" l="1"/>
  <c r="AD57" i="9"/>
  <c r="AC57" i="9"/>
  <c r="AB57" i="9"/>
  <c r="AA57" i="9"/>
  <c r="Z57" i="9"/>
  <c r="Y57" i="9"/>
  <c r="X57" i="9"/>
  <c r="W57" i="9"/>
  <c r="V57" i="9"/>
  <c r="U57" i="9"/>
  <c r="T57" i="9"/>
  <c r="R57" i="9"/>
  <c r="R84" i="9"/>
  <c r="AF57" i="9" l="1"/>
  <c r="AL57" i="9" s="1"/>
  <c r="AA12" i="1"/>
  <c r="AC12" i="1" l="1"/>
  <c r="S37" i="7" l="1"/>
  <c r="S66" i="2" l="1"/>
  <c r="V12" i="1"/>
  <c r="AE56" i="9"/>
  <c r="AD56" i="9"/>
  <c r="AC56" i="9"/>
  <c r="AB56" i="9"/>
  <c r="AA56" i="9"/>
  <c r="Z56" i="9"/>
  <c r="Y56" i="9"/>
  <c r="X56" i="9"/>
  <c r="W56" i="9"/>
  <c r="V56" i="9"/>
  <c r="U56" i="9"/>
  <c r="T56" i="9"/>
  <c r="AE55" i="9"/>
  <c r="AD55" i="9"/>
  <c r="AC55" i="9"/>
  <c r="AB55" i="9"/>
  <c r="AA55" i="9"/>
  <c r="Z55" i="9"/>
  <c r="Y55" i="9"/>
  <c r="X55" i="9"/>
  <c r="W55" i="9"/>
  <c r="V55" i="9"/>
  <c r="U55" i="9"/>
  <c r="T55" i="9"/>
  <c r="AE54" i="9"/>
  <c r="AD54" i="9"/>
  <c r="AC54" i="9"/>
  <c r="AB54" i="9"/>
  <c r="AA54" i="9"/>
  <c r="Z54" i="9"/>
  <c r="Y54" i="9"/>
  <c r="X54" i="9"/>
  <c r="W54" i="9"/>
  <c r="V54" i="9"/>
  <c r="U54" i="9"/>
  <c r="T54" i="9"/>
  <c r="AE53" i="9"/>
  <c r="AD53" i="9"/>
  <c r="AC53" i="9"/>
  <c r="AB53" i="9"/>
  <c r="AA53" i="9"/>
  <c r="Z53" i="9"/>
  <c r="Y53" i="9"/>
  <c r="X53" i="9"/>
  <c r="W53" i="9"/>
  <c r="V53" i="9"/>
  <c r="U53" i="9"/>
  <c r="T53" i="9"/>
  <c r="R59" i="9" l="1"/>
  <c r="R80" i="9"/>
  <c r="AF56" i="9"/>
  <c r="AL56" i="9" s="1"/>
  <c r="R56" i="9"/>
  <c r="AF55" i="9"/>
  <c r="AL55" i="9" s="1"/>
  <c r="R55" i="9"/>
  <c r="AF54" i="9"/>
  <c r="AL54" i="9" s="1"/>
  <c r="AF53" i="9"/>
  <c r="AL53" i="9" s="1"/>
  <c r="R53" i="9"/>
  <c r="R54" i="9"/>
  <c r="Q18" i="11" l="1"/>
  <c r="Q19" i="11" s="1"/>
  <c r="AF26" i="8" l="1"/>
  <c r="AE26" i="8"/>
  <c r="AD26" i="8"/>
  <c r="AC26" i="8"/>
  <c r="AB26" i="8"/>
  <c r="AA26" i="8"/>
  <c r="Z26" i="8"/>
  <c r="Y26" i="8"/>
  <c r="X26" i="8"/>
  <c r="W26" i="8"/>
  <c r="V26" i="8"/>
  <c r="U26" i="8"/>
  <c r="AE27" i="5"/>
  <c r="AD27" i="5"/>
  <c r="AC27" i="5"/>
  <c r="AB27" i="5"/>
  <c r="AA27" i="5"/>
  <c r="Z27" i="5"/>
  <c r="Y27" i="5"/>
  <c r="X27" i="5"/>
  <c r="W27" i="5"/>
  <c r="V27" i="5"/>
  <c r="U27" i="5"/>
  <c r="T27" i="5"/>
  <c r="AF47" i="4"/>
  <c r="AE47" i="4"/>
  <c r="AD47" i="4"/>
  <c r="AC47" i="4"/>
  <c r="AB47" i="4"/>
  <c r="AA47" i="4"/>
  <c r="Z47" i="4"/>
  <c r="Y47" i="4"/>
  <c r="X47" i="4"/>
  <c r="W47" i="4"/>
  <c r="V47" i="4"/>
  <c r="U47" i="4"/>
  <c r="AF46" i="4"/>
  <c r="AE46" i="4"/>
  <c r="AD46" i="4"/>
  <c r="AC46" i="4"/>
  <c r="AB46" i="4"/>
  <c r="AA46" i="4"/>
  <c r="Z46" i="4"/>
  <c r="Y46" i="4"/>
  <c r="X46" i="4"/>
  <c r="W46" i="4"/>
  <c r="V46" i="4"/>
  <c r="U46" i="4"/>
  <c r="AF39" i="4"/>
  <c r="AE39" i="4"/>
  <c r="AD39" i="4"/>
  <c r="AC39" i="4"/>
  <c r="AB39" i="4"/>
  <c r="AA39" i="4"/>
  <c r="Z39" i="4"/>
  <c r="Y39" i="4"/>
  <c r="X39" i="4"/>
  <c r="W39" i="4"/>
  <c r="V39" i="4"/>
  <c r="U39" i="4"/>
  <c r="AG117" i="1"/>
  <c r="AF117" i="1"/>
  <c r="AE117" i="1"/>
  <c r="AD117" i="1"/>
  <c r="AC117" i="1"/>
  <c r="AB117" i="1"/>
  <c r="AA117" i="1"/>
  <c r="Z117" i="1"/>
  <c r="Y117" i="1"/>
  <c r="X117" i="1"/>
  <c r="W117" i="1"/>
  <c r="V117" i="1"/>
  <c r="T16" i="9"/>
  <c r="AG46" i="4" l="1"/>
  <c r="AM46" i="4" s="1"/>
  <c r="AH117" i="1"/>
  <c r="S39" i="7"/>
  <c r="T117" i="1"/>
  <c r="R31" i="9"/>
  <c r="AG26" i="8"/>
  <c r="AK26" i="8" s="1"/>
  <c r="S26" i="8"/>
  <c r="T61" i="6"/>
  <c r="T62" i="6"/>
  <c r="AF27" i="5"/>
  <c r="AL27" i="5" s="1"/>
  <c r="R27" i="5"/>
  <c r="S56" i="4"/>
  <c r="S46" i="4"/>
  <c r="S47" i="4"/>
  <c r="AG39" i="4"/>
  <c r="AM39" i="4" s="1"/>
  <c r="S39" i="4"/>
  <c r="S50" i="4" l="1"/>
  <c r="AF17" i="9" l="1"/>
  <c r="AF49" i="7"/>
  <c r="AE49" i="7"/>
  <c r="AD49" i="7"/>
  <c r="AC49" i="7"/>
  <c r="AB49" i="7"/>
  <c r="AA49" i="7"/>
  <c r="Z49" i="7"/>
  <c r="Y49" i="7"/>
  <c r="X49" i="7"/>
  <c r="W49" i="7"/>
  <c r="V49" i="7"/>
  <c r="U49" i="7"/>
  <c r="AG46" i="6"/>
  <c r="AF46" i="6"/>
  <c r="AE46" i="6"/>
  <c r="AD46" i="6"/>
  <c r="AC46" i="6"/>
  <c r="AB46" i="6"/>
  <c r="AA46" i="6"/>
  <c r="Z46" i="6"/>
  <c r="Y46" i="6"/>
  <c r="X46" i="6"/>
  <c r="W46" i="6"/>
  <c r="V46" i="6"/>
  <c r="AF41" i="4"/>
  <c r="AE41" i="4"/>
  <c r="AD41" i="4"/>
  <c r="AC41" i="4"/>
  <c r="AB41" i="4"/>
  <c r="AA41" i="4"/>
  <c r="Z41" i="4"/>
  <c r="Y41" i="4"/>
  <c r="X41" i="4"/>
  <c r="W41" i="4"/>
  <c r="V41" i="4"/>
  <c r="U41" i="4"/>
  <c r="AF43" i="4"/>
  <c r="AE43" i="4"/>
  <c r="AD43" i="4"/>
  <c r="AC43" i="4"/>
  <c r="AB43" i="4"/>
  <c r="AA43" i="4"/>
  <c r="Z43" i="4"/>
  <c r="Y43" i="4"/>
  <c r="X43" i="4"/>
  <c r="W43" i="4"/>
  <c r="V43" i="4"/>
  <c r="U43" i="4"/>
  <c r="AF37" i="4"/>
  <c r="AE37" i="4"/>
  <c r="AD37" i="4"/>
  <c r="AC37" i="4"/>
  <c r="AB37" i="4"/>
  <c r="AA37" i="4"/>
  <c r="Z37" i="4"/>
  <c r="Y37" i="4"/>
  <c r="X37" i="4"/>
  <c r="W37" i="4"/>
  <c r="V37" i="4"/>
  <c r="U37" i="4"/>
  <c r="AG126" i="1"/>
  <c r="AF126" i="1"/>
  <c r="AE126" i="1"/>
  <c r="AD126" i="1"/>
  <c r="AC126" i="1"/>
  <c r="AB126" i="1"/>
  <c r="AA126" i="1"/>
  <c r="Z126" i="1"/>
  <c r="Y126" i="1"/>
  <c r="X126" i="1"/>
  <c r="W126" i="1"/>
  <c r="V126" i="1"/>
  <c r="AG28" i="1"/>
  <c r="AF28" i="1"/>
  <c r="AE28" i="1"/>
  <c r="AD28" i="1"/>
  <c r="AC28" i="1"/>
  <c r="AB28" i="1"/>
  <c r="AA28" i="1"/>
  <c r="Z28" i="1"/>
  <c r="Y28" i="1"/>
  <c r="X28" i="1"/>
  <c r="W28" i="1"/>
  <c r="V28" i="1"/>
  <c r="AG27" i="1"/>
  <c r="AF27" i="1"/>
  <c r="AE27" i="1"/>
  <c r="AD27" i="1"/>
  <c r="AC27" i="1"/>
  <c r="AB27" i="1"/>
  <c r="AA27" i="1"/>
  <c r="Z27" i="1"/>
  <c r="Y27" i="1"/>
  <c r="X27" i="1"/>
  <c r="W27" i="1"/>
  <c r="V27" i="1"/>
  <c r="AG26" i="1"/>
  <c r="AF26" i="1"/>
  <c r="AE26" i="1"/>
  <c r="AD26" i="1"/>
  <c r="AC26" i="1"/>
  <c r="AB26" i="1"/>
  <c r="AA26" i="1"/>
  <c r="Z26" i="1"/>
  <c r="Y26" i="1"/>
  <c r="X26" i="1"/>
  <c r="W26" i="1"/>
  <c r="V26" i="1"/>
  <c r="AH26" i="1" l="1"/>
  <c r="AH28" i="1"/>
  <c r="AH27" i="1"/>
  <c r="AH126" i="1"/>
  <c r="AG49" i="7"/>
  <c r="AO49" i="7" s="1"/>
  <c r="T27" i="1"/>
  <c r="T26" i="1"/>
  <c r="T28" i="1"/>
  <c r="T126" i="1"/>
  <c r="R87" i="9"/>
  <c r="R88" i="9"/>
  <c r="R17" i="9"/>
  <c r="T56" i="6"/>
  <c r="S49" i="7"/>
  <c r="S38" i="7"/>
  <c r="S48" i="7"/>
  <c r="AH46" i="6"/>
  <c r="AN46" i="6" s="1"/>
  <c r="T46" i="6"/>
  <c r="T65" i="6"/>
  <c r="T98" i="6"/>
  <c r="T100" i="6"/>
  <c r="T16" i="6"/>
  <c r="R45" i="5"/>
  <c r="R46" i="5"/>
  <c r="R47" i="5"/>
  <c r="R32" i="5"/>
  <c r="AG41" i="4"/>
  <c r="AM41" i="4" s="1"/>
  <c r="S41" i="4"/>
  <c r="AG43" i="4"/>
  <c r="AM43" i="4" s="1"/>
  <c r="S43" i="4"/>
  <c r="S84" i="4"/>
  <c r="AG37" i="4"/>
  <c r="AM37" i="4" s="1"/>
  <c r="S37" i="4"/>
  <c r="S86" i="2"/>
  <c r="S80" i="2"/>
  <c r="S28" i="2"/>
  <c r="A3" i="4" l="1"/>
  <c r="A3" i="5" s="1"/>
  <c r="A3" i="2"/>
  <c r="S59" i="2" l="1"/>
  <c r="W140" i="1" l="1"/>
  <c r="X140" i="1"/>
  <c r="Y140" i="1"/>
  <c r="Z140" i="1"/>
  <c r="AA140" i="1"/>
  <c r="AB140" i="1"/>
  <c r="AC140" i="1"/>
  <c r="AD140" i="1"/>
  <c r="AE140" i="1"/>
  <c r="AF140" i="1"/>
  <c r="AG140" i="1"/>
  <c r="W141" i="1"/>
  <c r="X141" i="1"/>
  <c r="Y141" i="1"/>
  <c r="Z141" i="1"/>
  <c r="AA141" i="1"/>
  <c r="AB141" i="1"/>
  <c r="AC141" i="1"/>
  <c r="AD141" i="1"/>
  <c r="AE141" i="1"/>
  <c r="AF141" i="1"/>
  <c r="AG141" i="1"/>
  <c r="W142" i="1"/>
  <c r="X142" i="1"/>
  <c r="Y142" i="1"/>
  <c r="Z142" i="1"/>
  <c r="AA142" i="1"/>
  <c r="AB142" i="1"/>
  <c r="AC142" i="1"/>
  <c r="AD142" i="1"/>
  <c r="AE142" i="1"/>
  <c r="AF142" i="1"/>
  <c r="AG142" i="1"/>
  <c r="W143" i="1"/>
  <c r="X143" i="1"/>
  <c r="Y143" i="1"/>
  <c r="Z143" i="1"/>
  <c r="AA143" i="1"/>
  <c r="AB143" i="1"/>
  <c r="AC143" i="1"/>
  <c r="AD143" i="1"/>
  <c r="AE143" i="1"/>
  <c r="AF143" i="1"/>
  <c r="AG143" i="1"/>
  <c r="W144" i="1"/>
  <c r="X144" i="1"/>
  <c r="Y144" i="1"/>
  <c r="Z144" i="1"/>
  <c r="AA144" i="1"/>
  <c r="AB144" i="1"/>
  <c r="AC144" i="1"/>
  <c r="AD144" i="1"/>
  <c r="AE144" i="1"/>
  <c r="AF144" i="1"/>
  <c r="AG144" i="1"/>
  <c r="W145" i="1"/>
  <c r="X145" i="1"/>
  <c r="Y145" i="1"/>
  <c r="Z145" i="1"/>
  <c r="AA145" i="1"/>
  <c r="AB145" i="1"/>
  <c r="AC145" i="1"/>
  <c r="AD145" i="1"/>
  <c r="AE145" i="1"/>
  <c r="AF145" i="1"/>
  <c r="AG145" i="1"/>
  <c r="W146" i="1"/>
  <c r="X146" i="1"/>
  <c r="Y146" i="1"/>
  <c r="Z146" i="1"/>
  <c r="AA146" i="1"/>
  <c r="AB146" i="1"/>
  <c r="AC146" i="1"/>
  <c r="AD146" i="1"/>
  <c r="AE146" i="1"/>
  <c r="AF146" i="1"/>
  <c r="AG146" i="1"/>
  <c r="W147" i="1"/>
  <c r="X147" i="1"/>
  <c r="Y147" i="1"/>
  <c r="Z147" i="1"/>
  <c r="AA147" i="1"/>
  <c r="AB147" i="1"/>
  <c r="AC147" i="1"/>
  <c r="AD147" i="1"/>
  <c r="AE147" i="1"/>
  <c r="AF147" i="1"/>
  <c r="AG147" i="1"/>
  <c r="W148" i="1"/>
  <c r="X148" i="1"/>
  <c r="Y148" i="1"/>
  <c r="Z148" i="1"/>
  <c r="AA148" i="1"/>
  <c r="AB148" i="1"/>
  <c r="AC148" i="1"/>
  <c r="AD148" i="1"/>
  <c r="AE148" i="1"/>
  <c r="AF148" i="1"/>
  <c r="AG148" i="1"/>
  <c r="W149" i="1"/>
  <c r="X149" i="1"/>
  <c r="Y149" i="1"/>
  <c r="Z149" i="1"/>
  <c r="AA149" i="1"/>
  <c r="AB149" i="1"/>
  <c r="AC149" i="1"/>
  <c r="AD149" i="1"/>
  <c r="AE149" i="1"/>
  <c r="AF149" i="1"/>
  <c r="AG149" i="1"/>
  <c r="W150" i="1"/>
  <c r="X150" i="1"/>
  <c r="Y150" i="1"/>
  <c r="Z150" i="1"/>
  <c r="AA150" i="1"/>
  <c r="AB150" i="1"/>
  <c r="AC150" i="1"/>
  <c r="AD150" i="1"/>
  <c r="AE150" i="1"/>
  <c r="AF150" i="1"/>
  <c r="AG150" i="1"/>
  <c r="W151" i="1"/>
  <c r="X151" i="1"/>
  <c r="Y151" i="1"/>
  <c r="Z151" i="1"/>
  <c r="AA151" i="1"/>
  <c r="AB151" i="1"/>
  <c r="AC151" i="1"/>
  <c r="AD151" i="1"/>
  <c r="AE151" i="1"/>
  <c r="AF151" i="1"/>
  <c r="AG151" i="1"/>
  <c r="W152" i="1"/>
  <c r="X152" i="1"/>
  <c r="Y152" i="1"/>
  <c r="Z152" i="1"/>
  <c r="AA152" i="1"/>
  <c r="AB152" i="1"/>
  <c r="AC152" i="1"/>
  <c r="AD152" i="1"/>
  <c r="AE152" i="1"/>
  <c r="AF152" i="1"/>
  <c r="AG152" i="1"/>
  <c r="W153" i="1"/>
  <c r="X153" i="1"/>
  <c r="Y153" i="1"/>
  <c r="Z153" i="1"/>
  <c r="AA153" i="1"/>
  <c r="AB153" i="1"/>
  <c r="AC153" i="1"/>
  <c r="AD153" i="1"/>
  <c r="AE153" i="1"/>
  <c r="AF153" i="1"/>
  <c r="AG153" i="1"/>
  <c r="W154" i="1"/>
  <c r="X154" i="1"/>
  <c r="Y154" i="1"/>
  <c r="Z154" i="1"/>
  <c r="AA154" i="1"/>
  <c r="AB154" i="1"/>
  <c r="AC154" i="1"/>
  <c r="AD154" i="1"/>
  <c r="AE154" i="1"/>
  <c r="AF154" i="1"/>
  <c r="AG154" i="1"/>
  <c r="W155" i="1"/>
  <c r="X155" i="1"/>
  <c r="Y155" i="1"/>
  <c r="Z155" i="1"/>
  <c r="AA155" i="1"/>
  <c r="AB155" i="1"/>
  <c r="AC155" i="1"/>
  <c r="AD155" i="1"/>
  <c r="AE155" i="1"/>
  <c r="AF155" i="1"/>
  <c r="AG155" i="1"/>
  <c r="W156" i="1"/>
  <c r="X156" i="1"/>
  <c r="Y156" i="1"/>
  <c r="Z156" i="1"/>
  <c r="AA156" i="1"/>
  <c r="AB156" i="1"/>
  <c r="AC156" i="1"/>
  <c r="AD156" i="1"/>
  <c r="AE156" i="1"/>
  <c r="AF156" i="1"/>
  <c r="AG156" i="1"/>
  <c r="W157" i="1"/>
  <c r="X157" i="1"/>
  <c r="Y157" i="1"/>
  <c r="Z157" i="1"/>
  <c r="AA157" i="1"/>
  <c r="AB157" i="1"/>
  <c r="AC157" i="1"/>
  <c r="AD157" i="1"/>
  <c r="AE157" i="1"/>
  <c r="AF157" i="1"/>
  <c r="AG157" i="1"/>
  <c r="W158" i="1"/>
  <c r="X158" i="1"/>
  <c r="Y158" i="1"/>
  <c r="Z158" i="1"/>
  <c r="AA158" i="1"/>
  <c r="AB158" i="1"/>
  <c r="AC158" i="1"/>
  <c r="AD158" i="1"/>
  <c r="AE158" i="1"/>
  <c r="AF158" i="1"/>
  <c r="AG158" i="1"/>
  <c r="W159" i="1"/>
  <c r="X159" i="1"/>
  <c r="Y159" i="1"/>
  <c r="Z159" i="1"/>
  <c r="AA159" i="1"/>
  <c r="AB159" i="1"/>
  <c r="AC159" i="1"/>
  <c r="AD159" i="1"/>
  <c r="AE159" i="1"/>
  <c r="AF159" i="1"/>
  <c r="AG159" i="1"/>
  <c r="W160" i="1"/>
  <c r="X160" i="1"/>
  <c r="Y160" i="1"/>
  <c r="Z160" i="1"/>
  <c r="AA160" i="1"/>
  <c r="AB160" i="1"/>
  <c r="AC160" i="1"/>
  <c r="AD160" i="1"/>
  <c r="AE160" i="1"/>
  <c r="AF160" i="1"/>
  <c r="AG160" i="1"/>
  <c r="W161" i="1"/>
  <c r="X161" i="1"/>
  <c r="Y161" i="1"/>
  <c r="Z161" i="1"/>
  <c r="AA161" i="1"/>
  <c r="AB161" i="1"/>
  <c r="AC161" i="1"/>
  <c r="AD161" i="1"/>
  <c r="AE161" i="1"/>
  <c r="AF161" i="1"/>
  <c r="AG161" i="1"/>
  <c r="W162" i="1"/>
  <c r="X162" i="1"/>
  <c r="Y162" i="1"/>
  <c r="Z162" i="1"/>
  <c r="AA162" i="1"/>
  <c r="AB162" i="1"/>
  <c r="AC162" i="1"/>
  <c r="AD162" i="1"/>
  <c r="AE162" i="1"/>
  <c r="AF162" i="1"/>
  <c r="AG162" i="1"/>
  <c r="W163" i="1"/>
  <c r="X163" i="1"/>
  <c r="Y163" i="1"/>
  <c r="Z163" i="1"/>
  <c r="AA163" i="1"/>
  <c r="AB163" i="1"/>
  <c r="AC163" i="1"/>
  <c r="AD163" i="1"/>
  <c r="AE163" i="1"/>
  <c r="AF163" i="1"/>
  <c r="AG163" i="1"/>
  <c r="V141" i="1"/>
  <c r="V142" i="1"/>
  <c r="V143" i="1"/>
  <c r="V144" i="1"/>
  <c r="V145" i="1"/>
  <c r="V146" i="1"/>
  <c r="V147" i="1"/>
  <c r="V148" i="1"/>
  <c r="V149" i="1"/>
  <c r="V150" i="1"/>
  <c r="V151" i="1"/>
  <c r="V152" i="1"/>
  <c r="V153" i="1"/>
  <c r="V154" i="1"/>
  <c r="V155" i="1"/>
  <c r="V156" i="1"/>
  <c r="V157" i="1"/>
  <c r="V158" i="1"/>
  <c r="V159" i="1"/>
  <c r="V160" i="1"/>
  <c r="V161" i="1"/>
  <c r="V162" i="1"/>
  <c r="V163" i="1"/>
  <c r="V140" i="1"/>
  <c r="W59" i="1"/>
  <c r="X59" i="1"/>
  <c r="Y59" i="1"/>
  <c r="Z59" i="1"/>
  <c r="AA59" i="1"/>
  <c r="W60" i="1"/>
  <c r="X60" i="1"/>
  <c r="Y60" i="1"/>
  <c r="Z60" i="1"/>
  <c r="AA60" i="1"/>
  <c r="AB60" i="1"/>
  <c r="AC60" i="1"/>
  <c r="AD60" i="1"/>
  <c r="AE60" i="1"/>
  <c r="AF60" i="1"/>
  <c r="AG60" i="1"/>
  <c r="W61" i="1"/>
  <c r="X61" i="1"/>
  <c r="Y61" i="1"/>
  <c r="Z61" i="1"/>
  <c r="AA61" i="1"/>
  <c r="AB61" i="1"/>
  <c r="AC61" i="1"/>
  <c r="AD61" i="1"/>
  <c r="AE61" i="1"/>
  <c r="AF61" i="1"/>
  <c r="AG61" i="1"/>
  <c r="W62" i="1"/>
  <c r="X62" i="1"/>
  <c r="Y62" i="1"/>
  <c r="Z62" i="1"/>
  <c r="AA62" i="1"/>
  <c r="AB62" i="1"/>
  <c r="AC62" i="1"/>
  <c r="AD62" i="1"/>
  <c r="AE62" i="1"/>
  <c r="AF62" i="1"/>
  <c r="AG62" i="1"/>
  <c r="W63" i="1"/>
  <c r="X63" i="1"/>
  <c r="Y63" i="1"/>
  <c r="Z63" i="1"/>
  <c r="AA63" i="1"/>
  <c r="AB63" i="1"/>
  <c r="AC63" i="1"/>
  <c r="AD63" i="1"/>
  <c r="AE63" i="1"/>
  <c r="AF63" i="1"/>
  <c r="AG63" i="1"/>
  <c r="W64" i="1"/>
  <c r="X64" i="1"/>
  <c r="Y64" i="1"/>
  <c r="Z64" i="1"/>
  <c r="AA64" i="1"/>
  <c r="AB64" i="1"/>
  <c r="AC64" i="1"/>
  <c r="AD64" i="1"/>
  <c r="AE64" i="1"/>
  <c r="AF64" i="1"/>
  <c r="AG64" i="1"/>
  <c r="W65" i="1"/>
  <c r="X65" i="1"/>
  <c r="Y65" i="1"/>
  <c r="Z65" i="1"/>
  <c r="AA65" i="1"/>
  <c r="AB65" i="1"/>
  <c r="AC65" i="1"/>
  <c r="AD65" i="1"/>
  <c r="AE65" i="1"/>
  <c r="AF65" i="1"/>
  <c r="AG65" i="1"/>
  <c r="W66" i="1"/>
  <c r="X66" i="1"/>
  <c r="Y66" i="1"/>
  <c r="Z66" i="1"/>
  <c r="AA66" i="1"/>
  <c r="AB66" i="1"/>
  <c r="AC66" i="1"/>
  <c r="AD66" i="1"/>
  <c r="AE66" i="1"/>
  <c r="AF66" i="1"/>
  <c r="AG66" i="1"/>
  <c r="W67" i="1"/>
  <c r="X67" i="1"/>
  <c r="Y67" i="1"/>
  <c r="Z67" i="1"/>
  <c r="AA67" i="1"/>
  <c r="AB67" i="1"/>
  <c r="AC67" i="1"/>
  <c r="AD67" i="1"/>
  <c r="AE67" i="1"/>
  <c r="AF67" i="1"/>
  <c r="AG67" i="1"/>
  <c r="W68" i="1"/>
  <c r="X68" i="1"/>
  <c r="Y68" i="1"/>
  <c r="Z68" i="1"/>
  <c r="AA68" i="1"/>
  <c r="AB68" i="1"/>
  <c r="AC68" i="1"/>
  <c r="AD68" i="1"/>
  <c r="AE68" i="1"/>
  <c r="AF68" i="1"/>
  <c r="AG68" i="1"/>
  <c r="W69" i="1"/>
  <c r="X69" i="1"/>
  <c r="Y69" i="1"/>
  <c r="Z69" i="1"/>
  <c r="AA69" i="1"/>
  <c r="AB69" i="1"/>
  <c r="AC69" i="1"/>
  <c r="AD69" i="1"/>
  <c r="AE69" i="1"/>
  <c r="AF69" i="1"/>
  <c r="AG69" i="1"/>
  <c r="W70" i="1"/>
  <c r="X70" i="1"/>
  <c r="Y70" i="1"/>
  <c r="Z70" i="1"/>
  <c r="AA70" i="1"/>
  <c r="AB70" i="1"/>
  <c r="AC70" i="1"/>
  <c r="AD70" i="1"/>
  <c r="AE70" i="1"/>
  <c r="AF70" i="1"/>
  <c r="AG70" i="1"/>
  <c r="W71" i="1"/>
  <c r="X71" i="1"/>
  <c r="Y71" i="1"/>
  <c r="Z71" i="1"/>
  <c r="AA71" i="1"/>
  <c r="AB71" i="1"/>
  <c r="AC71" i="1"/>
  <c r="AD71" i="1"/>
  <c r="AE71" i="1"/>
  <c r="AF71" i="1"/>
  <c r="AG71" i="1"/>
  <c r="W72" i="1"/>
  <c r="X72" i="1"/>
  <c r="Y72" i="1"/>
  <c r="Z72" i="1"/>
  <c r="AA72" i="1"/>
  <c r="AB72" i="1"/>
  <c r="AC72" i="1"/>
  <c r="AD72" i="1"/>
  <c r="AE72" i="1"/>
  <c r="AF72" i="1"/>
  <c r="AG72" i="1"/>
  <c r="W73" i="1"/>
  <c r="X73" i="1"/>
  <c r="Y73" i="1"/>
  <c r="Z73" i="1"/>
  <c r="AA73" i="1"/>
  <c r="AB73" i="1"/>
  <c r="AC73" i="1"/>
  <c r="AD73" i="1"/>
  <c r="AE73" i="1"/>
  <c r="AF73" i="1"/>
  <c r="AG73" i="1"/>
  <c r="W74" i="1"/>
  <c r="X74" i="1"/>
  <c r="Y74" i="1"/>
  <c r="Z74" i="1"/>
  <c r="AA74" i="1"/>
  <c r="AB74" i="1"/>
  <c r="AC74" i="1"/>
  <c r="AD74" i="1"/>
  <c r="AE74" i="1"/>
  <c r="AF74" i="1"/>
  <c r="AG74" i="1"/>
  <c r="W75" i="1"/>
  <c r="X75" i="1"/>
  <c r="Y75" i="1"/>
  <c r="Z75" i="1"/>
  <c r="AA75" i="1"/>
  <c r="AB75" i="1"/>
  <c r="AC75" i="1"/>
  <c r="AD75" i="1"/>
  <c r="AE75" i="1"/>
  <c r="AF75" i="1"/>
  <c r="AG75" i="1"/>
  <c r="W76" i="1"/>
  <c r="X76" i="1"/>
  <c r="Y76" i="1"/>
  <c r="Z76" i="1"/>
  <c r="AA76" i="1"/>
  <c r="AB76" i="1"/>
  <c r="AC76" i="1"/>
  <c r="AD76" i="1"/>
  <c r="AE76" i="1"/>
  <c r="AF76" i="1"/>
  <c r="AG76" i="1"/>
  <c r="W77" i="1"/>
  <c r="X77" i="1"/>
  <c r="Y77" i="1"/>
  <c r="Z77" i="1"/>
  <c r="AA77" i="1"/>
  <c r="AB77" i="1"/>
  <c r="AC77" i="1"/>
  <c r="AD77" i="1"/>
  <c r="AE77" i="1"/>
  <c r="AF77" i="1"/>
  <c r="AG77" i="1"/>
  <c r="W78" i="1"/>
  <c r="X78" i="1"/>
  <c r="Y78" i="1"/>
  <c r="Z78" i="1"/>
  <c r="AA78" i="1"/>
  <c r="AB78" i="1"/>
  <c r="AC78" i="1"/>
  <c r="AD78" i="1"/>
  <c r="AE78" i="1"/>
  <c r="AF78" i="1"/>
  <c r="AG78" i="1"/>
  <c r="W79" i="1"/>
  <c r="X79" i="1"/>
  <c r="Y79" i="1"/>
  <c r="Z79" i="1"/>
  <c r="AA79" i="1"/>
  <c r="AB79" i="1"/>
  <c r="AC79" i="1"/>
  <c r="AD79" i="1"/>
  <c r="AE79" i="1"/>
  <c r="AF79" i="1"/>
  <c r="AG79" i="1"/>
  <c r="W80" i="1"/>
  <c r="X80" i="1"/>
  <c r="Y80" i="1"/>
  <c r="Z80" i="1"/>
  <c r="AA80" i="1"/>
  <c r="AB80" i="1"/>
  <c r="AC80" i="1"/>
  <c r="AD80" i="1"/>
  <c r="AE80" i="1"/>
  <c r="AF80" i="1"/>
  <c r="AG80" i="1"/>
  <c r="W81" i="1"/>
  <c r="X81" i="1"/>
  <c r="Y81" i="1"/>
  <c r="Z81" i="1"/>
  <c r="AA81" i="1"/>
  <c r="AB81" i="1"/>
  <c r="AC81" i="1"/>
  <c r="AD81" i="1"/>
  <c r="AE81" i="1"/>
  <c r="AF81" i="1"/>
  <c r="AG81" i="1"/>
  <c r="W82" i="1"/>
  <c r="X82" i="1"/>
  <c r="Y82" i="1"/>
  <c r="Z82" i="1"/>
  <c r="AA82" i="1"/>
  <c r="AB82" i="1"/>
  <c r="AC82" i="1"/>
  <c r="AD82" i="1"/>
  <c r="AE82" i="1"/>
  <c r="AF82" i="1"/>
  <c r="AG82" i="1"/>
  <c r="W83" i="1"/>
  <c r="X83" i="1"/>
  <c r="Y83" i="1"/>
  <c r="Z83" i="1"/>
  <c r="AA83" i="1"/>
  <c r="AB83" i="1"/>
  <c r="AC83" i="1"/>
  <c r="AD83" i="1"/>
  <c r="AE83" i="1"/>
  <c r="AF83" i="1"/>
  <c r="AG83" i="1"/>
  <c r="W84" i="1"/>
  <c r="X84" i="1"/>
  <c r="Y84" i="1"/>
  <c r="Z84" i="1"/>
  <c r="AA84" i="1"/>
  <c r="AB84" i="1"/>
  <c r="AC84" i="1"/>
  <c r="AD84" i="1"/>
  <c r="AE84" i="1"/>
  <c r="AF84" i="1"/>
  <c r="AG84" i="1"/>
  <c r="W85" i="1"/>
  <c r="X85" i="1"/>
  <c r="Y85" i="1"/>
  <c r="Z85" i="1"/>
  <c r="AA85" i="1"/>
  <c r="AB85" i="1"/>
  <c r="AC85" i="1"/>
  <c r="AD85" i="1"/>
  <c r="AE85" i="1"/>
  <c r="AF85" i="1"/>
  <c r="AG85" i="1"/>
  <c r="W86" i="1"/>
  <c r="X86" i="1"/>
  <c r="Y86" i="1"/>
  <c r="Z86" i="1"/>
  <c r="AA86" i="1"/>
  <c r="AB86" i="1"/>
  <c r="AC86" i="1"/>
  <c r="AD86" i="1"/>
  <c r="AE86" i="1"/>
  <c r="AF86" i="1"/>
  <c r="AG86" i="1"/>
  <c r="W87" i="1"/>
  <c r="X87" i="1"/>
  <c r="Y87" i="1"/>
  <c r="Z87" i="1"/>
  <c r="AA87" i="1"/>
  <c r="AB87" i="1"/>
  <c r="AC87" i="1"/>
  <c r="AD87" i="1"/>
  <c r="AE87" i="1"/>
  <c r="AF87" i="1"/>
  <c r="AG87" i="1"/>
  <c r="W88" i="1"/>
  <c r="X88" i="1"/>
  <c r="Y88" i="1"/>
  <c r="Z88" i="1"/>
  <c r="AA88" i="1"/>
  <c r="AB88" i="1"/>
  <c r="AC88" i="1"/>
  <c r="AD88" i="1"/>
  <c r="AE88" i="1"/>
  <c r="AF88" i="1"/>
  <c r="AG88" i="1"/>
  <c r="W89" i="1"/>
  <c r="X89" i="1"/>
  <c r="Y89" i="1"/>
  <c r="Z89" i="1"/>
  <c r="AA89" i="1"/>
  <c r="AB89" i="1"/>
  <c r="AC89" i="1"/>
  <c r="AD89" i="1"/>
  <c r="AE89" i="1"/>
  <c r="AF89" i="1"/>
  <c r="AG89" i="1"/>
  <c r="W90" i="1"/>
  <c r="X90" i="1"/>
  <c r="Y90" i="1"/>
  <c r="Z90" i="1"/>
  <c r="AA90" i="1"/>
  <c r="AB90" i="1"/>
  <c r="AC90" i="1"/>
  <c r="AD90" i="1"/>
  <c r="AE90" i="1"/>
  <c r="AF90" i="1"/>
  <c r="AG90" i="1"/>
  <c r="W91" i="1"/>
  <c r="X91" i="1"/>
  <c r="Y91" i="1"/>
  <c r="Z91" i="1"/>
  <c r="AA91" i="1"/>
  <c r="AB91" i="1"/>
  <c r="AC91" i="1"/>
  <c r="AD91" i="1"/>
  <c r="AE91" i="1"/>
  <c r="AF91" i="1"/>
  <c r="AG91" i="1"/>
  <c r="W92" i="1"/>
  <c r="X92" i="1"/>
  <c r="Y92" i="1"/>
  <c r="Z92" i="1"/>
  <c r="AA92" i="1"/>
  <c r="AB92" i="1"/>
  <c r="AC92" i="1"/>
  <c r="AD92" i="1"/>
  <c r="AE92" i="1"/>
  <c r="AF92" i="1"/>
  <c r="AG92" i="1"/>
  <c r="W93" i="1"/>
  <c r="X93" i="1"/>
  <c r="Y93" i="1"/>
  <c r="Z93" i="1"/>
  <c r="AA93" i="1"/>
  <c r="AB93" i="1"/>
  <c r="AC93" i="1"/>
  <c r="AD93" i="1"/>
  <c r="AE93" i="1"/>
  <c r="AF93" i="1"/>
  <c r="AG93" i="1"/>
  <c r="W94" i="1"/>
  <c r="X94" i="1"/>
  <c r="Y94" i="1"/>
  <c r="Z94" i="1"/>
  <c r="AA94" i="1"/>
  <c r="AB94" i="1"/>
  <c r="AC94" i="1"/>
  <c r="AD94" i="1"/>
  <c r="AE94" i="1"/>
  <c r="AF94" i="1"/>
  <c r="AG94" i="1"/>
  <c r="W95" i="1"/>
  <c r="X95" i="1"/>
  <c r="Y95" i="1"/>
  <c r="Z95" i="1"/>
  <c r="AA95" i="1"/>
  <c r="AB95" i="1"/>
  <c r="AC95" i="1"/>
  <c r="AD95" i="1"/>
  <c r="AE95" i="1"/>
  <c r="AF95" i="1"/>
  <c r="AG95" i="1"/>
  <c r="W96" i="1"/>
  <c r="X96" i="1"/>
  <c r="Y96" i="1"/>
  <c r="Z96" i="1"/>
  <c r="AA96" i="1"/>
  <c r="AB96" i="1"/>
  <c r="AC96" i="1"/>
  <c r="AD96" i="1"/>
  <c r="AE96" i="1"/>
  <c r="AF96" i="1"/>
  <c r="AG96" i="1"/>
  <c r="W97" i="1"/>
  <c r="X97" i="1"/>
  <c r="Y97" i="1"/>
  <c r="Z97" i="1"/>
  <c r="AA97" i="1"/>
  <c r="AB97" i="1"/>
  <c r="AC97" i="1"/>
  <c r="AD97" i="1"/>
  <c r="AE97" i="1"/>
  <c r="AF97" i="1"/>
  <c r="AG97" i="1"/>
  <c r="W98" i="1"/>
  <c r="X98" i="1"/>
  <c r="Y98" i="1"/>
  <c r="Z98" i="1"/>
  <c r="AA98" i="1"/>
  <c r="AB98" i="1"/>
  <c r="AC98" i="1"/>
  <c r="AD98" i="1"/>
  <c r="AE98" i="1"/>
  <c r="AF98" i="1"/>
  <c r="AG98" i="1"/>
  <c r="W99" i="1"/>
  <c r="X99" i="1"/>
  <c r="Y99" i="1"/>
  <c r="Z99" i="1"/>
  <c r="AA99" i="1"/>
  <c r="AB99" i="1"/>
  <c r="AC99" i="1"/>
  <c r="AD99" i="1"/>
  <c r="AE99" i="1"/>
  <c r="AF99" i="1"/>
  <c r="AG99" i="1"/>
  <c r="W100" i="1"/>
  <c r="X100" i="1"/>
  <c r="Y100" i="1"/>
  <c r="Z100" i="1"/>
  <c r="AA100" i="1"/>
  <c r="AB100" i="1"/>
  <c r="AC100" i="1"/>
  <c r="AD100" i="1"/>
  <c r="AE100" i="1"/>
  <c r="AF100" i="1"/>
  <c r="AG100" i="1"/>
  <c r="W101" i="1"/>
  <c r="X101" i="1"/>
  <c r="Y101" i="1"/>
  <c r="Z101" i="1"/>
  <c r="AA101" i="1"/>
  <c r="AB101" i="1"/>
  <c r="AC101" i="1"/>
  <c r="AD101" i="1"/>
  <c r="AE101" i="1"/>
  <c r="AF101" i="1"/>
  <c r="AG101" i="1"/>
  <c r="W102" i="1"/>
  <c r="X102" i="1"/>
  <c r="Y102" i="1"/>
  <c r="Z102" i="1"/>
  <c r="AA102" i="1"/>
  <c r="AB102" i="1"/>
  <c r="AC102" i="1"/>
  <c r="AD102" i="1"/>
  <c r="AE102" i="1"/>
  <c r="AF102" i="1"/>
  <c r="AG102" i="1"/>
  <c r="W103" i="1"/>
  <c r="X103" i="1"/>
  <c r="Y103" i="1"/>
  <c r="Z103" i="1"/>
  <c r="AA103" i="1"/>
  <c r="AB103" i="1"/>
  <c r="AC103" i="1"/>
  <c r="AD103" i="1"/>
  <c r="AE103" i="1"/>
  <c r="AF103" i="1"/>
  <c r="AG103" i="1"/>
  <c r="W104" i="1"/>
  <c r="X104" i="1"/>
  <c r="Y104" i="1"/>
  <c r="Z104" i="1"/>
  <c r="AA104" i="1"/>
  <c r="AB104" i="1"/>
  <c r="AC104" i="1"/>
  <c r="AD104" i="1"/>
  <c r="AE104" i="1"/>
  <c r="AF104" i="1"/>
  <c r="AG104" i="1"/>
  <c r="W105" i="1"/>
  <c r="X105" i="1"/>
  <c r="Y105" i="1"/>
  <c r="Z105" i="1"/>
  <c r="AA105" i="1"/>
  <c r="AB105" i="1"/>
  <c r="AC105" i="1"/>
  <c r="AD105" i="1"/>
  <c r="AE105" i="1"/>
  <c r="AF105" i="1"/>
  <c r="AG105" i="1"/>
  <c r="W106" i="1"/>
  <c r="X106" i="1"/>
  <c r="Y106" i="1"/>
  <c r="Z106" i="1"/>
  <c r="AA106" i="1"/>
  <c r="AB106" i="1"/>
  <c r="AC106" i="1"/>
  <c r="AD106" i="1"/>
  <c r="AE106" i="1"/>
  <c r="AF106" i="1"/>
  <c r="AG106" i="1"/>
  <c r="W107" i="1"/>
  <c r="X107" i="1"/>
  <c r="Y107" i="1"/>
  <c r="Z107" i="1"/>
  <c r="AA107" i="1"/>
  <c r="AB107" i="1"/>
  <c r="AC107" i="1"/>
  <c r="AD107" i="1"/>
  <c r="AE107" i="1"/>
  <c r="AF107" i="1"/>
  <c r="AG107" i="1"/>
  <c r="W108" i="1"/>
  <c r="X108" i="1"/>
  <c r="Y108" i="1"/>
  <c r="Z108" i="1"/>
  <c r="AA108" i="1"/>
  <c r="AB108" i="1"/>
  <c r="AC108" i="1"/>
  <c r="AD108" i="1"/>
  <c r="AE108" i="1"/>
  <c r="AF108" i="1"/>
  <c r="AG108" i="1"/>
  <c r="W109" i="1"/>
  <c r="X109" i="1"/>
  <c r="Y109" i="1"/>
  <c r="Z109" i="1"/>
  <c r="AA109" i="1"/>
  <c r="AB109" i="1"/>
  <c r="AC109" i="1"/>
  <c r="AD109" i="1"/>
  <c r="AE109" i="1"/>
  <c r="AF109" i="1"/>
  <c r="AG109" i="1"/>
  <c r="W110" i="1"/>
  <c r="X110" i="1"/>
  <c r="Y110" i="1"/>
  <c r="Z110" i="1"/>
  <c r="AA110" i="1"/>
  <c r="AB110" i="1"/>
  <c r="AC110" i="1"/>
  <c r="AD110" i="1"/>
  <c r="AE110" i="1"/>
  <c r="AF110" i="1"/>
  <c r="AG110" i="1"/>
  <c r="W111" i="1"/>
  <c r="X111" i="1"/>
  <c r="Y111" i="1"/>
  <c r="Z111" i="1"/>
  <c r="AA111" i="1"/>
  <c r="AB111" i="1"/>
  <c r="AC111" i="1"/>
  <c r="AD111" i="1"/>
  <c r="AE111" i="1"/>
  <c r="AF111" i="1"/>
  <c r="AG111" i="1"/>
  <c r="W112" i="1"/>
  <c r="X112" i="1"/>
  <c r="Y112" i="1"/>
  <c r="Z112" i="1"/>
  <c r="AA112" i="1"/>
  <c r="AB112" i="1"/>
  <c r="AC112" i="1"/>
  <c r="AD112" i="1"/>
  <c r="AE112" i="1"/>
  <c r="AF112" i="1"/>
  <c r="AG112" i="1"/>
  <c r="W113" i="1"/>
  <c r="X113" i="1"/>
  <c r="Y113" i="1"/>
  <c r="Z113" i="1"/>
  <c r="AA113" i="1"/>
  <c r="AB113" i="1"/>
  <c r="AC113" i="1"/>
  <c r="AD113" i="1"/>
  <c r="AE113" i="1"/>
  <c r="AF113" i="1"/>
  <c r="AG113" i="1"/>
  <c r="W114" i="1"/>
  <c r="X114" i="1"/>
  <c r="Y114" i="1"/>
  <c r="Z114" i="1"/>
  <c r="AA114" i="1"/>
  <c r="AB114" i="1"/>
  <c r="AC114" i="1"/>
  <c r="AD114" i="1"/>
  <c r="AE114" i="1"/>
  <c r="AF114" i="1"/>
  <c r="AG114" i="1"/>
  <c r="W115" i="1"/>
  <c r="X115" i="1"/>
  <c r="Y115" i="1"/>
  <c r="Z115" i="1"/>
  <c r="AA115" i="1"/>
  <c r="AB115" i="1"/>
  <c r="AC115" i="1"/>
  <c r="AD115" i="1"/>
  <c r="AE115" i="1"/>
  <c r="AF115" i="1"/>
  <c r="AG115" i="1"/>
  <c r="W116" i="1"/>
  <c r="X116" i="1"/>
  <c r="Y116" i="1"/>
  <c r="Z116" i="1"/>
  <c r="AA116" i="1"/>
  <c r="AB116" i="1"/>
  <c r="AC116" i="1"/>
  <c r="AD116" i="1"/>
  <c r="AE116" i="1"/>
  <c r="AF116" i="1"/>
  <c r="AG116" i="1"/>
  <c r="W118" i="1"/>
  <c r="X118" i="1"/>
  <c r="Y118" i="1"/>
  <c r="Z118" i="1"/>
  <c r="AA118" i="1"/>
  <c r="AB118" i="1"/>
  <c r="AC118" i="1"/>
  <c r="AD118" i="1"/>
  <c r="AE118" i="1"/>
  <c r="AF118" i="1"/>
  <c r="AG118" i="1"/>
  <c r="W119" i="1"/>
  <c r="X119" i="1"/>
  <c r="Y119" i="1"/>
  <c r="Z119" i="1"/>
  <c r="AA119" i="1"/>
  <c r="AB119" i="1"/>
  <c r="AC119" i="1"/>
  <c r="AD119" i="1"/>
  <c r="AE119" i="1"/>
  <c r="AF119" i="1"/>
  <c r="AG119" i="1"/>
  <c r="W120" i="1"/>
  <c r="X120" i="1"/>
  <c r="Y120" i="1"/>
  <c r="Z120" i="1"/>
  <c r="AA120" i="1"/>
  <c r="AB120" i="1"/>
  <c r="AC120" i="1"/>
  <c r="AD120" i="1"/>
  <c r="AE120" i="1"/>
  <c r="AF120" i="1"/>
  <c r="AG120" i="1"/>
  <c r="W121" i="1"/>
  <c r="X121" i="1"/>
  <c r="Y121" i="1"/>
  <c r="Z121" i="1"/>
  <c r="AA121" i="1"/>
  <c r="AB121" i="1"/>
  <c r="AC121" i="1"/>
  <c r="AD121" i="1"/>
  <c r="AE121" i="1"/>
  <c r="AF121" i="1"/>
  <c r="AG121" i="1"/>
  <c r="W122" i="1"/>
  <c r="X122" i="1"/>
  <c r="Y122" i="1"/>
  <c r="Z122" i="1"/>
  <c r="AA122" i="1"/>
  <c r="AB122" i="1"/>
  <c r="AC122" i="1"/>
  <c r="AD122" i="1"/>
  <c r="AE122" i="1"/>
  <c r="AF122" i="1"/>
  <c r="AG122" i="1"/>
  <c r="W123" i="1"/>
  <c r="X123" i="1"/>
  <c r="Y123" i="1"/>
  <c r="Z123" i="1"/>
  <c r="AA123" i="1"/>
  <c r="AB123" i="1"/>
  <c r="AC123" i="1"/>
  <c r="AD123" i="1"/>
  <c r="AE123" i="1"/>
  <c r="AF123" i="1"/>
  <c r="AG123" i="1"/>
  <c r="W124" i="1"/>
  <c r="X124" i="1"/>
  <c r="Y124" i="1"/>
  <c r="Z124" i="1"/>
  <c r="AA124" i="1"/>
  <c r="AB124" i="1"/>
  <c r="AC124" i="1"/>
  <c r="AD124" i="1"/>
  <c r="AE124" i="1"/>
  <c r="AF124" i="1"/>
  <c r="AG124" i="1"/>
  <c r="W125" i="1"/>
  <c r="X125" i="1"/>
  <c r="Y125" i="1"/>
  <c r="Z125" i="1"/>
  <c r="AA125" i="1"/>
  <c r="AB125" i="1"/>
  <c r="AC125" i="1"/>
  <c r="AD125" i="1"/>
  <c r="AE125" i="1"/>
  <c r="AF125" i="1"/>
  <c r="AG125" i="1"/>
  <c r="W127" i="1"/>
  <c r="X127" i="1"/>
  <c r="Y127" i="1"/>
  <c r="Z127" i="1"/>
  <c r="AA127" i="1"/>
  <c r="AB127" i="1"/>
  <c r="AC127" i="1"/>
  <c r="AD127" i="1"/>
  <c r="AE127" i="1"/>
  <c r="AF127" i="1"/>
  <c r="AG127" i="1"/>
  <c r="W128" i="1"/>
  <c r="X128" i="1"/>
  <c r="Y128" i="1"/>
  <c r="Z128" i="1"/>
  <c r="AA128" i="1"/>
  <c r="AB128" i="1"/>
  <c r="AC128" i="1"/>
  <c r="AD128" i="1"/>
  <c r="AE128" i="1"/>
  <c r="AF128" i="1"/>
  <c r="AG128" i="1"/>
  <c r="W129" i="1"/>
  <c r="X129" i="1"/>
  <c r="Y129" i="1"/>
  <c r="Z129" i="1"/>
  <c r="AA129" i="1"/>
  <c r="AB129" i="1"/>
  <c r="AC129" i="1"/>
  <c r="AD129" i="1"/>
  <c r="AE129" i="1"/>
  <c r="AF129" i="1"/>
  <c r="AG129" i="1"/>
  <c r="W130" i="1"/>
  <c r="X130" i="1"/>
  <c r="Y130" i="1"/>
  <c r="Z130" i="1"/>
  <c r="AA130" i="1"/>
  <c r="AB130" i="1"/>
  <c r="AC130" i="1"/>
  <c r="AD130" i="1"/>
  <c r="AE130" i="1"/>
  <c r="AF130" i="1"/>
  <c r="AG130" i="1"/>
  <c r="W131" i="1"/>
  <c r="X131" i="1"/>
  <c r="Y131" i="1"/>
  <c r="Z131" i="1"/>
  <c r="AA131" i="1"/>
  <c r="AB131" i="1"/>
  <c r="AC131" i="1"/>
  <c r="AD131" i="1"/>
  <c r="AE131" i="1"/>
  <c r="AF131" i="1"/>
  <c r="AG131" i="1"/>
  <c r="W132" i="1"/>
  <c r="X132" i="1"/>
  <c r="Y132" i="1"/>
  <c r="Z132" i="1"/>
  <c r="AA132" i="1"/>
  <c r="AB132" i="1"/>
  <c r="AC132" i="1"/>
  <c r="AD132" i="1"/>
  <c r="AE132" i="1"/>
  <c r="AF132" i="1"/>
  <c r="AG132"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8" i="1"/>
  <c r="V119" i="1"/>
  <c r="V120" i="1"/>
  <c r="V121" i="1"/>
  <c r="V122" i="1"/>
  <c r="V123" i="1"/>
  <c r="V124" i="1"/>
  <c r="V125" i="1"/>
  <c r="V127" i="1"/>
  <c r="V128" i="1"/>
  <c r="V129" i="1"/>
  <c r="V130" i="1"/>
  <c r="V131" i="1"/>
  <c r="V132" i="1"/>
  <c r="V59" i="1"/>
  <c r="W52" i="1"/>
  <c r="X52" i="1"/>
  <c r="Y52" i="1"/>
  <c r="Z52" i="1"/>
  <c r="AA52" i="1"/>
  <c r="AB52" i="1"/>
  <c r="AC52" i="1"/>
  <c r="AD52" i="1"/>
  <c r="AE52" i="1"/>
  <c r="AF52" i="1"/>
  <c r="AG52" i="1"/>
  <c r="V52" i="1"/>
  <c r="W47" i="1"/>
  <c r="X47" i="1"/>
  <c r="Y47" i="1"/>
  <c r="Z47" i="1"/>
  <c r="AA47" i="1"/>
  <c r="AB47" i="1"/>
  <c r="AC47" i="1"/>
  <c r="AD47" i="1"/>
  <c r="AE47" i="1"/>
  <c r="AF47" i="1"/>
  <c r="AG47" i="1"/>
  <c r="V47" i="1"/>
  <c r="W12" i="1"/>
  <c r="X12" i="1"/>
  <c r="Y12" i="1"/>
  <c r="Z12" i="1"/>
  <c r="AB12" i="1"/>
  <c r="AD12" i="1"/>
  <c r="AE12" i="1"/>
  <c r="AF12" i="1"/>
  <c r="AG12" i="1"/>
  <c r="W13" i="1"/>
  <c r="X13" i="1"/>
  <c r="Y13" i="1"/>
  <c r="Z13" i="1"/>
  <c r="AA13" i="1"/>
  <c r="AB13" i="1"/>
  <c r="AC13" i="1"/>
  <c r="AD13" i="1"/>
  <c r="AE13" i="1"/>
  <c r="AF13" i="1"/>
  <c r="AG13" i="1"/>
  <c r="W14" i="1"/>
  <c r="X14" i="1"/>
  <c r="Y14" i="1"/>
  <c r="Z14" i="1"/>
  <c r="AA14" i="1"/>
  <c r="AB14" i="1"/>
  <c r="AC14" i="1"/>
  <c r="AD14" i="1"/>
  <c r="AE14" i="1"/>
  <c r="AF14" i="1"/>
  <c r="AG14" i="1"/>
  <c r="W15" i="1"/>
  <c r="X15" i="1"/>
  <c r="Y15" i="1"/>
  <c r="Z15" i="1"/>
  <c r="AA15" i="1"/>
  <c r="AB15" i="1"/>
  <c r="AC15" i="1"/>
  <c r="AD15" i="1"/>
  <c r="AE15" i="1"/>
  <c r="AF15" i="1"/>
  <c r="AG15" i="1"/>
  <c r="W16" i="1"/>
  <c r="X16" i="1"/>
  <c r="Y16" i="1"/>
  <c r="Z16" i="1"/>
  <c r="AA16" i="1"/>
  <c r="AB16" i="1"/>
  <c r="AC16" i="1"/>
  <c r="AD16" i="1"/>
  <c r="AE16" i="1"/>
  <c r="AF16" i="1"/>
  <c r="AG16" i="1"/>
  <c r="W17" i="1"/>
  <c r="X17" i="1"/>
  <c r="Y17" i="1"/>
  <c r="Z17" i="1"/>
  <c r="AA17" i="1"/>
  <c r="AB17" i="1"/>
  <c r="AC17" i="1"/>
  <c r="AD17" i="1"/>
  <c r="AE17" i="1"/>
  <c r="AF17" i="1"/>
  <c r="AG17" i="1"/>
  <c r="W18" i="1"/>
  <c r="X18" i="1"/>
  <c r="Y18" i="1"/>
  <c r="Z18" i="1"/>
  <c r="AA18" i="1"/>
  <c r="AB18" i="1"/>
  <c r="AC18" i="1"/>
  <c r="AD18" i="1"/>
  <c r="AE18" i="1"/>
  <c r="AF18" i="1"/>
  <c r="AG18" i="1"/>
  <c r="W19" i="1"/>
  <c r="X19" i="1"/>
  <c r="Y19" i="1"/>
  <c r="Z19" i="1"/>
  <c r="AA19" i="1"/>
  <c r="AB19" i="1"/>
  <c r="AC19" i="1"/>
  <c r="AD19" i="1"/>
  <c r="AE19" i="1"/>
  <c r="AF19" i="1"/>
  <c r="AG19" i="1"/>
  <c r="W20" i="1"/>
  <c r="X20" i="1"/>
  <c r="Y20" i="1"/>
  <c r="Z20" i="1"/>
  <c r="AA20" i="1"/>
  <c r="AB20" i="1"/>
  <c r="AC20" i="1"/>
  <c r="AD20" i="1"/>
  <c r="AE20" i="1"/>
  <c r="AF20" i="1"/>
  <c r="AG20" i="1"/>
  <c r="W21" i="1"/>
  <c r="X21" i="1"/>
  <c r="Y21" i="1"/>
  <c r="Z21" i="1"/>
  <c r="AA21" i="1"/>
  <c r="AB21" i="1"/>
  <c r="AC21" i="1"/>
  <c r="AD21" i="1"/>
  <c r="AE21" i="1"/>
  <c r="AF21" i="1"/>
  <c r="AG21" i="1"/>
  <c r="W22" i="1"/>
  <c r="X22" i="1"/>
  <c r="Y22" i="1"/>
  <c r="Z22" i="1"/>
  <c r="AA22" i="1"/>
  <c r="AB22" i="1"/>
  <c r="AC22" i="1"/>
  <c r="AD22" i="1"/>
  <c r="AE22" i="1"/>
  <c r="AF22" i="1"/>
  <c r="AG22" i="1"/>
  <c r="W23" i="1"/>
  <c r="X23" i="1"/>
  <c r="Y23" i="1"/>
  <c r="Z23" i="1"/>
  <c r="AA23" i="1"/>
  <c r="AB23" i="1"/>
  <c r="AC23" i="1"/>
  <c r="AD23" i="1"/>
  <c r="AE23" i="1"/>
  <c r="AF23" i="1"/>
  <c r="AG23" i="1"/>
  <c r="W24" i="1"/>
  <c r="X24" i="1"/>
  <c r="Y24" i="1"/>
  <c r="Z24" i="1"/>
  <c r="AA24" i="1"/>
  <c r="AB24" i="1"/>
  <c r="AC24" i="1"/>
  <c r="AD24" i="1"/>
  <c r="AE24" i="1"/>
  <c r="AF24" i="1"/>
  <c r="AG24" i="1"/>
  <c r="W25" i="1"/>
  <c r="X25" i="1"/>
  <c r="Y25" i="1"/>
  <c r="Z25" i="1"/>
  <c r="AA25" i="1"/>
  <c r="AB25" i="1"/>
  <c r="AC25" i="1"/>
  <c r="AD25" i="1"/>
  <c r="AE25" i="1"/>
  <c r="AF25" i="1"/>
  <c r="AG25" i="1"/>
  <c r="W29" i="1"/>
  <c r="X29" i="1"/>
  <c r="Y29" i="1"/>
  <c r="Z29" i="1"/>
  <c r="AA29" i="1"/>
  <c r="AB29" i="1"/>
  <c r="AC29" i="1"/>
  <c r="AD29" i="1"/>
  <c r="AE29" i="1"/>
  <c r="AF29" i="1"/>
  <c r="AG29" i="1"/>
  <c r="W30" i="1"/>
  <c r="X30" i="1"/>
  <c r="Y30" i="1"/>
  <c r="Z30" i="1"/>
  <c r="AA30" i="1"/>
  <c r="AB30" i="1"/>
  <c r="AC30" i="1"/>
  <c r="AD30" i="1"/>
  <c r="AE30" i="1"/>
  <c r="AF30" i="1"/>
  <c r="AG30" i="1"/>
  <c r="W31" i="1"/>
  <c r="X31" i="1"/>
  <c r="Y31" i="1"/>
  <c r="Z31" i="1"/>
  <c r="AA31" i="1"/>
  <c r="AB31" i="1"/>
  <c r="AC31" i="1"/>
  <c r="AD31" i="1"/>
  <c r="AE31" i="1"/>
  <c r="AF31" i="1"/>
  <c r="AG31" i="1"/>
  <c r="W32" i="1"/>
  <c r="X32" i="1"/>
  <c r="Y32" i="1"/>
  <c r="Z32" i="1"/>
  <c r="AA32" i="1"/>
  <c r="AB32" i="1"/>
  <c r="AC32" i="1"/>
  <c r="AD32" i="1"/>
  <c r="AE32" i="1"/>
  <c r="AF32" i="1"/>
  <c r="AG32" i="1"/>
  <c r="W33" i="1"/>
  <c r="X33" i="1"/>
  <c r="Y33" i="1"/>
  <c r="Z33" i="1"/>
  <c r="AA33" i="1"/>
  <c r="AB33" i="1"/>
  <c r="AC33" i="1"/>
  <c r="AD33" i="1"/>
  <c r="AE33" i="1"/>
  <c r="AF33" i="1"/>
  <c r="AG33" i="1"/>
  <c r="W34" i="1"/>
  <c r="X34" i="1"/>
  <c r="Y34" i="1"/>
  <c r="Z34" i="1"/>
  <c r="AA34" i="1"/>
  <c r="AB34" i="1"/>
  <c r="AC34" i="1"/>
  <c r="AD34" i="1"/>
  <c r="AE34" i="1"/>
  <c r="AF34" i="1"/>
  <c r="AG34" i="1"/>
  <c r="W35" i="1"/>
  <c r="X35" i="1"/>
  <c r="Y35" i="1"/>
  <c r="Z35" i="1"/>
  <c r="AA35" i="1"/>
  <c r="AB35" i="1"/>
  <c r="AC35" i="1"/>
  <c r="AD35" i="1"/>
  <c r="AE35" i="1"/>
  <c r="AF35" i="1"/>
  <c r="AG35" i="1"/>
  <c r="W36" i="1"/>
  <c r="X36" i="1"/>
  <c r="Y36" i="1"/>
  <c r="Z36" i="1"/>
  <c r="AA36" i="1"/>
  <c r="AB36" i="1"/>
  <c r="AC36" i="1"/>
  <c r="AD36" i="1"/>
  <c r="AE36" i="1"/>
  <c r="AF36" i="1"/>
  <c r="AG36" i="1"/>
  <c r="W37" i="1"/>
  <c r="X37" i="1"/>
  <c r="Y37" i="1"/>
  <c r="Z37" i="1"/>
  <c r="AA37" i="1"/>
  <c r="AB37" i="1"/>
  <c r="AC37" i="1"/>
  <c r="AD37" i="1"/>
  <c r="AE37" i="1"/>
  <c r="AF37" i="1"/>
  <c r="AG37" i="1"/>
  <c r="W38" i="1"/>
  <c r="X38" i="1"/>
  <c r="Y38" i="1"/>
  <c r="Z38" i="1"/>
  <c r="AA38" i="1"/>
  <c r="AB38" i="1"/>
  <c r="AC38" i="1"/>
  <c r="AD38" i="1"/>
  <c r="AE38" i="1"/>
  <c r="AF38" i="1"/>
  <c r="AG38" i="1"/>
  <c r="W39" i="1"/>
  <c r="X39" i="1"/>
  <c r="Y39" i="1"/>
  <c r="Z39" i="1"/>
  <c r="AA39" i="1"/>
  <c r="AB39" i="1"/>
  <c r="AC39" i="1"/>
  <c r="AD39" i="1"/>
  <c r="AE39" i="1"/>
  <c r="AF39" i="1"/>
  <c r="AG39" i="1"/>
  <c r="W40" i="1"/>
  <c r="X40" i="1"/>
  <c r="Y40" i="1"/>
  <c r="Z40" i="1"/>
  <c r="AA40" i="1"/>
  <c r="AB40" i="1"/>
  <c r="AC40" i="1"/>
  <c r="AD40" i="1"/>
  <c r="AE40" i="1"/>
  <c r="AF40" i="1"/>
  <c r="AG40" i="1"/>
  <c r="W41" i="1"/>
  <c r="X41" i="1"/>
  <c r="Y41" i="1"/>
  <c r="Z41" i="1"/>
  <c r="AA41" i="1"/>
  <c r="AB41" i="1"/>
  <c r="AC41" i="1"/>
  <c r="AD41" i="1"/>
  <c r="AE41" i="1"/>
  <c r="AF41" i="1"/>
  <c r="AG41" i="1"/>
  <c r="W42" i="1"/>
  <c r="X42" i="1"/>
  <c r="Y42" i="1"/>
  <c r="Z42" i="1"/>
  <c r="AA42" i="1"/>
  <c r="AB42" i="1"/>
  <c r="AC42" i="1"/>
  <c r="AD42" i="1"/>
  <c r="AE42" i="1"/>
  <c r="AF42" i="1"/>
  <c r="AG42" i="1"/>
  <c r="V14" i="1"/>
  <c r="V15" i="1"/>
  <c r="V16" i="1"/>
  <c r="V17" i="1"/>
  <c r="V18" i="1"/>
  <c r="V19" i="1"/>
  <c r="V20" i="1"/>
  <c r="V21" i="1"/>
  <c r="V22" i="1"/>
  <c r="V23" i="1"/>
  <c r="V24" i="1"/>
  <c r="V25" i="1"/>
  <c r="V29" i="1"/>
  <c r="V30" i="1"/>
  <c r="V31" i="1"/>
  <c r="V32" i="1"/>
  <c r="V33" i="1"/>
  <c r="V34" i="1"/>
  <c r="V35" i="1"/>
  <c r="V36" i="1"/>
  <c r="V37" i="1"/>
  <c r="V38" i="1"/>
  <c r="V39" i="1"/>
  <c r="V40" i="1"/>
  <c r="V41" i="1"/>
  <c r="AH41" i="1" s="1"/>
  <c r="V42" i="1"/>
  <c r="W80" i="6"/>
  <c r="X80" i="6"/>
  <c r="Y80" i="6"/>
  <c r="Z80" i="6"/>
  <c r="AA80" i="6"/>
  <c r="AB80" i="6"/>
  <c r="AC80" i="6"/>
  <c r="AD80" i="6"/>
  <c r="AE80" i="6"/>
  <c r="AF80" i="6"/>
  <c r="AG80" i="6"/>
  <c r="W81" i="6"/>
  <c r="X81" i="6"/>
  <c r="Y81" i="6"/>
  <c r="Z81" i="6"/>
  <c r="AA81" i="6"/>
  <c r="AB81" i="6"/>
  <c r="AC81" i="6"/>
  <c r="AD81" i="6"/>
  <c r="AE81" i="6"/>
  <c r="AF81" i="6"/>
  <c r="AG81" i="6"/>
  <c r="W82" i="6"/>
  <c r="X82" i="6"/>
  <c r="Y82" i="6"/>
  <c r="Z82" i="6"/>
  <c r="AA82" i="6"/>
  <c r="AB82" i="6"/>
  <c r="AC82" i="6"/>
  <c r="AD82" i="6"/>
  <c r="AE82" i="6"/>
  <c r="AF82" i="6"/>
  <c r="AG82" i="6"/>
  <c r="W83" i="6"/>
  <c r="X83" i="6"/>
  <c r="Y83" i="6"/>
  <c r="Z83" i="6"/>
  <c r="AA83" i="6"/>
  <c r="AB83" i="6"/>
  <c r="AC83" i="6"/>
  <c r="AD83" i="6"/>
  <c r="AE83" i="6"/>
  <c r="AF83" i="6"/>
  <c r="AG83" i="6"/>
  <c r="W84" i="6"/>
  <c r="X84" i="6"/>
  <c r="Y84" i="6"/>
  <c r="Z84" i="6"/>
  <c r="AA84" i="6"/>
  <c r="AB84" i="6"/>
  <c r="AC84" i="6"/>
  <c r="AD84" i="6"/>
  <c r="AE84" i="6"/>
  <c r="AF84" i="6"/>
  <c r="AG84" i="6"/>
  <c r="W85" i="6"/>
  <c r="X85" i="6"/>
  <c r="Y85" i="6"/>
  <c r="Z85" i="6"/>
  <c r="AA85" i="6"/>
  <c r="AB85" i="6"/>
  <c r="AC85" i="6"/>
  <c r="AD85" i="6"/>
  <c r="AE85" i="6"/>
  <c r="AF85" i="6"/>
  <c r="AG85" i="6"/>
  <c r="V85" i="6"/>
  <c r="V84" i="6"/>
  <c r="V83" i="6"/>
  <c r="V82" i="6"/>
  <c r="V81" i="6"/>
  <c r="V80" i="6"/>
  <c r="W32" i="6"/>
  <c r="X32" i="6"/>
  <c r="Y32" i="6"/>
  <c r="Z32" i="6"/>
  <c r="AA32" i="6"/>
  <c r="AB32" i="6"/>
  <c r="AC32" i="6"/>
  <c r="AD32" i="6"/>
  <c r="AE32" i="6"/>
  <c r="AF32" i="6"/>
  <c r="AG32" i="6"/>
  <c r="W33" i="6"/>
  <c r="X33" i="6"/>
  <c r="Y33" i="6"/>
  <c r="Z33" i="6"/>
  <c r="AA33" i="6"/>
  <c r="AB33" i="6"/>
  <c r="AC33" i="6"/>
  <c r="AD33" i="6"/>
  <c r="AE33" i="6"/>
  <c r="AF33" i="6"/>
  <c r="AG33" i="6"/>
  <c r="W34" i="6"/>
  <c r="X34" i="6"/>
  <c r="Y34" i="6"/>
  <c r="Z34" i="6"/>
  <c r="AA34" i="6"/>
  <c r="AB34" i="6"/>
  <c r="AC34" i="6"/>
  <c r="AD34" i="6"/>
  <c r="AE34" i="6"/>
  <c r="AF34" i="6"/>
  <c r="AG34" i="6"/>
  <c r="W35" i="6"/>
  <c r="X35" i="6"/>
  <c r="Y35" i="6"/>
  <c r="Z35" i="6"/>
  <c r="AA35" i="6"/>
  <c r="AB35" i="6"/>
  <c r="AC35" i="6"/>
  <c r="AD35" i="6"/>
  <c r="AE35" i="6"/>
  <c r="AF35" i="6"/>
  <c r="AG35" i="6"/>
  <c r="W36" i="6"/>
  <c r="X36" i="6"/>
  <c r="Y36" i="6"/>
  <c r="Z36" i="6"/>
  <c r="AA36" i="6"/>
  <c r="AB36" i="6"/>
  <c r="AC36" i="6"/>
  <c r="AD36" i="6"/>
  <c r="AE36" i="6"/>
  <c r="AF36" i="6"/>
  <c r="AG36" i="6"/>
  <c r="W37" i="6"/>
  <c r="X37" i="6"/>
  <c r="Y37" i="6"/>
  <c r="Z37" i="6"/>
  <c r="AA37" i="6"/>
  <c r="AB37" i="6"/>
  <c r="AC37" i="6"/>
  <c r="AD37" i="6"/>
  <c r="AE37" i="6"/>
  <c r="AF37" i="6"/>
  <c r="AG37" i="6"/>
  <c r="W38" i="6"/>
  <c r="X38" i="6"/>
  <c r="Y38" i="6"/>
  <c r="Z38" i="6"/>
  <c r="AA38" i="6"/>
  <c r="AB38" i="6"/>
  <c r="AC38" i="6"/>
  <c r="AD38" i="6"/>
  <c r="AE38" i="6"/>
  <c r="AF38" i="6"/>
  <c r="AG38" i="6"/>
  <c r="W39" i="6"/>
  <c r="X39" i="6"/>
  <c r="Y39" i="6"/>
  <c r="Z39" i="6"/>
  <c r="AA39" i="6"/>
  <c r="AB39" i="6"/>
  <c r="AC39" i="6"/>
  <c r="AD39" i="6"/>
  <c r="AE39" i="6"/>
  <c r="AF39" i="6"/>
  <c r="AG39" i="6"/>
  <c r="W40" i="6"/>
  <c r="X40" i="6"/>
  <c r="Y40" i="6"/>
  <c r="Z40" i="6"/>
  <c r="AA40" i="6"/>
  <c r="AB40" i="6"/>
  <c r="AC40" i="6"/>
  <c r="AD40" i="6"/>
  <c r="AE40" i="6"/>
  <c r="AF40" i="6"/>
  <c r="AG40" i="6"/>
  <c r="W41" i="6"/>
  <c r="X41" i="6"/>
  <c r="Y41" i="6"/>
  <c r="Z41" i="6"/>
  <c r="AA41" i="6"/>
  <c r="AB41" i="6"/>
  <c r="AC41" i="6"/>
  <c r="AD41" i="6"/>
  <c r="AE41" i="6"/>
  <c r="AF41" i="6"/>
  <c r="AG41" i="6"/>
  <c r="W42" i="6"/>
  <c r="X42" i="6"/>
  <c r="Y42" i="6"/>
  <c r="Z42" i="6"/>
  <c r="AA42" i="6"/>
  <c r="AB42" i="6"/>
  <c r="AC42" i="6"/>
  <c r="AD42" i="6"/>
  <c r="AE42" i="6"/>
  <c r="AF42" i="6"/>
  <c r="AG42" i="6"/>
  <c r="W43" i="6"/>
  <c r="X43" i="6"/>
  <c r="Y43" i="6"/>
  <c r="Z43" i="6"/>
  <c r="AA43" i="6"/>
  <c r="AB43" i="6"/>
  <c r="AC43" i="6"/>
  <c r="AD43" i="6"/>
  <c r="AE43" i="6"/>
  <c r="AF43" i="6"/>
  <c r="AG43" i="6"/>
  <c r="W44" i="6"/>
  <c r="X44" i="6"/>
  <c r="Y44" i="6"/>
  <c r="Z44" i="6"/>
  <c r="AA44" i="6"/>
  <c r="AB44" i="6"/>
  <c r="AC44" i="6"/>
  <c r="AD44" i="6"/>
  <c r="AE44" i="6"/>
  <c r="AF44" i="6"/>
  <c r="AG44" i="6"/>
  <c r="W45" i="6"/>
  <c r="X45" i="6"/>
  <c r="Y45" i="6"/>
  <c r="Z45" i="6"/>
  <c r="AA45" i="6"/>
  <c r="AB45" i="6"/>
  <c r="AC45" i="6"/>
  <c r="AD45" i="6"/>
  <c r="AE45" i="6"/>
  <c r="AF45" i="6"/>
  <c r="AG45" i="6"/>
  <c r="W47" i="6"/>
  <c r="X47" i="6"/>
  <c r="Y47" i="6"/>
  <c r="Z47" i="6"/>
  <c r="AA47" i="6"/>
  <c r="AB47" i="6"/>
  <c r="AC47" i="6"/>
  <c r="AD47" i="6"/>
  <c r="AE47" i="6"/>
  <c r="AF47" i="6"/>
  <c r="AG47" i="6"/>
  <c r="V47" i="6"/>
  <c r="V45" i="6"/>
  <c r="V44" i="6"/>
  <c r="V43" i="6"/>
  <c r="V42" i="6"/>
  <c r="V41" i="6"/>
  <c r="V40" i="6"/>
  <c r="V39" i="6"/>
  <c r="V38" i="6"/>
  <c r="V37" i="6"/>
  <c r="V36" i="6"/>
  <c r="V35" i="6"/>
  <c r="V34" i="6"/>
  <c r="V33" i="6"/>
  <c r="V32" i="6"/>
  <c r="W12" i="6"/>
  <c r="X12" i="6"/>
  <c r="Y12" i="6"/>
  <c r="Z12" i="6"/>
  <c r="AA12" i="6"/>
  <c r="AB12" i="6"/>
  <c r="AC12" i="6"/>
  <c r="AD12" i="6"/>
  <c r="AE12" i="6"/>
  <c r="AF12" i="6"/>
  <c r="AG12" i="6"/>
  <c r="W13" i="6"/>
  <c r="X13" i="6"/>
  <c r="Y13" i="6"/>
  <c r="Z13" i="6"/>
  <c r="AA13" i="6"/>
  <c r="AB13" i="6"/>
  <c r="AC13" i="6"/>
  <c r="AD13" i="6"/>
  <c r="AE13" i="6"/>
  <c r="AF13" i="6"/>
  <c r="AG13" i="6"/>
  <c r="V13" i="6"/>
  <c r="V12" i="6"/>
  <c r="AH140" i="1" l="1"/>
  <c r="AH130" i="1"/>
  <c r="AH121" i="1"/>
  <c r="AH148" i="1"/>
  <c r="AH147" i="1"/>
  <c r="AH24" i="1"/>
  <c r="AH129" i="1"/>
  <c r="AH120" i="1"/>
  <c r="AH111" i="1"/>
  <c r="AH103" i="1"/>
  <c r="AH163" i="1"/>
  <c r="AH39" i="1"/>
  <c r="AH31" i="1"/>
  <c r="AH25" i="1"/>
  <c r="AH110" i="1"/>
  <c r="AH102" i="1"/>
  <c r="AH122" i="1"/>
  <c r="AH146" i="1"/>
  <c r="AH152" i="1"/>
  <c r="AH144" i="1"/>
  <c r="AH33" i="1"/>
  <c r="AH118" i="1"/>
  <c r="AH109" i="1"/>
  <c r="AH101" i="1"/>
  <c r="AH161" i="1"/>
  <c r="AH153" i="1"/>
  <c r="AH145" i="1"/>
  <c r="AH37" i="1"/>
  <c r="AH38" i="1"/>
  <c r="AH125" i="1"/>
  <c r="AH116" i="1"/>
  <c r="AH108" i="1"/>
  <c r="AH100" i="1"/>
  <c r="AH128" i="1"/>
  <c r="AH119" i="1"/>
  <c r="AH160" i="1"/>
  <c r="AH162" i="1"/>
  <c r="AH149" i="1"/>
  <c r="AH141" i="1"/>
  <c r="AH35" i="1"/>
  <c r="AH30" i="1"/>
  <c r="AH124" i="1"/>
  <c r="AH115" i="1"/>
  <c r="AH107" i="1"/>
  <c r="AH99" i="1"/>
  <c r="AH151" i="1"/>
  <c r="AH143" i="1"/>
  <c r="AH29" i="1"/>
  <c r="AH132" i="1"/>
  <c r="AH123" i="1"/>
  <c r="AH112" i="1"/>
  <c r="AH104" i="1"/>
  <c r="AH150" i="1"/>
  <c r="AH142" i="1"/>
  <c r="AH36" i="1"/>
  <c r="AH42" i="1"/>
  <c r="AH34" i="1"/>
  <c r="AH40" i="1"/>
  <c r="AH32" i="1"/>
  <c r="AH131" i="1"/>
  <c r="AH113" i="1"/>
  <c r="AH105" i="1"/>
  <c r="AH97" i="1"/>
  <c r="AH127" i="1"/>
  <c r="AH114" i="1"/>
  <c r="AH106" i="1"/>
  <c r="AH98" i="1"/>
  <c r="AA44" i="1"/>
  <c r="AD44" i="1"/>
  <c r="AC44" i="1"/>
  <c r="AB44" i="1"/>
  <c r="Z44" i="1"/>
  <c r="AG44" i="1"/>
  <c r="Y44" i="1"/>
  <c r="AF44" i="1"/>
  <c r="X44" i="1"/>
  <c r="AE44" i="1"/>
  <c r="W44" i="1"/>
  <c r="AH84" i="6"/>
  <c r="AP84" i="6" s="1"/>
  <c r="AH85" i="6"/>
  <c r="AP85" i="6" s="1"/>
  <c r="AH159" i="1"/>
  <c r="AP159" i="1" s="1"/>
  <c r="AH158" i="1"/>
  <c r="AP158" i="1" s="1"/>
  <c r="AH157" i="1"/>
  <c r="AP157" i="1" s="1"/>
  <c r="V13" i="1"/>
  <c r="V44" i="1" s="1"/>
  <c r="H44" i="1"/>
  <c r="AH83" i="6"/>
  <c r="AP83" i="6" s="1"/>
  <c r="T37" i="1"/>
  <c r="T29" i="1"/>
  <c r="T106" i="1"/>
  <c r="T98" i="1"/>
  <c r="T160" i="1"/>
  <c r="T145" i="1"/>
  <c r="T168" i="1"/>
  <c r="T128" i="1"/>
  <c r="T153" i="1"/>
  <c r="AH82" i="6"/>
  <c r="AP82" i="6" s="1"/>
  <c r="AP89" i="6" s="1"/>
  <c r="AH81" i="6"/>
  <c r="AP81" i="6" s="1"/>
  <c r="AH80" i="6"/>
  <c r="AP80" i="6" s="1"/>
  <c r="T47" i="1"/>
  <c r="T36" i="1"/>
  <c r="T133" i="1"/>
  <c r="T127" i="1"/>
  <c r="T119" i="1"/>
  <c r="T113" i="1"/>
  <c r="T105" i="1"/>
  <c r="T97" i="1"/>
  <c r="T91" i="1"/>
  <c r="T83" i="1"/>
  <c r="T75" i="1"/>
  <c r="T67" i="1"/>
  <c r="AG59" i="1"/>
  <c r="S135" i="1"/>
  <c r="K135" i="1"/>
  <c r="T152" i="1"/>
  <c r="T144" i="1"/>
  <c r="T18" i="1"/>
  <c r="T84" i="1"/>
  <c r="T25" i="1"/>
  <c r="T17" i="1"/>
  <c r="T42" i="1"/>
  <c r="T35" i="1"/>
  <c r="T24" i="1"/>
  <c r="T16" i="1"/>
  <c r="T125" i="1"/>
  <c r="T112" i="1"/>
  <c r="T104" i="1"/>
  <c r="T90" i="1"/>
  <c r="T82" i="1"/>
  <c r="T74" i="1"/>
  <c r="T66" i="1"/>
  <c r="AF59" i="1"/>
  <c r="R135" i="1"/>
  <c r="J135" i="1"/>
  <c r="T159" i="1"/>
  <c r="T151" i="1"/>
  <c r="T143" i="1"/>
  <c r="T59" i="1"/>
  <c r="H135" i="1"/>
  <c r="T76" i="1"/>
  <c r="L135" i="1"/>
  <c r="T41" i="1"/>
  <c r="T34" i="1"/>
  <c r="T23" i="1"/>
  <c r="T15" i="1"/>
  <c r="T132" i="1"/>
  <c r="T124" i="1"/>
  <c r="T118" i="1"/>
  <c r="T111" i="1"/>
  <c r="T103" i="1"/>
  <c r="T96" i="1"/>
  <c r="T89" i="1"/>
  <c r="T81" i="1"/>
  <c r="T73" i="1"/>
  <c r="T65" i="1"/>
  <c r="AE59" i="1"/>
  <c r="Q135" i="1"/>
  <c r="I135" i="1"/>
  <c r="T158" i="1"/>
  <c r="T150" i="1"/>
  <c r="T142" i="1"/>
  <c r="T60" i="1"/>
  <c r="T40" i="1"/>
  <c r="T33" i="1"/>
  <c r="T22" i="1"/>
  <c r="T14" i="1"/>
  <c r="AH52" i="1"/>
  <c r="AL52" i="1" s="1"/>
  <c r="B17" i="74" s="1"/>
  <c r="T52" i="1"/>
  <c r="T131" i="1"/>
  <c r="T123" i="1"/>
  <c r="T110" i="1"/>
  <c r="T102" i="1"/>
  <c r="T95" i="1"/>
  <c r="T88" i="1"/>
  <c r="T80" i="1"/>
  <c r="T72" i="1"/>
  <c r="T64" i="1"/>
  <c r="AD59" i="1"/>
  <c r="P135" i="1"/>
  <c r="T157" i="1"/>
  <c r="T149" i="1"/>
  <c r="T141" i="1"/>
  <c r="T173" i="1"/>
  <c r="T32" i="1"/>
  <c r="T13" i="1"/>
  <c r="T122" i="1"/>
  <c r="T116" i="1"/>
  <c r="T109" i="1"/>
  <c r="T101" i="1"/>
  <c r="T94" i="1"/>
  <c r="T87" i="1"/>
  <c r="T79" i="1"/>
  <c r="T71" i="1"/>
  <c r="T63" i="1"/>
  <c r="AC59" i="1"/>
  <c r="O135" i="1"/>
  <c r="T163" i="1"/>
  <c r="AH156" i="1"/>
  <c r="AP156" i="1" s="1"/>
  <c r="T156" i="1"/>
  <c r="T148" i="1"/>
  <c r="T175" i="1"/>
  <c r="T68" i="1"/>
  <c r="T21" i="1"/>
  <c r="T31" i="1"/>
  <c r="T130" i="1"/>
  <c r="T121" i="1"/>
  <c r="T115" i="1"/>
  <c r="T108" i="1"/>
  <c r="T100" i="1"/>
  <c r="T93" i="1"/>
  <c r="T86" i="1"/>
  <c r="T78" i="1"/>
  <c r="T70" i="1"/>
  <c r="T62" i="1"/>
  <c r="AB59" i="1"/>
  <c r="N135" i="1"/>
  <c r="T162" i="1"/>
  <c r="AH155" i="1"/>
  <c r="AP155" i="1" s="1"/>
  <c r="T155" i="1"/>
  <c r="T147" i="1"/>
  <c r="T92" i="1"/>
  <c r="T39" i="1"/>
  <c r="T20" i="1"/>
  <c r="T38" i="1"/>
  <c r="T30" i="1"/>
  <c r="T19" i="1"/>
  <c r="T129" i="1"/>
  <c r="T120" i="1"/>
  <c r="T114" i="1"/>
  <c r="T107" i="1"/>
  <c r="T99" i="1"/>
  <c r="T85" i="1"/>
  <c r="T77" i="1"/>
  <c r="T69" i="1"/>
  <c r="T61" i="1"/>
  <c r="M135" i="1"/>
  <c r="T161" i="1"/>
  <c r="AH154" i="1"/>
  <c r="T154" i="1"/>
  <c r="T146" i="1"/>
  <c r="T174" i="1"/>
  <c r="AH47" i="1"/>
  <c r="AL47" i="1" s="1"/>
  <c r="B7" i="74" s="1"/>
  <c r="G9" i="74" l="1"/>
  <c r="AP105" i="6"/>
  <c r="AP154" i="1"/>
  <c r="AH165" i="1"/>
  <c r="M7" i="74"/>
  <c r="AP165" i="1"/>
  <c r="AP179" i="1" s="1"/>
  <c r="AH89" i="6"/>
  <c r="T135" i="1"/>
  <c r="V82" i="2"/>
  <c r="W82" i="2"/>
  <c r="X82" i="2"/>
  <c r="Y82" i="2"/>
  <c r="Z82" i="2"/>
  <c r="AA82" i="2"/>
  <c r="AB82" i="2"/>
  <c r="AC82" i="2"/>
  <c r="AD82" i="2"/>
  <c r="AE82" i="2"/>
  <c r="AF82" i="2"/>
  <c r="V83" i="2"/>
  <c r="W83" i="2"/>
  <c r="X83" i="2"/>
  <c r="Y83" i="2"/>
  <c r="Z83" i="2"/>
  <c r="AA83" i="2"/>
  <c r="AB83" i="2"/>
  <c r="AC83" i="2"/>
  <c r="AD83" i="2"/>
  <c r="AE83" i="2"/>
  <c r="AF83" i="2"/>
  <c r="V84" i="2"/>
  <c r="W84" i="2"/>
  <c r="X84" i="2"/>
  <c r="Y84" i="2"/>
  <c r="Z84" i="2"/>
  <c r="AA84" i="2"/>
  <c r="AB84" i="2"/>
  <c r="AC84" i="2"/>
  <c r="AD84" i="2"/>
  <c r="AE84" i="2"/>
  <c r="AF84" i="2"/>
  <c r="V85" i="2"/>
  <c r="W85" i="2"/>
  <c r="X85" i="2"/>
  <c r="Y85" i="2"/>
  <c r="Z85" i="2"/>
  <c r="AA85" i="2"/>
  <c r="AB85" i="2"/>
  <c r="AC85" i="2"/>
  <c r="AD85" i="2"/>
  <c r="AE85" i="2"/>
  <c r="AF85" i="2"/>
  <c r="U85" i="2"/>
  <c r="U82" i="2"/>
  <c r="V44" i="2"/>
  <c r="W44" i="2"/>
  <c r="X44" i="2"/>
  <c r="Y44" i="2"/>
  <c r="Z44" i="2"/>
  <c r="AA44" i="2"/>
  <c r="AB44" i="2"/>
  <c r="AC44" i="2"/>
  <c r="AD44" i="2"/>
  <c r="AE44" i="2"/>
  <c r="AF44" i="2"/>
  <c r="V45" i="2"/>
  <c r="W45" i="2"/>
  <c r="X45" i="2"/>
  <c r="Y45" i="2"/>
  <c r="Z45" i="2"/>
  <c r="AA45" i="2"/>
  <c r="AB45" i="2"/>
  <c r="AC45" i="2"/>
  <c r="AD45" i="2"/>
  <c r="AE45" i="2"/>
  <c r="AF45" i="2"/>
  <c r="V46" i="2"/>
  <c r="W46" i="2"/>
  <c r="X46" i="2"/>
  <c r="Y46" i="2"/>
  <c r="Z46" i="2"/>
  <c r="AA46" i="2"/>
  <c r="AB46" i="2"/>
  <c r="AC46" i="2"/>
  <c r="AD46" i="2"/>
  <c r="AE46" i="2"/>
  <c r="AF46" i="2"/>
  <c r="V47" i="2"/>
  <c r="W47" i="2"/>
  <c r="X47" i="2"/>
  <c r="Y47" i="2"/>
  <c r="Z47" i="2"/>
  <c r="AA47" i="2"/>
  <c r="AB47" i="2"/>
  <c r="AC47" i="2"/>
  <c r="AD47" i="2"/>
  <c r="AE47" i="2"/>
  <c r="AF47" i="2"/>
  <c r="V48" i="2"/>
  <c r="W48" i="2"/>
  <c r="X48" i="2"/>
  <c r="Y48" i="2"/>
  <c r="Z48" i="2"/>
  <c r="AA48" i="2"/>
  <c r="AB48" i="2"/>
  <c r="AC48" i="2"/>
  <c r="AD48" i="2"/>
  <c r="AE48" i="2"/>
  <c r="AF48" i="2"/>
  <c r="V49" i="2"/>
  <c r="W49" i="2"/>
  <c r="X49" i="2"/>
  <c r="Y49" i="2"/>
  <c r="Z49" i="2"/>
  <c r="AA49" i="2"/>
  <c r="AB49" i="2"/>
  <c r="AC49" i="2"/>
  <c r="AD49" i="2"/>
  <c r="AE49" i="2"/>
  <c r="AF49" i="2"/>
  <c r="V50" i="2"/>
  <c r="W50" i="2"/>
  <c r="X50" i="2"/>
  <c r="Y50" i="2"/>
  <c r="Z50" i="2"/>
  <c r="AA50" i="2"/>
  <c r="AB50" i="2"/>
  <c r="AC50" i="2"/>
  <c r="AD50" i="2"/>
  <c r="AE50" i="2"/>
  <c r="AF50" i="2"/>
  <c r="V51" i="2"/>
  <c r="W51" i="2"/>
  <c r="X51" i="2"/>
  <c r="Y51" i="2"/>
  <c r="Z51" i="2"/>
  <c r="AA51" i="2"/>
  <c r="AB51" i="2"/>
  <c r="AC51" i="2"/>
  <c r="AD51" i="2"/>
  <c r="AE51" i="2"/>
  <c r="AF51" i="2"/>
  <c r="V52" i="2"/>
  <c r="W52" i="2"/>
  <c r="X52" i="2"/>
  <c r="Y52" i="2"/>
  <c r="Z52" i="2"/>
  <c r="AA52" i="2"/>
  <c r="AB52" i="2"/>
  <c r="AC52" i="2"/>
  <c r="AD52" i="2"/>
  <c r="AE52" i="2"/>
  <c r="AF52" i="2"/>
  <c r="V53" i="2"/>
  <c r="W53" i="2"/>
  <c r="X53" i="2"/>
  <c r="Y53" i="2"/>
  <c r="Z53" i="2"/>
  <c r="AA53" i="2"/>
  <c r="AB53" i="2"/>
  <c r="AC53" i="2"/>
  <c r="AD53" i="2"/>
  <c r="AE53" i="2"/>
  <c r="AF53" i="2"/>
  <c r="V54" i="2"/>
  <c r="W54" i="2"/>
  <c r="X54" i="2"/>
  <c r="Y54" i="2"/>
  <c r="Z54" i="2"/>
  <c r="AA54" i="2"/>
  <c r="AB54" i="2"/>
  <c r="AC54" i="2"/>
  <c r="AD54" i="2"/>
  <c r="AE54" i="2"/>
  <c r="AF54" i="2"/>
  <c r="V55" i="2"/>
  <c r="W55" i="2"/>
  <c r="X55" i="2"/>
  <c r="Y55" i="2"/>
  <c r="Z55" i="2"/>
  <c r="AA55" i="2"/>
  <c r="AB55" i="2"/>
  <c r="AC55" i="2"/>
  <c r="AD55" i="2"/>
  <c r="AE55" i="2"/>
  <c r="AF55" i="2"/>
  <c r="U55" i="2"/>
  <c r="U54" i="2"/>
  <c r="U53" i="2"/>
  <c r="U52" i="2"/>
  <c r="U51" i="2"/>
  <c r="U50" i="2"/>
  <c r="U49" i="2"/>
  <c r="U48" i="2"/>
  <c r="U47" i="2"/>
  <c r="U46" i="2"/>
  <c r="U45" i="2"/>
  <c r="U44" i="2"/>
  <c r="V12" i="2"/>
  <c r="W12" i="2"/>
  <c r="X12" i="2"/>
  <c r="Y12" i="2"/>
  <c r="AA12" i="2"/>
  <c r="AB12" i="2"/>
  <c r="AC12" i="2"/>
  <c r="AD12" i="2"/>
  <c r="AE12" i="2"/>
  <c r="AF12" i="2"/>
  <c r="V13" i="2"/>
  <c r="W13" i="2"/>
  <c r="X13" i="2"/>
  <c r="Y13" i="2"/>
  <c r="Z13" i="2"/>
  <c r="AA13" i="2"/>
  <c r="AB13" i="2"/>
  <c r="AC13" i="2"/>
  <c r="AD13" i="2"/>
  <c r="AE13" i="2"/>
  <c r="AF13" i="2"/>
  <c r="V14" i="2"/>
  <c r="W14" i="2"/>
  <c r="X14" i="2"/>
  <c r="Y14" i="2"/>
  <c r="Z14" i="2"/>
  <c r="AA14" i="2"/>
  <c r="AB14" i="2"/>
  <c r="AC14" i="2"/>
  <c r="AD14" i="2"/>
  <c r="AE14" i="2"/>
  <c r="AF14" i="2"/>
  <c r="V15" i="2"/>
  <c r="W15" i="2"/>
  <c r="X15" i="2"/>
  <c r="Y15" i="2"/>
  <c r="Z15" i="2"/>
  <c r="AA15" i="2"/>
  <c r="AB15" i="2"/>
  <c r="AC15" i="2"/>
  <c r="AD15" i="2"/>
  <c r="AE15" i="2"/>
  <c r="AF15" i="2"/>
  <c r="V16" i="2"/>
  <c r="W16" i="2"/>
  <c r="X16" i="2"/>
  <c r="Y16" i="2"/>
  <c r="Z16" i="2"/>
  <c r="AA16" i="2"/>
  <c r="AB16" i="2"/>
  <c r="AC16" i="2"/>
  <c r="AD16" i="2"/>
  <c r="AE16" i="2"/>
  <c r="AF16" i="2"/>
  <c r="V17" i="2"/>
  <c r="W17" i="2"/>
  <c r="X17" i="2"/>
  <c r="Y17" i="2"/>
  <c r="Z17" i="2"/>
  <c r="AA17" i="2"/>
  <c r="AB17" i="2"/>
  <c r="AC17" i="2"/>
  <c r="AD17" i="2"/>
  <c r="AE17" i="2"/>
  <c r="AF17" i="2"/>
  <c r="V18" i="2"/>
  <c r="W18" i="2"/>
  <c r="X18" i="2"/>
  <c r="Y18" i="2"/>
  <c r="Z18" i="2"/>
  <c r="AA18" i="2"/>
  <c r="AB18" i="2"/>
  <c r="AC18" i="2"/>
  <c r="AD18" i="2"/>
  <c r="AE18" i="2"/>
  <c r="AF18" i="2"/>
  <c r="V19" i="2"/>
  <c r="W19" i="2"/>
  <c r="X19" i="2"/>
  <c r="Y19" i="2"/>
  <c r="Z19" i="2"/>
  <c r="AA19" i="2"/>
  <c r="AB19" i="2"/>
  <c r="AC19" i="2"/>
  <c r="AD19" i="2"/>
  <c r="AE19" i="2"/>
  <c r="AF19" i="2"/>
  <c r="V20" i="2"/>
  <c r="W20" i="2"/>
  <c r="X20" i="2"/>
  <c r="Y20" i="2"/>
  <c r="Z20" i="2"/>
  <c r="AA20" i="2"/>
  <c r="AB20" i="2"/>
  <c r="AC20" i="2"/>
  <c r="AD20" i="2"/>
  <c r="AE20" i="2"/>
  <c r="AF20" i="2"/>
  <c r="V21" i="2"/>
  <c r="W21" i="2"/>
  <c r="X21" i="2"/>
  <c r="Y21" i="2"/>
  <c r="AA21" i="2"/>
  <c r="AB21" i="2"/>
  <c r="AC21" i="2"/>
  <c r="AD21" i="2"/>
  <c r="AE21" i="2"/>
  <c r="AF21" i="2"/>
  <c r="U13" i="2"/>
  <c r="U14" i="2"/>
  <c r="U15" i="2"/>
  <c r="U16" i="2"/>
  <c r="U17" i="2"/>
  <c r="U18" i="2"/>
  <c r="U19" i="2"/>
  <c r="U20" i="2"/>
  <c r="U21" i="2"/>
  <c r="V72" i="4"/>
  <c r="W72" i="4"/>
  <c r="X72" i="4"/>
  <c r="Y72" i="4"/>
  <c r="Z72" i="4"/>
  <c r="AA72" i="4"/>
  <c r="AB72" i="4"/>
  <c r="AC72" i="4"/>
  <c r="AD72" i="4"/>
  <c r="AE72" i="4"/>
  <c r="AF72" i="4"/>
  <c r="V73" i="4"/>
  <c r="W73" i="4"/>
  <c r="X73" i="4"/>
  <c r="Y73" i="4"/>
  <c r="Z73" i="4"/>
  <c r="AA73" i="4"/>
  <c r="AB73" i="4"/>
  <c r="AC73" i="4"/>
  <c r="AD73" i="4"/>
  <c r="AE73" i="4"/>
  <c r="AF73" i="4"/>
  <c r="U73" i="4"/>
  <c r="U72" i="4"/>
  <c r="V35" i="4"/>
  <c r="W35" i="4"/>
  <c r="X35" i="4"/>
  <c r="Y35" i="4"/>
  <c r="Z35" i="4"/>
  <c r="AA35" i="4"/>
  <c r="AB35" i="4"/>
  <c r="AC35" i="4"/>
  <c r="AD35" i="4"/>
  <c r="AE35" i="4"/>
  <c r="AF35" i="4"/>
  <c r="V36" i="4"/>
  <c r="W36" i="4"/>
  <c r="X36" i="4"/>
  <c r="Y36" i="4"/>
  <c r="Z36" i="4"/>
  <c r="AA36" i="4"/>
  <c r="AB36" i="4"/>
  <c r="AC36" i="4"/>
  <c r="AD36" i="4"/>
  <c r="AE36" i="4"/>
  <c r="AF36" i="4"/>
  <c r="V38" i="4"/>
  <c r="W38" i="4"/>
  <c r="X38" i="4"/>
  <c r="Y38" i="4"/>
  <c r="Z38" i="4"/>
  <c r="AA38" i="4"/>
  <c r="AB38" i="4"/>
  <c r="AC38" i="4"/>
  <c r="AD38" i="4"/>
  <c r="AE38" i="4"/>
  <c r="AF38" i="4"/>
  <c r="V40" i="4"/>
  <c r="W40" i="4"/>
  <c r="X40" i="4"/>
  <c r="Y40" i="4"/>
  <c r="Z40" i="4"/>
  <c r="AA40" i="4"/>
  <c r="AB40" i="4"/>
  <c r="AC40" i="4"/>
  <c r="AD40" i="4"/>
  <c r="AE40" i="4"/>
  <c r="AF40" i="4"/>
  <c r="V42" i="4"/>
  <c r="W42" i="4"/>
  <c r="X42" i="4"/>
  <c r="Y42" i="4"/>
  <c r="Z42" i="4"/>
  <c r="AA42" i="4"/>
  <c r="AB42" i="4"/>
  <c r="AC42" i="4"/>
  <c r="AD42" i="4"/>
  <c r="AE42" i="4"/>
  <c r="AF42" i="4"/>
  <c r="V44" i="4"/>
  <c r="W44" i="4"/>
  <c r="X44" i="4"/>
  <c r="Y44" i="4"/>
  <c r="Z44" i="4"/>
  <c r="AA44" i="4"/>
  <c r="AB44" i="4"/>
  <c r="AC44" i="4"/>
  <c r="AD44" i="4"/>
  <c r="AE44" i="4"/>
  <c r="AF44" i="4"/>
  <c r="V45" i="4"/>
  <c r="W45" i="4"/>
  <c r="X45" i="4"/>
  <c r="Y45" i="4"/>
  <c r="Z45" i="4"/>
  <c r="AA45" i="4"/>
  <c r="AB45" i="4"/>
  <c r="AC45" i="4"/>
  <c r="AD45" i="4"/>
  <c r="AE45" i="4"/>
  <c r="AF45" i="4"/>
  <c r="U45" i="4"/>
  <c r="U44" i="4"/>
  <c r="U42" i="4"/>
  <c r="U40" i="4"/>
  <c r="U38" i="4"/>
  <c r="U36" i="4"/>
  <c r="U35" i="4"/>
  <c r="V28" i="4"/>
  <c r="W28" i="4"/>
  <c r="X28" i="4"/>
  <c r="Y28" i="4"/>
  <c r="Z28" i="4"/>
  <c r="AA28" i="4"/>
  <c r="AB28" i="4"/>
  <c r="AC28" i="4"/>
  <c r="AD28" i="4"/>
  <c r="AE28" i="4"/>
  <c r="AF28" i="4"/>
  <c r="U28" i="4"/>
  <c r="V12" i="4"/>
  <c r="W12" i="4"/>
  <c r="X12" i="4"/>
  <c r="Y12" i="4"/>
  <c r="Z12" i="4"/>
  <c r="AA12" i="4"/>
  <c r="AB12" i="4"/>
  <c r="AC12" i="4"/>
  <c r="AD12" i="4"/>
  <c r="AE12" i="4"/>
  <c r="AF12" i="4"/>
  <c r="V13" i="4"/>
  <c r="W13" i="4"/>
  <c r="X13" i="4"/>
  <c r="Y13" i="4"/>
  <c r="Z13" i="4"/>
  <c r="AA13" i="4"/>
  <c r="AB13" i="4"/>
  <c r="AC13" i="4"/>
  <c r="AD13" i="4"/>
  <c r="AE13" i="4"/>
  <c r="AF13" i="4"/>
  <c r="V14" i="4"/>
  <c r="W14" i="4"/>
  <c r="X14" i="4"/>
  <c r="Y14" i="4"/>
  <c r="Z14" i="4"/>
  <c r="AA14" i="4"/>
  <c r="AB14" i="4"/>
  <c r="AC14" i="4"/>
  <c r="AD14" i="4"/>
  <c r="AE14" i="4"/>
  <c r="AF14" i="4"/>
  <c r="V15" i="4"/>
  <c r="W15" i="4"/>
  <c r="X15" i="4"/>
  <c r="Y15" i="4"/>
  <c r="Z15" i="4"/>
  <c r="AA15" i="4"/>
  <c r="AB15" i="4"/>
  <c r="AC15" i="4"/>
  <c r="AD15" i="4"/>
  <c r="AE15" i="4"/>
  <c r="AF15" i="4"/>
  <c r="U13" i="4"/>
  <c r="U14" i="4"/>
  <c r="U15" i="4"/>
  <c r="U12" i="4"/>
  <c r="U26" i="5"/>
  <c r="V26" i="5"/>
  <c r="W26" i="5"/>
  <c r="X26" i="5"/>
  <c r="Y26" i="5"/>
  <c r="Z26" i="5"/>
  <c r="AA26" i="5"/>
  <c r="AB26" i="5"/>
  <c r="AC26" i="5"/>
  <c r="AD26" i="5"/>
  <c r="AE26" i="5"/>
  <c r="U28" i="5"/>
  <c r="V28" i="5"/>
  <c r="W28" i="5"/>
  <c r="X28" i="5"/>
  <c r="Y28" i="5"/>
  <c r="Z28" i="5"/>
  <c r="AA28" i="5"/>
  <c r="AB28" i="5"/>
  <c r="AC28" i="5"/>
  <c r="AD28" i="5"/>
  <c r="AE28" i="5"/>
  <c r="U29" i="5"/>
  <c r="V29" i="5"/>
  <c r="W29" i="5"/>
  <c r="X29" i="5"/>
  <c r="Y29" i="5"/>
  <c r="Z29" i="5"/>
  <c r="AA29" i="5"/>
  <c r="AB29" i="5"/>
  <c r="AC29" i="5"/>
  <c r="AD29" i="5"/>
  <c r="AE29" i="5"/>
  <c r="T29" i="5"/>
  <c r="T28" i="5"/>
  <c r="U12" i="5"/>
  <c r="V12" i="5"/>
  <c r="W12" i="5"/>
  <c r="X12" i="5"/>
  <c r="Y12" i="5"/>
  <c r="Z12" i="5"/>
  <c r="AA12" i="5"/>
  <c r="AB12" i="5"/>
  <c r="AC12" i="5"/>
  <c r="AD12" i="5"/>
  <c r="AE12" i="5"/>
  <c r="U13" i="5"/>
  <c r="V13" i="5"/>
  <c r="W13" i="5"/>
  <c r="X13" i="5"/>
  <c r="Y13" i="5"/>
  <c r="Z13" i="5"/>
  <c r="AA13" i="5"/>
  <c r="AB13" i="5"/>
  <c r="AC13" i="5"/>
  <c r="AD13" i="5"/>
  <c r="AE13" i="5"/>
  <c r="U14" i="5"/>
  <c r="V14" i="5"/>
  <c r="W14" i="5"/>
  <c r="X14" i="5"/>
  <c r="Y14" i="5"/>
  <c r="Z14" i="5"/>
  <c r="AA14" i="5"/>
  <c r="AB14" i="5"/>
  <c r="AC14" i="5"/>
  <c r="AD14" i="5"/>
  <c r="AE14" i="5"/>
  <c r="T13" i="5"/>
  <c r="T14" i="5"/>
  <c r="T12" i="5"/>
  <c r="AF29" i="5" l="1"/>
  <c r="AL29" i="5" s="1"/>
  <c r="AG72" i="4"/>
  <c r="B9" i="74"/>
  <c r="AG84" i="2"/>
  <c r="AO84" i="2" s="1"/>
  <c r="AG85" i="2"/>
  <c r="AO85" i="2" s="1"/>
  <c r="AG82" i="2"/>
  <c r="AG73" i="4"/>
  <c r="AO73" i="4" s="1"/>
  <c r="AG83" i="2"/>
  <c r="AO83" i="2" s="1"/>
  <c r="T26" i="5"/>
  <c r="F35" i="5"/>
  <c r="F18" i="5"/>
  <c r="R43" i="5"/>
  <c r="AO72" i="4" l="1"/>
  <c r="AO75" i="4" s="1"/>
  <c r="AG75" i="4"/>
  <c r="AO82" i="2"/>
  <c r="AO90" i="2" s="1"/>
  <c r="AG90" i="2"/>
  <c r="S61" i="7"/>
  <c r="AF33" i="7"/>
  <c r="AE33" i="7"/>
  <c r="AD33" i="7"/>
  <c r="AC33" i="7"/>
  <c r="AB33" i="7"/>
  <c r="AA33" i="7"/>
  <c r="Z33" i="7"/>
  <c r="Y33" i="7"/>
  <c r="X33" i="7"/>
  <c r="W33" i="7"/>
  <c r="V33" i="7"/>
  <c r="U33" i="7"/>
  <c r="V50" i="7"/>
  <c r="W50" i="7"/>
  <c r="X50" i="7"/>
  <c r="Y50" i="7"/>
  <c r="Z50" i="7"/>
  <c r="AA50" i="7"/>
  <c r="AB50" i="7"/>
  <c r="AC50" i="7"/>
  <c r="AD50" i="7"/>
  <c r="AE50" i="7"/>
  <c r="AF50" i="7"/>
  <c r="U50" i="7"/>
  <c r="V31" i="7"/>
  <c r="W31" i="7"/>
  <c r="X31" i="7"/>
  <c r="Y31" i="7"/>
  <c r="Z31" i="7"/>
  <c r="AA31" i="7"/>
  <c r="AB31" i="7"/>
  <c r="AC31" i="7"/>
  <c r="AD31" i="7"/>
  <c r="AE31" i="7"/>
  <c r="AF31" i="7"/>
  <c r="V32" i="7"/>
  <c r="W32" i="7"/>
  <c r="X32" i="7"/>
  <c r="Y32" i="7"/>
  <c r="Z32" i="7"/>
  <c r="AA32" i="7"/>
  <c r="AB32" i="7"/>
  <c r="AC32" i="7"/>
  <c r="AD32" i="7"/>
  <c r="AE32" i="7"/>
  <c r="AF32" i="7"/>
  <c r="V34" i="7"/>
  <c r="W34" i="7"/>
  <c r="X34" i="7"/>
  <c r="Y34" i="7"/>
  <c r="Z34" i="7"/>
  <c r="AA34" i="7"/>
  <c r="AB34" i="7"/>
  <c r="AC34" i="7"/>
  <c r="AD34" i="7"/>
  <c r="AE34" i="7"/>
  <c r="AF34" i="7"/>
  <c r="V35" i="7"/>
  <c r="W35" i="7"/>
  <c r="X35" i="7"/>
  <c r="Y35" i="7"/>
  <c r="Z35" i="7"/>
  <c r="AA35" i="7"/>
  <c r="AB35" i="7"/>
  <c r="AC35" i="7"/>
  <c r="AD35" i="7"/>
  <c r="AE35" i="7"/>
  <c r="AF35" i="7"/>
  <c r="U35" i="7"/>
  <c r="U34" i="7"/>
  <c r="U32" i="7"/>
  <c r="U31" i="7"/>
  <c r="V24" i="7"/>
  <c r="W24" i="7"/>
  <c r="X24" i="7"/>
  <c r="Y24" i="7"/>
  <c r="Z24" i="7"/>
  <c r="AA24" i="7"/>
  <c r="AB24" i="7"/>
  <c r="AC24" i="7"/>
  <c r="AD24" i="7"/>
  <c r="AE24" i="7"/>
  <c r="AF24" i="7"/>
  <c r="U24" i="7"/>
  <c r="V12" i="7"/>
  <c r="W12" i="7"/>
  <c r="X12" i="7"/>
  <c r="Y12" i="7"/>
  <c r="Z12" i="7"/>
  <c r="AA12" i="7"/>
  <c r="AB12" i="7"/>
  <c r="AC12" i="7"/>
  <c r="AD12" i="7"/>
  <c r="AE12" i="7"/>
  <c r="AF12" i="7"/>
  <c r="V13" i="7"/>
  <c r="W13" i="7"/>
  <c r="X13" i="7"/>
  <c r="Y13" i="7"/>
  <c r="Z13" i="7"/>
  <c r="AA13" i="7"/>
  <c r="AB13" i="7"/>
  <c r="AC13" i="7"/>
  <c r="AD13" i="7"/>
  <c r="AE13" i="7"/>
  <c r="AF13" i="7"/>
  <c r="V14" i="7"/>
  <c r="W14" i="7"/>
  <c r="Y14" i="7"/>
  <c r="AA14" i="7"/>
  <c r="AB14" i="7"/>
  <c r="AC14" i="7"/>
  <c r="AD14" i="7"/>
  <c r="AE14" i="7"/>
  <c r="AF14" i="7"/>
  <c r="U13" i="7"/>
  <c r="U14" i="7"/>
  <c r="U12" i="7"/>
  <c r="AF18" i="9"/>
  <c r="F97" i="9"/>
  <c r="U81" i="9"/>
  <c r="V81" i="9"/>
  <c r="W81" i="9"/>
  <c r="X81" i="9"/>
  <c r="Y81" i="9"/>
  <c r="Z81" i="9"/>
  <c r="AA81" i="9"/>
  <c r="AB81" i="9"/>
  <c r="AC81" i="9"/>
  <c r="AD81" i="9"/>
  <c r="AE81" i="9"/>
  <c r="U82" i="9"/>
  <c r="V82" i="9"/>
  <c r="W82" i="9"/>
  <c r="X82" i="9"/>
  <c r="Y82" i="9"/>
  <c r="Z82" i="9"/>
  <c r="AA82" i="9"/>
  <c r="AB82" i="9"/>
  <c r="AC82" i="9"/>
  <c r="AD82" i="9"/>
  <c r="AE82" i="9"/>
  <c r="U83" i="9"/>
  <c r="V83" i="9"/>
  <c r="W83" i="9"/>
  <c r="X83" i="9"/>
  <c r="Y83" i="9"/>
  <c r="Z83" i="9"/>
  <c r="AA83" i="9"/>
  <c r="AB83" i="9"/>
  <c r="AC83" i="9"/>
  <c r="AD83" i="9"/>
  <c r="AE83" i="9"/>
  <c r="T83" i="9"/>
  <c r="T82" i="9"/>
  <c r="T81" i="9"/>
  <c r="U25" i="9"/>
  <c r="V25" i="9"/>
  <c r="W25" i="9"/>
  <c r="X25" i="9"/>
  <c r="Y25" i="9"/>
  <c r="Z25" i="9"/>
  <c r="AA25" i="9"/>
  <c r="AB25" i="9"/>
  <c r="AC25" i="9"/>
  <c r="AD25" i="9"/>
  <c r="AE25" i="9"/>
  <c r="U26" i="9"/>
  <c r="V26" i="9"/>
  <c r="W26" i="9"/>
  <c r="X26" i="9"/>
  <c r="Y26" i="9"/>
  <c r="Z26" i="9"/>
  <c r="AA26" i="9"/>
  <c r="AB26" i="9"/>
  <c r="AC26" i="9"/>
  <c r="AD26" i="9"/>
  <c r="AE26" i="9"/>
  <c r="U27" i="9"/>
  <c r="V27" i="9"/>
  <c r="W27" i="9"/>
  <c r="X27" i="9"/>
  <c r="Y27" i="9"/>
  <c r="Z27" i="9"/>
  <c r="AA27" i="9"/>
  <c r="AB27" i="9"/>
  <c r="AC27" i="9"/>
  <c r="AD27" i="9"/>
  <c r="AE27" i="9"/>
  <c r="U28" i="9"/>
  <c r="V28" i="9"/>
  <c r="W28" i="9"/>
  <c r="X28" i="9"/>
  <c r="Y28" i="9"/>
  <c r="Z28" i="9"/>
  <c r="AA28" i="9"/>
  <c r="AB28" i="9"/>
  <c r="AC28" i="9"/>
  <c r="AD28" i="9"/>
  <c r="AE28" i="9"/>
  <c r="U43" i="9"/>
  <c r="V43" i="9"/>
  <c r="W43" i="9"/>
  <c r="X43" i="9"/>
  <c r="Y43" i="9"/>
  <c r="Z43" i="9"/>
  <c r="AA43" i="9"/>
  <c r="AB43" i="9"/>
  <c r="AC43" i="9"/>
  <c r="AD43" i="9"/>
  <c r="AE43" i="9"/>
  <c r="U44" i="9"/>
  <c r="V44" i="9"/>
  <c r="W44" i="9"/>
  <c r="X44" i="9"/>
  <c r="Y44" i="9"/>
  <c r="Z44" i="9"/>
  <c r="AA44" i="9"/>
  <c r="AB44" i="9"/>
  <c r="AC44" i="9"/>
  <c r="AD44" i="9"/>
  <c r="AE44" i="9"/>
  <c r="U45" i="9"/>
  <c r="V45" i="9"/>
  <c r="W45" i="9"/>
  <c r="X45" i="9"/>
  <c r="Y45" i="9"/>
  <c r="Z45" i="9"/>
  <c r="AA45" i="9"/>
  <c r="AB45" i="9"/>
  <c r="AC45" i="9"/>
  <c r="AD45" i="9"/>
  <c r="AE45" i="9"/>
  <c r="U46" i="9"/>
  <c r="V46" i="9"/>
  <c r="W46" i="9"/>
  <c r="X46" i="9"/>
  <c r="Y46" i="9"/>
  <c r="Z46" i="9"/>
  <c r="AA46" i="9"/>
  <c r="AB46" i="9"/>
  <c r="AC46" i="9"/>
  <c r="AD46" i="9"/>
  <c r="AE46" i="9"/>
  <c r="U47" i="9"/>
  <c r="V47" i="9"/>
  <c r="W47" i="9"/>
  <c r="X47" i="9"/>
  <c r="Y47" i="9"/>
  <c r="Z47" i="9"/>
  <c r="AA47" i="9"/>
  <c r="AB47" i="9"/>
  <c r="AC47" i="9"/>
  <c r="AD47" i="9"/>
  <c r="AE47" i="9"/>
  <c r="U48" i="9"/>
  <c r="V48" i="9"/>
  <c r="W48" i="9"/>
  <c r="X48" i="9"/>
  <c r="Y48" i="9"/>
  <c r="Z48" i="9"/>
  <c r="AA48" i="9"/>
  <c r="AB48" i="9"/>
  <c r="AC48" i="9"/>
  <c r="AD48" i="9"/>
  <c r="AE48" i="9"/>
  <c r="U49" i="9"/>
  <c r="V49" i="9"/>
  <c r="W49" i="9"/>
  <c r="X49" i="9"/>
  <c r="Y49" i="9"/>
  <c r="Z49" i="9"/>
  <c r="AA49" i="9"/>
  <c r="AB49" i="9"/>
  <c r="AC49" i="9"/>
  <c r="AD49" i="9"/>
  <c r="AE49" i="9"/>
  <c r="U50" i="9"/>
  <c r="V50" i="9"/>
  <c r="W50" i="9"/>
  <c r="X50" i="9"/>
  <c r="Y50" i="9"/>
  <c r="Z50" i="9"/>
  <c r="AA50" i="9"/>
  <c r="AB50" i="9"/>
  <c r="AC50" i="9"/>
  <c r="AD50" i="9"/>
  <c r="AE50" i="9"/>
  <c r="U51" i="9"/>
  <c r="V51" i="9"/>
  <c r="W51" i="9"/>
  <c r="X51" i="9"/>
  <c r="Y51" i="9"/>
  <c r="Z51" i="9"/>
  <c r="AA51" i="9"/>
  <c r="AB51" i="9"/>
  <c r="AC51" i="9"/>
  <c r="AD51" i="9"/>
  <c r="AE51" i="9"/>
  <c r="U52" i="9"/>
  <c r="V52" i="9"/>
  <c r="W52" i="9"/>
  <c r="X52" i="9"/>
  <c r="Y52" i="9"/>
  <c r="Z52" i="9"/>
  <c r="AA52" i="9"/>
  <c r="AB52" i="9"/>
  <c r="AC52" i="9"/>
  <c r="AD52" i="9"/>
  <c r="AE52" i="9"/>
  <c r="U58" i="9"/>
  <c r="V58" i="9"/>
  <c r="W58" i="9"/>
  <c r="X58" i="9"/>
  <c r="Y58" i="9"/>
  <c r="Z58" i="9"/>
  <c r="AA58" i="9"/>
  <c r="AB58" i="9"/>
  <c r="AC58" i="9"/>
  <c r="AD58" i="9"/>
  <c r="AE58" i="9"/>
  <c r="T58" i="9"/>
  <c r="T52" i="9"/>
  <c r="T51" i="9"/>
  <c r="T50" i="9"/>
  <c r="T49" i="9"/>
  <c r="T48" i="9"/>
  <c r="T47" i="9"/>
  <c r="T46" i="9"/>
  <c r="T45" i="9"/>
  <c r="T44" i="9"/>
  <c r="T43" i="9"/>
  <c r="T28" i="9"/>
  <c r="T27" i="9"/>
  <c r="T26" i="9"/>
  <c r="T25" i="9"/>
  <c r="U16" i="9"/>
  <c r="V16" i="9"/>
  <c r="W16" i="9"/>
  <c r="X16" i="9"/>
  <c r="Y16" i="9"/>
  <c r="Z16" i="9"/>
  <c r="AA16" i="9"/>
  <c r="AB16" i="9"/>
  <c r="AC16" i="9"/>
  <c r="AD16" i="9"/>
  <c r="AE16" i="9"/>
  <c r="G50" i="8"/>
  <c r="AF36" i="8"/>
  <c r="AE36" i="8"/>
  <c r="AD36" i="8"/>
  <c r="AC36" i="8"/>
  <c r="AB36" i="8"/>
  <c r="AA36" i="8"/>
  <c r="Z36" i="8"/>
  <c r="Y36" i="8"/>
  <c r="X36" i="8"/>
  <c r="W36" i="8"/>
  <c r="V36" i="8"/>
  <c r="U36" i="8"/>
  <c r="AF25" i="8"/>
  <c r="AE25" i="8"/>
  <c r="AD25" i="8"/>
  <c r="AC25" i="8"/>
  <c r="AB25" i="8"/>
  <c r="AA25" i="8"/>
  <c r="Z25" i="8"/>
  <c r="Y25" i="8"/>
  <c r="X25" i="8"/>
  <c r="W25" i="8"/>
  <c r="V25" i="8"/>
  <c r="U25" i="8"/>
  <c r="AF24" i="8"/>
  <c r="AE24" i="8"/>
  <c r="AD24" i="8"/>
  <c r="AC24" i="8"/>
  <c r="AB24" i="8"/>
  <c r="AA24" i="8"/>
  <c r="Z24" i="8"/>
  <c r="Y24" i="8"/>
  <c r="X24" i="8"/>
  <c r="W24" i="8"/>
  <c r="V24" i="8"/>
  <c r="U24" i="8"/>
  <c r="AF23" i="8"/>
  <c r="AE23" i="8"/>
  <c r="AD23" i="8"/>
  <c r="AC23" i="8"/>
  <c r="AB23" i="8"/>
  <c r="AA23" i="8"/>
  <c r="Z23" i="8"/>
  <c r="Y23" i="8"/>
  <c r="X23" i="8"/>
  <c r="W23" i="8"/>
  <c r="V23" i="8"/>
  <c r="U23" i="8"/>
  <c r="V12" i="8"/>
  <c r="W12" i="8"/>
  <c r="X12" i="8"/>
  <c r="Y12" i="8"/>
  <c r="Z12" i="8"/>
  <c r="AA12" i="8"/>
  <c r="AB12" i="8"/>
  <c r="AC12" i="8"/>
  <c r="AD12" i="8"/>
  <c r="AE12" i="8"/>
  <c r="AF12" i="8"/>
  <c r="V13" i="8"/>
  <c r="W13" i="8"/>
  <c r="X13" i="8"/>
  <c r="Y13" i="8"/>
  <c r="Z13" i="8"/>
  <c r="AA13" i="8"/>
  <c r="AB13" i="8"/>
  <c r="AC13" i="8"/>
  <c r="AD13" i="8"/>
  <c r="AE13" i="8"/>
  <c r="AF13" i="8"/>
  <c r="U13" i="8"/>
  <c r="U12" i="8"/>
  <c r="AO89" i="4" l="1"/>
  <c r="E9" i="74"/>
  <c r="D9" i="74"/>
  <c r="AO106" i="2"/>
  <c r="AF58" i="9"/>
  <c r="AL58" i="9" s="1"/>
  <c r="AG36" i="8"/>
  <c r="AO36" i="8" s="1"/>
  <c r="AO40" i="8" s="1"/>
  <c r="AG50" i="7"/>
  <c r="AB68" i="9"/>
  <c r="AA68" i="9"/>
  <c r="AF82" i="9"/>
  <c r="AN82" i="9" s="1"/>
  <c r="AC68" i="9"/>
  <c r="AF81" i="9"/>
  <c r="AN81" i="9" s="1"/>
  <c r="X68" i="9"/>
  <c r="AF83" i="9"/>
  <c r="AN83" i="9" s="1"/>
  <c r="Z68" i="9"/>
  <c r="AF43" i="9"/>
  <c r="AL43" i="9" s="1"/>
  <c r="AE68" i="9"/>
  <c r="W68" i="9"/>
  <c r="Y68" i="9"/>
  <c r="AD68" i="9"/>
  <c r="K42" i="7"/>
  <c r="J42" i="7"/>
  <c r="I42" i="7"/>
  <c r="H42" i="7"/>
  <c r="G42" i="7"/>
  <c r="G30" i="8"/>
  <c r="U17" i="8"/>
  <c r="L17" i="8"/>
  <c r="G17" i="8"/>
  <c r="K17" i="8"/>
  <c r="G40" i="8"/>
  <c r="G17" i="7"/>
  <c r="J17" i="8"/>
  <c r="I17" i="8"/>
  <c r="U30" i="8"/>
  <c r="S49" i="8"/>
  <c r="S33" i="7"/>
  <c r="R102" i="9"/>
  <c r="R18" i="9"/>
  <c r="R101" i="9"/>
  <c r="R103" i="9"/>
  <c r="R89" i="9"/>
  <c r="R62" i="9"/>
  <c r="R36" i="9"/>
  <c r="R34" i="9"/>
  <c r="R33" i="9"/>
  <c r="R35" i="9"/>
  <c r="R30" i="9"/>
  <c r="R42" i="9"/>
  <c r="R32" i="9"/>
  <c r="F68" i="9"/>
  <c r="F125" i="9"/>
  <c r="H17" i="8"/>
  <c r="S38" i="8"/>
  <c r="I9" i="74" l="1"/>
  <c r="AO52" i="8"/>
  <c r="AG52" i="7"/>
  <c r="H7" i="19" s="1"/>
  <c r="AO50" i="7"/>
  <c r="AO52" i="7" s="1"/>
  <c r="AN92" i="9"/>
  <c r="AN97" i="9" s="1"/>
  <c r="J10" i="74"/>
  <c r="R122" i="9"/>
  <c r="R41" i="9"/>
  <c r="R83" i="9"/>
  <c r="AO65" i="7" l="1"/>
  <c r="H9" i="74"/>
  <c r="K9" i="74" s="1"/>
  <c r="M9" i="74" s="1"/>
  <c r="K10" i="74"/>
  <c r="AG33" i="7"/>
  <c r="AM33" i="7" s="1"/>
  <c r="M10" i="74" l="1"/>
  <c r="S36" i="7"/>
  <c r="S27" i="8"/>
  <c r="AH35" i="6"/>
  <c r="AN35" i="6" s="1"/>
  <c r="T99" i="6"/>
  <c r="T35" i="6"/>
  <c r="R30" i="5"/>
  <c r="R44" i="5"/>
  <c r="R48" i="5"/>
  <c r="S71" i="4"/>
  <c r="S52" i="4"/>
  <c r="S51" i="4"/>
  <c r="S48" i="4"/>
  <c r="S99" i="2"/>
  <c r="S101" i="2"/>
  <c r="T20" i="9" l="1"/>
  <c r="Q4" i="9"/>
  <c r="AE4" i="9" s="1"/>
  <c r="K4" i="9"/>
  <c r="Y4" i="9" s="1"/>
  <c r="L4" i="9"/>
  <c r="Z4" i="9" s="1"/>
  <c r="M4" i="9"/>
  <c r="AA4" i="9" s="1"/>
  <c r="N4" i="9"/>
  <c r="AB4" i="9" s="1"/>
  <c r="O4" i="9"/>
  <c r="AC4" i="9" s="1"/>
  <c r="P4" i="9"/>
  <c r="AD4" i="9" s="1"/>
  <c r="J4" i="9"/>
  <c r="X4" i="9" s="1"/>
  <c r="G4" i="9"/>
  <c r="U4" i="9" s="1"/>
  <c r="H4" i="9"/>
  <c r="V4" i="9" s="1"/>
  <c r="I4" i="9"/>
  <c r="W4" i="9" s="1"/>
  <c r="F4" i="9"/>
  <c r="T4" i="9" s="1"/>
  <c r="P4" i="8" l="1"/>
  <c r="AD4" i="8" s="1"/>
  <c r="Q4" i="8"/>
  <c r="AE4" i="8" s="1"/>
  <c r="R4" i="8"/>
  <c r="AF4" i="8" s="1"/>
  <c r="H4" i="8"/>
  <c r="V4" i="8" s="1"/>
  <c r="I4" i="8"/>
  <c r="W4" i="8" s="1"/>
  <c r="J4" i="8"/>
  <c r="X4" i="8" s="1"/>
  <c r="K4" i="8"/>
  <c r="Y4" i="8" s="1"/>
  <c r="L4" i="8"/>
  <c r="Z4" i="8" s="1"/>
  <c r="M4" i="8"/>
  <c r="AA4" i="8" s="1"/>
  <c r="N4" i="8"/>
  <c r="AB4" i="8" s="1"/>
  <c r="O4" i="8"/>
  <c r="AC4" i="8" s="1"/>
  <c r="G4" i="8"/>
  <c r="U4" i="8" s="1"/>
  <c r="L4" i="7" l="1"/>
  <c r="Z4" i="7" s="1"/>
  <c r="M4" i="7"/>
  <c r="AA4" i="7" s="1"/>
  <c r="N4" i="7"/>
  <c r="AB4" i="7" s="1"/>
  <c r="O4" i="7"/>
  <c r="AC4" i="7" s="1"/>
  <c r="P4" i="7"/>
  <c r="AD4" i="7" s="1"/>
  <c r="Q4" i="7"/>
  <c r="AE4" i="7" s="1"/>
  <c r="R4" i="7"/>
  <c r="AF4" i="7" s="1"/>
  <c r="K4" i="7"/>
  <c r="Y4" i="7" s="1"/>
  <c r="H4" i="7"/>
  <c r="V4" i="7" s="1"/>
  <c r="I4" i="7"/>
  <c r="W4" i="7" s="1"/>
  <c r="J4" i="7"/>
  <c r="X4" i="7" s="1"/>
  <c r="G4" i="7"/>
  <c r="U4" i="7" s="1"/>
  <c r="I4" i="6" l="1"/>
  <c r="W4" i="6" s="1"/>
  <c r="J4" i="6"/>
  <c r="X4" i="6" s="1"/>
  <c r="K4" i="6"/>
  <c r="Y4" i="6" s="1"/>
  <c r="L4" i="6"/>
  <c r="Z4" i="6" s="1"/>
  <c r="M4" i="6"/>
  <c r="AA4" i="6" s="1"/>
  <c r="N4" i="6"/>
  <c r="AB4" i="6" s="1"/>
  <c r="O4" i="6"/>
  <c r="AC4" i="6" s="1"/>
  <c r="P4" i="6"/>
  <c r="AD4" i="6" s="1"/>
  <c r="Q4" i="6"/>
  <c r="AE4" i="6" s="1"/>
  <c r="R4" i="6"/>
  <c r="AF4" i="6" s="1"/>
  <c r="S4" i="6"/>
  <c r="AG4" i="6" s="1"/>
  <c r="H4" i="6"/>
  <c r="V4" i="6" s="1"/>
  <c r="G4" i="5" l="1"/>
  <c r="U4" i="5" s="1"/>
  <c r="H4" i="5"/>
  <c r="V4" i="5" s="1"/>
  <c r="I4" i="5"/>
  <c r="W4" i="5" s="1"/>
  <c r="J4" i="5"/>
  <c r="X4" i="5" s="1"/>
  <c r="K4" i="5"/>
  <c r="Y4" i="5" s="1"/>
  <c r="L4" i="5"/>
  <c r="Z4" i="5" s="1"/>
  <c r="M4" i="5"/>
  <c r="AA4" i="5" s="1"/>
  <c r="N4" i="5"/>
  <c r="AB4" i="5" s="1"/>
  <c r="O4" i="5"/>
  <c r="AC4" i="5" s="1"/>
  <c r="P4" i="5"/>
  <c r="AD4" i="5" s="1"/>
  <c r="Q4" i="5"/>
  <c r="AE4" i="5" s="1"/>
  <c r="F4" i="5"/>
  <c r="T4" i="5" s="1"/>
  <c r="K4" i="4" l="1"/>
  <c r="Y4" i="4" s="1"/>
  <c r="L4" i="4"/>
  <c r="Z4" i="4" s="1"/>
  <c r="M4" i="4"/>
  <c r="AA4" i="4" s="1"/>
  <c r="N4" i="4"/>
  <c r="AB4" i="4" s="1"/>
  <c r="O4" i="4"/>
  <c r="AC4" i="4" s="1"/>
  <c r="P4" i="4"/>
  <c r="AD4" i="4" s="1"/>
  <c r="Q4" i="4"/>
  <c r="AE4" i="4" s="1"/>
  <c r="R4" i="4"/>
  <c r="AF4" i="4" s="1"/>
  <c r="S4" i="4"/>
  <c r="H4" i="4"/>
  <c r="V4" i="4" s="1"/>
  <c r="I4" i="4"/>
  <c r="W4" i="4" s="1"/>
  <c r="J4" i="4"/>
  <c r="X4" i="4" s="1"/>
  <c r="G4" i="4"/>
  <c r="U4" i="4" s="1"/>
  <c r="H4" i="2"/>
  <c r="V4" i="2" s="1"/>
  <c r="I4" i="2"/>
  <c r="W4" i="2" s="1"/>
  <c r="J4" i="2"/>
  <c r="X4" i="2" s="1"/>
  <c r="K4" i="2"/>
  <c r="Y4" i="2" s="1"/>
  <c r="L4" i="2"/>
  <c r="Z4" i="2" s="1"/>
  <c r="M4" i="2"/>
  <c r="AA4" i="2" s="1"/>
  <c r="N4" i="2"/>
  <c r="AB4" i="2" s="1"/>
  <c r="O4" i="2"/>
  <c r="AC4" i="2" s="1"/>
  <c r="P4" i="2"/>
  <c r="AD4" i="2" s="1"/>
  <c r="Q4" i="2"/>
  <c r="AE4" i="2" s="1"/>
  <c r="R4" i="2"/>
  <c r="AF4" i="2" s="1"/>
  <c r="G4" i="2"/>
  <c r="U4" i="2" s="1"/>
  <c r="W4" i="1" l="1"/>
  <c r="X4" i="1"/>
  <c r="Y4" i="1"/>
  <c r="Z4" i="1"/>
  <c r="AA4" i="1"/>
  <c r="AB4" i="1"/>
  <c r="AC4" i="1"/>
  <c r="AD4" i="1"/>
  <c r="AE4" i="1"/>
  <c r="AF4" i="1"/>
  <c r="AG4" i="1"/>
  <c r="V4" i="1"/>
  <c r="T12" i="1" l="1"/>
  <c r="H125" i="9" l="1"/>
  <c r="G125" i="9"/>
  <c r="R115" i="9"/>
  <c r="Q40" i="5" l="1"/>
  <c r="P40" i="5"/>
  <c r="O40" i="5"/>
  <c r="N40" i="5"/>
  <c r="M40" i="5"/>
  <c r="L40" i="5"/>
  <c r="K40" i="5"/>
  <c r="J40" i="5"/>
  <c r="I40" i="5"/>
  <c r="H40" i="5"/>
  <c r="G40" i="5"/>
  <c r="F40" i="5"/>
  <c r="R38" i="5" l="1"/>
  <c r="R40" i="5" s="1"/>
  <c r="F15" i="11" s="1"/>
  <c r="R13" i="5"/>
  <c r="AF13" i="5" l="1"/>
  <c r="AJ13" i="5" s="1"/>
  <c r="S54" i="2" l="1"/>
  <c r="L10" i="11" l="1"/>
  <c r="L11" i="11"/>
  <c r="I125" i="9"/>
  <c r="H118" i="9"/>
  <c r="I97" i="9"/>
  <c r="J92" i="9"/>
  <c r="H107" i="9"/>
  <c r="H97" i="9"/>
  <c r="H13" i="9"/>
  <c r="I107" i="9"/>
  <c r="G107" i="9"/>
  <c r="G97" i="9"/>
  <c r="J20" i="9"/>
  <c r="R13" i="9"/>
  <c r="J6" i="11" s="1"/>
  <c r="Q13" i="9"/>
  <c r="P13" i="9"/>
  <c r="O13" i="9"/>
  <c r="N13" i="9"/>
  <c r="M13" i="9"/>
  <c r="L13" i="9"/>
  <c r="K13" i="9"/>
  <c r="J13" i="9"/>
  <c r="I13" i="9"/>
  <c r="G13" i="9"/>
  <c r="S50" i="8"/>
  <c r="R50" i="8"/>
  <c r="Q50" i="8"/>
  <c r="P50" i="8"/>
  <c r="O50" i="8"/>
  <c r="N50" i="8"/>
  <c r="M50" i="8"/>
  <c r="L50" i="8"/>
  <c r="K50" i="8"/>
  <c r="J50" i="8"/>
  <c r="I50" i="8"/>
  <c r="H50" i="8"/>
  <c r="J45" i="8"/>
  <c r="I45" i="8"/>
  <c r="H45" i="8"/>
  <c r="J40" i="8"/>
  <c r="I40" i="8"/>
  <c r="I30" i="8"/>
  <c r="N42" i="7"/>
  <c r="J63" i="7"/>
  <c r="I63" i="7"/>
  <c r="H63" i="7"/>
  <c r="P57" i="7"/>
  <c r="J57" i="7"/>
  <c r="H57" i="7"/>
  <c r="H26" i="7"/>
  <c r="P26" i="7"/>
  <c r="L26" i="7"/>
  <c r="S21" i="7"/>
  <c r="H7" i="11" s="1"/>
  <c r="R21" i="7"/>
  <c r="Q21" i="7"/>
  <c r="P21" i="7"/>
  <c r="O21" i="7"/>
  <c r="N21" i="7"/>
  <c r="M21" i="7"/>
  <c r="L21" i="7"/>
  <c r="K21" i="7"/>
  <c r="J21" i="7"/>
  <c r="I21" i="7"/>
  <c r="H21" i="7"/>
  <c r="K103" i="6"/>
  <c r="J103" i="6"/>
  <c r="I103" i="6"/>
  <c r="Q94" i="6"/>
  <c r="K94" i="6"/>
  <c r="I94" i="6"/>
  <c r="I68" i="6"/>
  <c r="T27" i="6"/>
  <c r="G8" i="11" s="1"/>
  <c r="S27" i="6"/>
  <c r="R27" i="6"/>
  <c r="Q27" i="6"/>
  <c r="P27" i="6"/>
  <c r="O27" i="6"/>
  <c r="N27" i="6"/>
  <c r="M27" i="6"/>
  <c r="L27" i="6"/>
  <c r="K27" i="6"/>
  <c r="J27" i="6"/>
  <c r="I27" i="6"/>
  <c r="T23" i="6"/>
  <c r="G7" i="11" s="1"/>
  <c r="S23" i="6"/>
  <c r="R23" i="6"/>
  <c r="Q23" i="6"/>
  <c r="P23" i="6"/>
  <c r="O23" i="6"/>
  <c r="N23" i="6"/>
  <c r="M23" i="6"/>
  <c r="L23" i="6"/>
  <c r="K23" i="6"/>
  <c r="J23" i="6"/>
  <c r="I23" i="6"/>
  <c r="M56" i="5"/>
  <c r="L56" i="5"/>
  <c r="I56" i="5"/>
  <c r="H56" i="5"/>
  <c r="G56" i="5"/>
  <c r="F56" i="5"/>
  <c r="Q50" i="5"/>
  <c r="P50" i="5"/>
  <c r="O50" i="5"/>
  <c r="N50" i="5"/>
  <c r="M50" i="5"/>
  <c r="L50" i="5"/>
  <c r="K50" i="5"/>
  <c r="J50" i="5"/>
  <c r="I50" i="5"/>
  <c r="H50" i="5"/>
  <c r="G50" i="5"/>
  <c r="F50" i="5"/>
  <c r="F58" i="5" s="1"/>
  <c r="Q56" i="5"/>
  <c r="P56" i="5"/>
  <c r="O56" i="5"/>
  <c r="N56" i="5"/>
  <c r="K56" i="5"/>
  <c r="J56" i="5"/>
  <c r="I35" i="5"/>
  <c r="R80" i="4"/>
  <c r="O80" i="4"/>
  <c r="K80" i="4"/>
  <c r="R87" i="4"/>
  <c r="Q87" i="4"/>
  <c r="P87" i="4"/>
  <c r="O87" i="4"/>
  <c r="N87" i="4"/>
  <c r="M87" i="4"/>
  <c r="L87" i="4"/>
  <c r="K87" i="4"/>
  <c r="J87" i="4"/>
  <c r="I87" i="4"/>
  <c r="H87" i="4"/>
  <c r="Q80" i="4"/>
  <c r="P80" i="4"/>
  <c r="N80" i="4"/>
  <c r="M80" i="4"/>
  <c r="L80" i="4"/>
  <c r="J80" i="4"/>
  <c r="I80" i="4"/>
  <c r="H80" i="4"/>
  <c r="Q75" i="4"/>
  <c r="P75" i="4"/>
  <c r="N75" i="4"/>
  <c r="M75" i="4"/>
  <c r="J75" i="4"/>
  <c r="I75" i="4"/>
  <c r="S63" i="4"/>
  <c r="E12" i="11" s="1"/>
  <c r="R63" i="4"/>
  <c r="Q63" i="4"/>
  <c r="P63" i="4"/>
  <c r="O63" i="4"/>
  <c r="N63" i="4"/>
  <c r="M63" i="4"/>
  <c r="L63" i="4"/>
  <c r="K63" i="4"/>
  <c r="J63" i="4"/>
  <c r="I63" i="4"/>
  <c r="H63" i="4"/>
  <c r="S25" i="4"/>
  <c r="E7" i="11" s="1"/>
  <c r="R25" i="4"/>
  <c r="Q25" i="4"/>
  <c r="P25" i="4"/>
  <c r="O25" i="4"/>
  <c r="N25" i="4"/>
  <c r="M25" i="4"/>
  <c r="L25" i="4"/>
  <c r="K25" i="4"/>
  <c r="J25" i="4"/>
  <c r="I25" i="4"/>
  <c r="H25" i="4"/>
  <c r="P95" i="2"/>
  <c r="L95" i="2"/>
  <c r="H95" i="2"/>
  <c r="K90" i="2"/>
  <c r="Q39" i="2"/>
  <c r="P39" i="2"/>
  <c r="O39" i="2"/>
  <c r="N39" i="2"/>
  <c r="M39" i="2"/>
  <c r="K39" i="2"/>
  <c r="I39" i="2"/>
  <c r="H39" i="2"/>
  <c r="R104" i="2"/>
  <c r="Q104" i="2"/>
  <c r="P104" i="2"/>
  <c r="O104" i="2"/>
  <c r="N104" i="2"/>
  <c r="M104" i="2"/>
  <c r="L104" i="2"/>
  <c r="K104" i="2"/>
  <c r="J104" i="2"/>
  <c r="I104" i="2"/>
  <c r="H104" i="2"/>
  <c r="R95" i="2"/>
  <c r="Q95" i="2"/>
  <c r="O95" i="2"/>
  <c r="N95" i="2"/>
  <c r="M95" i="2"/>
  <c r="K95" i="2"/>
  <c r="J95" i="2"/>
  <c r="I95" i="2"/>
  <c r="R90" i="2"/>
  <c r="Q90" i="2"/>
  <c r="P90" i="2"/>
  <c r="O90" i="2"/>
  <c r="N90" i="2"/>
  <c r="M90" i="2"/>
  <c r="L90" i="2"/>
  <c r="J90" i="2"/>
  <c r="I90" i="2"/>
  <c r="H90" i="2"/>
  <c r="Q72" i="2"/>
  <c r="P72" i="2"/>
  <c r="O72" i="2"/>
  <c r="N72" i="2"/>
  <c r="N73" i="2" s="1"/>
  <c r="M72" i="2"/>
  <c r="M73" i="2" s="1"/>
  <c r="L72" i="2"/>
  <c r="L73" i="2" s="1"/>
  <c r="K72" i="2"/>
  <c r="K73" i="2" s="1"/>
  <c r="J72" i="2"/>
  <c r="J73" i="2" s="1"/>
  <c r="I72" i="2"/>
  <c r="I73" i="2" s="1"/>
  <c r="H72" i="2"/>
  <c r="H73" i="2" s="1"/>
  <c r="R39" i="2"/>
  <c r="L39" i="2"/>
  <c r="J39" i="2"/>
  <c r="S34" i="2"/>
  <c r="D7" i="11" s="1"/>
  <c r="R34" i="2"/>
  <c r="Q34" i="2"/>
  <c r="P34" i="2"/>
  <c r="O34" i="2"/>
  <c r="N34" i="2"/>
  <c r="M34" i="2"/>
  <c r="L34" i="2"/>
  <c r="K34" i="2"/>
  <c r="J34" i="2"/>
  <c r="I34" i="2"/>
  <c r="H34" i="2"/>
  <c r="U42" i="7" l="1"/>
  <c r="I17" i="11"/>
  <c r="O75" i="4"/>
  <c r="Q30" i="4"/>
  <c r="AG54" i="2"/>
  <c r="AK54" i="2" s="1"/>
  <c r="H30" i="4"/>
  <c r="AG18" i="2"/>
  <c r="AD17" i="7"/>
  <c r="Z17" i="7"/>
  <c r="V17" i="7"/>
  <c r="AC17" i="7"/>
  <c r="Y17" i="7"/>
  <c r="M30" i="4"/>
  <c r="K75" i="4"/>
  <c r="T15" i="6"/>
  <c r="K19" i="6"/>
  <c r="AG14" i="7"/>
  <c r="AK14" i="7" s="1"/>
  <c r="AG24" i="7"/>
  <c r="AG32" i="7"/>
  <c r="AM32" i="7" s="1"/>
  <c r="AG34" i="7"/>
  <c r="AK34" i="7" s="1"/>
  <c r="AG35" i="7"/>
  <c r="AK35" i="7" s="1"/>
  <c r="AE20" i="9"/>
  <c r="AA20" i="9"/>
  <c r="W20" i="9"/>
  <c r="U68" i="9"/>
  <c r="AH12" i="6"/>
  <c r="AH32" i="6"/>
  <c r="AH33" i="6"/>
  <c r="AN33" i="6" s="1"/>
  <c r="AH34" i="6"/>
  <c r="AN34" i="6" s="1"/>
  <c r="AH36" i="6"/>
  <c r="AN36" i="6" s="1"/>
  <c r="AH37" i="6"/>
  <c r="AN37" i="6" s="1"/>
  <c r="AH38" i="6"/>
  <c r="AN38" i="6" s="1"/>
  <c r="AH39" i="6"/>
  <c r="AN39" i="6" s="1"/>
  <c r="AH40" i="6"/>
  <c r="AN40" i="6" s="1"/>
  <c r="AH41" i="6"/>
  <c r="AN41" i="6" s="1"/>
  <c r="AH42" i="6"/>
  <c r="AN42" i="6" s="1"/>
  <c r="AH43" i="6"/>
  <c r="AN43" i="6" s="1"/>
  <c r="AH44" i="6"/>
  <c r="AN44" i="6" s="1"/>
  <c r="AH45" i="6"/>
  <c r="AN45" i="6" s="1"/>
  <c r="AH47" i="6"/>
  <c r="AN47" i="6" s="1"/>
  <c r="J52" i="7"/>
  <c r="AG13" i="7"/>
  <c r="AK13" i="7" s="1"/>
  <c r="AF17" i="7"/>
  <c r="AB17" i="7"/>
  <c r="X17" i="7"/>
  <c r="V42" i="7"/>
  <c r="V20" i="9"/>
  <c r="V68" i="9"/>
  <c r="AH13" i="6"/>
  <c r="AL13" i="6" s="1"/>
  <c r="J26" i="7"/>
  <c r="AE17" i="7"/>
  <c r="AA17" i="7"/>
  <c r="W17" i="7"/>
  <c r="AA42" i="7"/>
  <c r="AE42" i="7"/>
  <c r="U20" i="9"/>
  <c r="X42" i="7"/>
  <c r="AB42" i="7"/>
  <c r="AF16" i="9"/>
  <c r="AF20" i="9" s="1"/>
  <c r="AF26" i="9"/>
  <c r="AL26" i="9" s="1"/>
  <c r="AF27" i="9"/>
  <c r="AL27" i="9" s="1"/>
  <c r="AF28" i="9"/>
  <c r="AJ28" i="9" s="1"/>
  <c r="AJ68" i="9" s="1"/>
  <c r="AF44" i="9"/>
  <c r="AL44" i="9" s="1"/>
  <c r="AF45" i="9"/>
  <c r="AL45" i="9" s="1"/>
  <c r="AF46" i="9"/>
  <c r="AL46" i="9" s="1"/>
  <c r="AF47" i="9"/>
  <c r="AL47" i="9" s="1"/>
  <c r="AF48" i="9"/>
  <c r="AL48" i="9" s="1"/>
  <c r="AF49" i="9"/>
  <c r="AL49" i="9" s="1"/>
  <c r="AF50" i="9"/>
  <c r="AL50" i="9" s="1"/>
  <c r="AF51" i="9"/>
  <c r="AL51" i="9" s="1"/>
  <c r="AF52" i="9"/>
  <c r="AL52" i="9" s="1"/>
  <c r="AG12" i="7"/>
  <c r="AK12" i="7" s="1"/>
  <c r="AK17" i="7" s="1"/>
  <c r="U17" i="7"/>
  <c r="AF30" i="8"/>
  <c r="V17" i="8"/>
  <c r="X40" i="8"/>
  <c r="AB40" i="8"/>
  <c r="AF40" i="8"/>
  <c r="AD17" i="8"/>
  <c r="X30" i="8"/>
  <c r="AG13" i="8"/>
  <c r="AK13" i="8" s="1"/>
  <c r="AC30" i="8"/>
  <c r="AG24" i="8"/>
  <c r="AM24" i="8" s="1"/>
  <c r="AG25" i="8"/>
  <c r="AK25" i="8" s="1"/>
  <c r="AK30" i="8" s="1"/>
  <c r="I11" i="74" s="1"/>
  <c r="U40" i="8"/>
  <c r="AC20" i="9"/>
  <c r="Y20" i="9"/>
  <c r="AB20" i="9"/>
  <c r="X20" i="9"/>
  <c r="AD20" i="9"/>
  <c r="Z20" i="9"/>
  <c r="S15" i="8"/>
  <c r="AC17" i="8"/>
  <c r="AF17" i="8"/>
  <c r="AD30" i="8"/>
  <c r="AE17" i="8"/>
  <c r="W30" i="8"/>
  <c r="AA40" i="8"/>
  <c r="S12" i="8"/>
  <c r="Y40" i="8"/>
  <c r="J30" i="8"/>
  <c r="S13" i="8"/>
  <c r="AA17" i="8"/>
  <c r="H30" i="8"/>
  <c r="V30" i="8"/>
  <c r="H40" i="8"/>
  <c r="V40" i="8"/>
  <c r="Y17" i="8"/>
  <c r="S14" i="8"/>
  <c r="Z17" i="8"/>
  <c r="W42" i="7"/>
  <c r="M17" i="7"/>
  <c r="I17" i="7"/>
  <c r="L17" i="7"/>
  <c r="H17" i="7"/>
  <c r="K17" i="7"/>
  <c r="J17" i="7"/>
  <c r="R42" i="7"/>
  <c r="AF14" i="5"/>
  <c r="AJ14" i="5" s="1"/>
  <c r="G35" i="5"/>
  <c r="I18" i="5"/>
  <c r="I58" i="5" s="1"/>
  <c r="AF28" i="5"/>
  <c r="AJ28" i="5" s="1"/>
  <c r="AJ35" i="5" s="1"/>
  <c r="F11" i="74" s="1"/>
  <c r="I30" i="4"/>
  <c r="G18" i="5"/>
  <c r="H18" i="5"/>
  <c r="AF12" i="5"/>
  <c r="AJ12" i="5" s="1"/>
  <c r="AJ18" i="5" s="1"/>
  <c r="H35" i="5"/>
  <c r="AF26" i="5"/>
  <c r="AL26" i="5" s="1"/>
  <c r="AL35" i="5" s="1"/>
  <c r="O59" i="4"/>
  <c r="K30" i="4"/>
  <c r="K59" i="4"/>
  <c r="O30" i="4"/>
  <c r="AG14" i="4"/>
  <c r="AK14" i="4" s="1"/>
  <c r="N30" i="4"/>
  <c r="J59" i="4"/>
  <c r="P59" i="4"/>
  <c r="AG13" i="4"/>
  <c r="AK13" i="4" s="1"/>
  <c r="I59" i="4"/>
  <c r="M59" i="4"/>
  <c r="Q59" i="4"/>
  <c r="R75" i="4"/>
  <c r="J30" i="4"/>
  <c r="R30" i="4"/>
  <c r="R59" i="4"/>
  <c r="K21" i="4"/>
  <c r="L30" i="4"/>
  <c r="P30" i="4"/>
  <c r="N59" i="4"/>
  <c r="AG12" i="4"/>
  <c r="AG15" i="4"/>
  <c r="AK15" i="4" s="1"/>
  <c r="AG36" i="4"/>
  <c r="AM36" i="4" s="1"/>
  <c r="AG38" i="4"/>
  <c r="AM38" i="4" s="1"/>
  <c r="AG40" i="4"/>
  <c r="AM40" i="4" s="1"/>
  <c r="AG42" i="4"/>
  <c r="AM42" i="4" s="1"/>
  <c r="AG44" i="4"/>
  <c r="AG45" i="4"/>
  <c r="L75" i="4"/>
  <c r="O21" i="4"/>
  <c r="H75" i="4"/>
  <c r="I21" i="4"/>
  <c r="P21" i="4"/>
  <c r="L21" i="4"/>
  <c r="H21" i="4"/>
  <c r="N21" i="4"/>
  <c r="J21" i="4"/>
  <c r="M21" i="4"/>
  <c r="S15" i="4"/>
  <c r="Q21" i="4"/>
  <c r="S19" i="4"/>
  <c r="S16" i="4"/>
  <c r="S12" i="4"/>
  <c r="S17" i="4"/>
  <c r="S13" i="4"/>
  <c r="H59" i="4"/>
  <c r="L59" i="4"/>
  <c r="S18" i="4"/>
  <c r="S14" i="4"/>
  <c r="N31" i="2"/>
  <c r="J31" i="2"/>
  <c r="S14" i="2"/>
  <c r="AG14" i="2"/>
  <c r="S16" i="2"/>
  <c r="AG16" i="2"/>
  <c r="S19" i="2"/>
  <c r="AG19" i="2"/>
  <c r="AK19" i="2" s="1"/>
  <c r="S15" i="2"/>
  <c r="AG15" i="2"/>
  <c r="AG44" i="2"/>
  <c r="AM44" i="2" s="1"/>
  <c r="S21" i="2"/>
  <c r="AG21" i="2"/>
  <c r="AK21" i="2" s="1"/>
  <c r="S17" i="2"/>
  <c r="AG17" i="2"/>
  <c r="S13" i="2"/>
  <c r="AG13" i="2"/>
  <c r="AG12" i="2"/>
  <c r="AG45" i="2"/>
  <c r="AM45" i="2" s="1"/>
  <c r="AG46" i="2"/>
  <c r="AM46" i="2" s="1"/>
  <c r="AG47" i="2"/>
  <c r="AM47" i="2" s="1"/>
  <c r="AG48" i="2"/>
  <c r="AM48" i="2" s="1"/>
  <c r="AG49" i="2"/>
  <c r="AM49" i="2" s="1"/>
  <c r="AG50" i="2"/>
  <c r="AG51" i="2"/>
  <c r="AG52" i="2"/>
  <c r="AG53" i="2"/>
  <c r="AG55" i="2"/>
  <c r="AK55" i="2" s="1"/>
  <c r="S20" i="2"/>
  <c r="AG20" i="2"/>
  <c r="AK20" i="2" s="1"/>
  <c r="S24" i="7"/>
  <c r="S31" i="7"/>
  <c r="S32" i="7"/>
  <c r="S34" i="7"/>
  <c r="S35" i="7"/>
  <c r="S40" i="7"/>
  <c r="S47" i="7"/>
  <c r="S50" i="7"/>
  <c r="S55" i="7"/>
  <c r="S60" i="7"/>
  <c r="S23" i="2"/>
  <c r="S18" i="2"/>
  <c r="R72" i="2"/>
  <c r="R21" i="4"/>
  <c r="S28" i="4"/>
  <c r="S30" i="4" s="1"/>
  <c r="E8" i="11" s="1"/>
  <c r="S35" i="4"/>
  <c r="S36" i="4"/>
  <c r="S38" i="4"/>
  <c r="S40" i="4"/>
  <c r="S42" i="4"/>
  <c r="S44" i="4"/>
  <c r="S45" i="4"/>
  <c r="S49" i="4"/>
  <c r="S53" i="4"/>
  <c r="S54" i="4"/>
  <c r="S55" i="4"/>
  <c r="S57" i="4"/>
  <c r="S68" i="4"/>
  <c r="S69" i="4"/>
  <c r="S70" i="4"/>
  <c r="S72" i="4"/>
  <c r="S73" i="4"/>
  <c r="S78" i="4"/>
  <c r="S80" i="4" s="1"/>
  <c r="E15" i="11" s="1"/>
  <c r="S83" i="4"/>
  <c r="S85" i="4"/>
  <c r="R16" i="9"/>
  <c r="R15" i="5"/>
  <c r="S23" i="8"/>
  <c r="S24" i="8"/>
  <c r="S25" i="8"/>
  <c r="S28" i="8"/>
  <c r="S35" i="8"/>
  <c r="S36" i="8"/>
  <c r="S37" i="8"/>
  <c r="S43" i="8"/>
  <c r="S22" i="2"/>
  <c r="R29" i="9"/>
  <c r="R25" i="9"/>
  <c r="R26" i="9"/>
  <c r="R27" i="9"/>
  <c r="R28" i="9"/>
  <c r="R37" i="9"/>
  <c r="R38" i="9"/>
  <c r="R39" i="9"/>
  <c r="R40" i="9"/>
  <c r="R43" i="9"/>
  <c r="R44" i="9"/>
  <c r="R45" i="9"/>
  <c r="R46" i="9"/>
  <c r="R47" i="9"/>
  <c r="R48" i="9"/>
  <c r="R49" i="9"/>
  <c r="R50" i="9"/>
  <c r="R51" i="9"/>
  <c r="R52" i="9"/>
  <c r="R58" i="9"/>
  <c r="R60" i="9"/>
  <c r="R61" i="9"/>
  <c r="R63" i="9"/>
  <c r="R64" i="9"/>
  <c r="R66" i="9"/>
  <c r="R85" i="9"/>
  <c r="R74" i="9"/>
  <c r="R75" i="9"/>
  <c r="R76" i="9"/>
  <c r="R77" i="9"/>
  <c r="R78" i="9"/>
  <c r="R79" i="9"/>
  <c r="R81" i="9"/>
  <c r="R82" i="9"/>
  <c r="R86" i="9"/>
  <c r="R90" i="9"/>
  <c r="R95" i="9"/>
  <c r="R97" i="9" s="1"/>
  <c r="J15" i="11" s="1"/>
  <c r="R100" i="9"/>
  <c r="R104" i="9"/>
  <c r="R105" i="9"/>
  <c r="R114" i="9"/>
  <c r="R116" i="9"/>
  <c r="R121" i="9"/>
  <c r="R123" i="9"/>
  <c r="J19" i="6"/>
  <c r="T12" i="6"/>
  <c r="T17" i="6"/>
  <c r="L7" i="11"/>
  <c r="T14" i="6"/>
  <c r="T13" i="6"/>
  <c r="K68" i="6"/>
  <c r="T32" i="6"/>
  <c r="T33" i="6"/>
  <c r="T34" i="6"/>
  <c r="T36" i="6"/>
  <c r="T37" i="6"/>
  <c r="T38" i="6"/>
  <c r="T39" i="6"/>
  <c r="T40" i="6"/>
  <c r="J68" i="6"/>
  <c r="K89" i="6"/>
  <c r="T41" i="6"/>
  <c r="T42" i="6"/>
  <c r="T43" i="6"/>
  <c r="T44" i="6"/>
  <c r="T45" i="6"/>
  <c r="T47" i="6"/>
  <c r="T48" i="6"/>
  <c r="T49" i="6"/>
  <c r="T50" i="6"/>
  <c r="T51" i="6"/>
  <c r="T52" i="6"/>
  <c r="T53" i="6"/>
  <c r="T54" i="6"/>
  <c r="T55" i="6"/>
  <c r="T57" i="6"/>
  <c r="T58" i="6"/>
  <c r="T59" i="6"/>
  <c r="T60" i="6"/>
  <c r="T63" i="6"/>
  <c r="T64" i="6"/>
  <c r="T66" i="6"/>
  <c r="T73" i="6"/>
  <c r="T74" i="6"/>
  <c r="T75" i="6"/>
  <c r="T76" i="6"/>
  <c r="T77" i="6"/>
  <c r="T78" i="6"/>
  <c r="T79" i="6"/>
  <c r="T80" i="6"/>
  <c r="T81" i="6"/>
  <c r="T82" i="6"/>
  <c r="T83" i="6"/>
  <c r="T84" i="6"/>
  <c r="T85" i="6"/>
  <c r="T86" i="6"/>
  <c r="T87" i="6"/>
  <c r="T92" i="6"/>
  <c r="T97" i="6"/>
  <c r="T101" i="6"/>
  <c r="R12" i="5"/>
  <c r="R14" i="5"/>
  <c r="R16" i="5"/>
  <c r="R26" i="5"/>
  <c r="R28" i="5"/>
  <c r="R29" i="5"/>
  <c r="R33" i="5"/>
  <c r="R31" i="5"/>
  <c r="R50" i="5"/>
  <c r="F13" i="11" s="1"/>
  <c r="R53" i="5"/>
  <c r="R54" i="5"/>
  <c r="S29" i="2"/>
  <c r="S27" i="2"/>
  <c r="S25" i="2"/>
  <c r="K31" i="2"/>
  <c r="R31" i="2"/>
  <c r="M31" i="2"/>
  <c r="I31" i="2"/>
  <c r="L31" i="2"/>
  <c r="H31" i="2"/>
  <c r="O31" i="2"/>
  <c r="S26" i="2"/>
  <c r="S24" i="2"/>
  <c r="S37" i="2"/>
  <c r="S39" i="2" s="1"/>
  <c r="D8" i="11" s="1"/>
  <c r="S44" i="2"/>
  <c r="S45" i="2"/>
  <c r="S46" i="2"/>
  <c r="S47" i="2"/>
  <c r="S48" i="2"/>
  <c r="S49" i="2"/>
  <c r="S50" i="2"/>
  <c r="S51" i="2"/>
  <c r="S52" i="2"/>
  <c r="S53" i="2"/>
  <c r="S55" i="2"/>
  <c r="S56" i="2"/>
  <c r="S57" i="2"/>
  <c r="S58" i="2"/>
  <c r="S60" i="2"/>
  <c r="S61" i="2"/>
  <c r="S62" i="2"/>
  <c r="S63" i="2"/>
  <c r="S64" i="2"/>
  <c r="S65" i="2"/>
  <c r="S67" i="2"/>
  <c r="S68" i="2"/>
  <c r="S69" i="2"/>
  <c r="S70" i="2"/>
  <c r="S77" i="2"/>
  <c r="S78" i="2"/>
  <c r="S79" i="2"/>
  <c r="S81" i="2"/>
  <c r="S82" i="2"/>
  <c r="S83" i="2"/>
  <c r="S84" i="2"/>
  <c r="S85" i="2"/>
  <c r="S87" i="2"/>
  <c r="S88" i="2"/>
  <c r="S93" i="2"/>
  <c r="S95" i="2" s="1"/>
  <c r="D15" i="11" s="1"/>
  <c r="S98" i="2"/>
  <c r="S100" i="2"/>
  <c r="S102" i="2"/>
  <c r="S12" i="2"/>
  <c r="Q31" i="2"/>
  <c r="Q106" i="2" s="1"/>
  <c r="P31" i="2"/>
  <c r="H127" i="9"/>
  <c r="J125" i="9"/>
  <c r="N92" i="9"/>
  <c r="I118" i="9"/>
  <c r="I127" i="9" s="1"/>
  <c r="J118" i="9"/>
  <c r="L20" i="9"/>
  <c r="P20" i="9"/>
  <c r="N68" i="9"/>
  <c r="L68" i="9"/>
  <c r="G20" i="9"/>
  <c r="G68" i="9"/>
  <c r="J68" i="9"/>
  <c r="P68" i="9"/>
  <c r="P97" i="9"/>
  <c r="L97" i="9"/>
  <c r="P118" i="9"/>
  <c r="L118" i="9"/>
  <c r="N97" i="9"/>
  <c r="N107" i="9"/>
  <c r="P125" i="9"/>
  <c r="L125" i="9"/>
  <c r="P92" i="9"/>
  <c r="L92" i="9"/>
  <c r="G92" i="9"/>
  <c r="J97" i="9"/>
  <c r="J107" i="9"/>
  <c r="G118" i="9"/>
  <c r="N17" i="7"/>
  <c r="R17" i="7"/>
  <c r="P52" i="7"/>
  <c r="L52" i="7"/>
  <c r="H52" i="7"/>
  <c r="L57" i="7"/>
  <c r="M19" i="6"/>
  <c r="Q19" i="6"/>
  <c r="M89" i="6"/>
  <c r="Q89" i="6"/>
  <c r="I19" i="6"/>
  <c r="I89" i="6"/>
  <c r="M94" i="6"/>
  <c r="AK42" i="7" l="1"/>
  <c r="H11" i="74" s="1"/>
  <c r="H5" i="19"/>
  <c r="AK24" i="7"/>
  <c r="H17" i="74" s="1"/>
  <c r="H6" i="74"/>
  <c r="AK65" i="7"/>
  <c r="AH68" i="6"/>
  <c r="AN32" i="6"/>
  <c r="AN68" i="6" s="1"/>
  <c r="AL12" i="6"/>
  <c r="AL19" i="6" s="1"/>
  <c r="AH19" i="6"/>
  <c r="AH105" i="6" s="1"/>
  <c r="F12" i="74"/>
  <c r="AL58" i="5"/>
  <c r="AJ58" i="5"/>
  <c r="AP58" i="5" s="1"/>
  <c r="B24" i="74" s="1"/>
  <c r="F6" i="74"/>
  <c r="F18" i="74" s="1"/>
  <c r="AM45" i="4"/>
  <c r="AK45" i="4"/>
  <c r="AK44" i="4"/>
  <c r="AK59" i="4" s="1"/>
  <c r="AM44" i="4"/>
  <c r="AK12" i="4"/>
  <c r="AK21" i="4" s="1"/>
  <c r="E6" i="74" s="1"/>
  <c r="AG21" i="4"/>
  <c r="AG31" i="2"/>
  <c r="AM72" i="2"/>
  <c r="AK31" i="2"/>
  <c r="AK72" i="2"/>
  <c r="D11" i="74" s="1"/>
  <c r="D12" i="74"/>
  <c r="AM106" i="2"/>
  <c r="D6" i="74"/>
  <c r="AK106" i="2"/>
  <c r="J13" i="74"/>
  <c r="AJ97" i="9"/>
  <c r="T68" i="6"/>
  <c r="D3" i="19"/>
  <c r="J106" i="2"/>
  <c r="K106" i="2"/>
  <c r="N106" i="2"/>
  <c r="P106" i="2"/>
  <c r="O106" i="2"/>
  <c r="H106" i="2"/>
  <c r="L106" i="2"/>
  <c r="M106" i="2"/>
  <c r="I106" i="2"/>
  <c r="H65" i="7"/>
  <c r="J89" i="4"/>
  <c r="O89" i="4"/>
  <c r="R89" i="4"/>
  <c r="G58" i="5"/>
  <c r="R106" i="2"/>
  <c r="Q89" i="4"/>
  <c r="N89" i="4"/>
  <c r="H89" i="4"/>
  <c r="K89" i="4"/>
  <c r="M89" i="4"/>
  <c r="H52" i="8"/>
  <c r="P89" i="4"/>
  <c r="H58" i="5"/>
  <c r="R107" i="9"/>
  <c r="J17" i="11" s="1"/>
  <c r="AF92" i="9"/>
  <c r="J65" i="7"/>
  <c r="G6" i="19"/>
  <c r="G7" i="19"/>
  <c r="K105" i="6"/>
  <c r="AG35" i="4"/>
  <c r="AF18" i="5"/>
  <c r="F3" i="19" s="1"/>
  <c r="AG17" i="7"/>
  <c r="AH19" i="1"/>
  <c r="AH15" i="1"/>
  <c r="AH23" i="1"/>
  <c r="AH22" i="1"/>
  <c r="AL22" i="1" s="1"/>
  <c r="AH18" i="1"/>
  <c r="AH17" i="1"/>
  <c r="AH13" i="1"/>
  <c r="AH14" i="1"/>
  <c r="M44" i="1"/>
  <c r="I44" i="1"/>
  <c r="AG72" i="2"/>
  <c r="D6" i="19" s="1"/>
  <c r="AF25" i="9"/>
  <c r="P44" i="1"/>
  <c r="L44" i="1"/>
  <c r="AH21" i="1"/>
  <c r="AL21" i="1" s="1"/>
  <c r="AH20" i="1"/>
  <c r="AL20" i="1" s="1"/>
  <c r="AH16" i="1"/>
  <c r="O44" i="1"/>
  <c r="K44" i="1"/>
  <c r="AG31" i="7"/>
  <c r="N44" i="1"/>
  <c r="J44" i="1"/>
  <c r="AF35" i="5"/>
  <c r="G3" i="19"/>
  <c r="S75" i="4"/>
  <c r="AG23" i="8"/>
  <c r="AG40" i="8"/>
  <c r="I7" i="19" s="1"/>
  <c r="AC40" i="8"/>
  <c r="AB30" i="8"/>
  <c r="AG12" i="8"/>
  <c r="R68" i="9"/>
  <c r="J12" i="11" s="1"/>
  <c r="R92" i="9"/>
  <c r="AE30" i="8"/>
  <c r="W40" i="8"/>
  <c r="AA30" i="8"/>
  <c r="AE40" i="8"/>
  <c r="AD40" i="8"/>
  <c r="AB17" i="8"/>
  <c r="X17" i="8"/>
  <c r="Z40" i="8"/>
  <c r="W17" i="8"/>
  <c r="Z30" i="8"/>
  <c r="Y30" i="8"/>
  <c r="J52" i="8"/>
  <c r="AC42" i="7"/>
  <c r="AF42" i="7"/>
  <c r="AD42" i="7"/>
  <c r="Y42" i="7"/>
  <c r="Z42" i="7"/>
  <c r="I89" i="4"/>
  <c r="AG28" i="4"/>
  <c r="E3" i="19"/>
  <c r="L89" i="4"/>
  <c r="S59" i="4"/>
  <c r="E9" i="11" s="1"/>
  <c r="S21" i="4"/>
  <c r="E6" i="11" s="1"/>
  <c r="D7" i="19"/>
  <c r="S87" i="4"/>
  <c r="E17" i="11" s="1"/>
  <c r="AH59" i="1"/>
  <c r="AH60" i="1"/>
  <c r="AN60" i="1" s="1"/>
  <c r="AH61" i="1"/>
  <c r="AN61" i="1" s="1"/>
  <c r="AH62" i="1"/>
  <c r="AN62" i="1" s="1"/>
  <c r="AH63" i="1"/>
  <c r="AN63" i="1" s="1"/>
  <c r="AH64" i="1"/>
  <c r="AN64" i="1" s="1"/>
  <c r="AH65" i="1"/>
  <c r="AN65" i="1" s="1"/>
  <c r="AH66" i="1"/>
  <c r="AN66" i="1" s="1"/>
  <c r="AH67" i="1"/>
  <c r="AN67" i="1" s="1"/>
  <c r="AH68" i="1"/>
  <c r="AN68" i="1" s="1"/>
  <c r="AH69" i="1"/>
  <c r="AN69" i="1" s="1"/>
  <c r="AH70" i="1"/>
  <c r="AN70" i="1" s="1"/>
  <c r="AH71" i="1"/>
  <c r="AN71" i="1" s="1"/>
  <c r="AH72" i="1"/>
  <c r="AN72" i="1" s="1"/>
  <c r="AH73" i="1"/>
  <c r="AN73" i="1" s="1"/>
  <c r="AH74" i="1"/>
  <c r="AN74" i="1" s="1"/>
  <c r="AH75" i="1"/>
  <c r="AN75" i="1" s="1"/>
  <c r="AH76" i="1"/>
  <c r="AN76" i="1" s="1"/>
  <c r="AH77" i="1"/>
  <c r="AN77" i="1" s="1"/>
  <c r="AH78" i="1"/>
  <c r="AN78" i="1" s="1"/>
  <c r="AH79" i="1"/>
  <c r="AN79" i="1" s="1"/>
  <c r="AH80" i="1"/>
  <c r="AN80" i="1" s="1"/>
  <c r="AH81" i="1"/>
  <c r="AN81" i="1" s="1"/>
  <c r="AH82" i="1"/>
  <c r="AN82" i="1" s="1"/>
  <c r="AH83" i="1"/>
  <c r="AN83" i="1" s="1"/>
  <c r="AH84" i="1"/>
  <c r="AN84" i="1" s="1"/>
  <c r="AH85" i="1"/>
  <c r="AN85" i="1" s="1"/>
  <c r="AH86" i="1"/>
  <c r="AN86" i="1" s="1"/>
  <c r="AH87" i="1"/>
  <c r="AN87" i="1" s="1"/>
  <c r="AH88" i="1"/>
  <c r="AN88" i="1" s="1"/>
  <c r="AH89" i="1"/>
  <c r="AN89" i="1" s="1"/>
  <c r="AH90" i="1"/>
  <c r="AH91" i="1"/>
  <c r="AH92" i="1"/>
  <c r="AH93" i="1"/>
  <c r="AH94" i="1"/>
  <c r="AL94" i="1" s="1"/>
  <c r="AH95" i="1"/>
  <c r="AL95" i="1" s="1"/>
  <c r="AH96" i="1"/>
  <c r="AL96" i="1" s="1"/>
  <c r="J109" i="9"/>
  <c r="R56" i="5"/>
  <c r="S31" i="2"/>
  <c r="D6" i="11" s="1"/>
  <c r="S104" i="2"/>
  <c r="D17" i="11" s="1"/>
  <c r="S90" i="2"/>
  <c r="D13" i="11" s="1"/>
  <c r="S72" i="2"/>
  <c r="G127" i="9"/>
  <c r="J127" i="9"/>
  <c r="G109" i="9"/>
  <c r="L127" i="9"/>
  <c r="M107" i="9"/>
  <c r="Q107" i="9"/>
  <c r="P127" i="9"/>
  <c r="L107" i="9"/>
  <c r="L109" i="9" s="1"/>
  <c r="P107" i="9"/>
  <c r="P109" i="9" s="1"/>
  <c r="M125" i="9"/>
  <c r="Q125" i="9"/>
  <c r="N125" i="9"/>
  <c r="R125" i="9"/>
  <c r="K17" i="11" s="1"/>
  <c r="M97" i="9"/>
  <c r="Q97" i="9"/>
  <c r="N118" i="9"/>
  <c r="R118" i="9"/>
  <c r="M118" i="9"/>
  <c r="Q118" i="9"/>
  <c r="N20" i="9"/>
  <c r="N109" i="9" s="1"/>
  <c r="R20" i="9"/>
  <c r="N17" i="8"/>
  <c r="R17" i="8"/>
  <c r="L45" i="8"/>
  <c r="P45" i="8"/>
  <c r="N45" i="8"/>
  <c r="R45" i="8"/>
  <c r="M45" i="8"/>
  <c r="Q45" i="8"/>
  <c r="L40" i="8"/>
  <c r="P40" i="8"/>
  <c r="N40" i="8"/>
  <c r="R40" i="8"/>
  <c r="M40" i="8"/>
  <c r="Q40" i="8"/>
  <c r="L30" i="8"/>
  <c r="P30" i="8"/>
  <c r="N30" i="8"/>
  <c r="R30" i="8"/>
  <c r="M30" i="8"/>
  <c r="Q30" i="8"/>
  <c r="P17" i="8"/>
  <c r="N52" i="7"/>
  <c r="R52" i="7"/>
  <c r="M63" i="7"/>
  <c r="Q63" i="7"/>
  <c r="N63" i="7"/>
  <c r="R63" i="7"/>
  <c r="L63" i="7"/>
  <c r="P63" i="7"/>
  <c r="P42" i="7"/>
  <c r="L42" i="7"/>
  <c r="N57" i="7"/>
  <c r="R57" i="7"/>
  <c r="P17" i="7"/>
  <c r="R26" i="7"/>
  <c r="N26" i="7"/>
  <c r="I105" i="6"/>
  <c r="O94" i="6"/>
  <c r="S94" i="6"/>
  <c r="M68" i="6"/>
  <c r="Q68" i="6"/>
  <c r="O68" i="6"/>
  <c r="S68" i="6"/>
  <c r="N103" i="6"/>
  <c r="R103" i="6"/>
  <c r="O89" i="6"/>
  <c r="S89" i="6"/>
  <c r="O19" i="6"/>
  <c r="S19" i="6"/>
  <c r="M103" i="6"/>
  <c r="Q103" i="6"/>
  <c r="N68" i="6"/>
  <c r="R68" i="6"/>
  <c r="O103" i="6"/>
  <c r="S103" i="6"/>
  <c r="N19" i="6"/>
  <c r="R19" i="6"/>
  <c r="M35" i="5"/>
  <c r="Q35" i="5"/>
  <c r="L18" i="5"/>
  <c r="P18" i="5"/>
  <c r="M18" i="5"/>
  <c r="Q18" i="5"/>
  <c r="K35" i="5"/>
  <c r="O35" i="5"/>
  <c r="L35" i="5"/>
  <c r="P35" i="5"/>
  <c r="K18" i="5"/>
  <c r="O18" i="5"/>
  <c r="T140" i="1"/>
  <c r="J14" i="11" l="1"/>
  <c r="N14" i="11" s="1"/>
  <c r="AG30" i="8"/>
  <c r="I6" i="19" s="1"/>
  <c r="AM23" i="8"/>
  <c r="AM30" i="8" s="1"/>
  <c r="AG17" i="8"/>
  <c r="AK12" i="8"/>
  <c r="AK17" i="8" s="1"/>
  <c r="AG42" i="7"/>
  <c r="H6" i="19" s="1"/>
  <c r="AM31" i="7"/>
  <c r="AM42" i="7" s="1"/>
  <c r="H3" i="19"/>
  <c r="AG65" i="7"/>
  <c r="AN105" i="6"/>
  <c r="G12" i="74"/>
  <c r="AL105" i="6"/>
  <c r="AR105" i="6" s="1"/>
  <c r="B25" i="74" s="1"/>
  <c r="G6" i="74"/>
  <c r="G18" i="74" s="1"/>
  <c r="E5" i="19"/>
  <c r="AK28" i="4"/>
  <c r="E17" i="74" s="1"/>
  <c r="K17" i="74" s="1"/>
  <c r="M17" i="74" s="1"/>
  <c r="AK89" i="4"/>
  <c r="E11" i="74"/>
  <c r="K11" i="74"/>
  <c r="AG59" i="4"/>
  <c r="AG89" i="4" s="1"/>
  <c r="AM35" i="4"/>
  <c r="AM59" i="4" s="1"/>
  <c r="AQ106" i="2"/>
  <c r="B22" i="74" s="1"/>
  <c r="AG106" i="2"/>
  <c r="D18" i="74"/>
  <c r="AN59" i="1"/>
  <c r="AN135" i="1" s="1"/>
  <c r="AH135" i="1"/>
  <c r="J7" i="19"/>
  <c r="AF68" i="9"/>
  <c r="J8" i="19" s="1"/>
  <c r="AL25" i="9"/>
  <c r="AL68" i="9" s="1"/>
  <c r="K13" i="74"/>
  <c r="AL44" i="1"/>
  <c r="B6" i="74" s="1"/>
  <c r="AL135" i="1"/>
  <c r="F6" i="19"/>
  <c r="F9" i="19" s="1"/>
  <c r="AF58" i="5"/>
  <c r="T177" i="1"/>
  <c r="L12" i="11"/>
  <c r="R127" i="9"/>
  <c r="K16" i="11" s="1"/>
  <c r="K19" i="11" s="1"/>
  <c r="Q58" i="5"/>
  <c r="N127" i="9"/>
  <c r="N129" i="9" s="1"/>
  <c r="E6" i="19"/>
  <c r="L14" i="11"/>
  <c r="K58" i="5"/>
  <c r="O58" i="5"/>
  <c r="M105" i="6"/>
  <c r="M58" i="5"/>
  <c r="G9" i="19"/>
  <c r="G11" i="19" s="1"/>
  <c r="R109" i="9"/>
  <c r="R129" i="9" s="1"/>
  <c r="N65" i="7"/>
  <c r="E7" i="19"/>
  <c r="AH12" i="1"/>
  <c r="AH44" i="1" s="1"/>
  <c r="J129" i="9"/>
  <c r="G129" i="9"/>
  <c r="P58" i="5"/>
  <c r="L58" i="5"/>
  <c r="E13" i="11"/>
  <c r="E18" i="11" s="1"/>
  <c r="S89" i="4"/>
  <c r="M127" i="9"/>
  <c r="D9" i="11"/>
  <c r="D18" i="11" s="1"/>
  <c r="S106" i="2"/>
  <c r="P129" i="9"/>
  <c r="L129" i="9"/>
  <c r="Q127" i="9"/>
  <c r="P52" i="8"/>
  <c r="R52" i="8"/>
  <c r="L52" i="8"/>
  <c r="N52" i="8"/>
  <c r="P65" i="7"/>
  <c r="L65" i="7"/>
  <c r="R65" i="7"/>
  <c r="Q105" i="6"/>
  <c r="S105" i="6"/>
  <c r="O105" i="6"/>
  <c r="J18" i="11" l="1"/>
  <c r="AM52" i="8"/>
  <c r="I12" i="74"/>
  <c r="I6" i="74"/>
  <c r="AK52" i="8"/>
  <c r="AQ52" i="8" s="1"/>
  <c r="B27" i="74" s="1"/>
  <c r="I3" i="19"/>
  <c r="L3" i="19" s="1"/>
  <c r="AG52" i="8"/>
  <c r="AM65" i="7"/>
  <c r="AQ65" i="7" s="1"/>
  <c r="B26" i="74" s="1"/>
  <c r="H12" i="74"/>
  <c r="H18" i="74" s="1"/>
  <c r="F11" i="19"/>
  <c r="AM89" i="4"/>
  <c r="AQ89" i="4" s="1"/>
  <c r="B23" i="74" s="1"/>
  <c r="E12" i="74"/>
  <c r="K12" i="74" s="1"/>
  <c r="L6" i="19"/>
  <c r="M13" i="74"/>
  <c r="J14" i="74"/>
  <c r="AL97" i="9"/>
  <c r="AP97" i="9" s="1"/>
  <c r="B28" i="74" s="1"/>
  <c r="AF129" i="9"/>
  <c r="B11" i="74"/>
  <c r="AL179" i="1"/>
  <c r="B6" i="19"/>
  <c r="AH179" i="1"/>
  <c r="B12" i="74"/>
  <c r="AN179" i="1"/>
  <c r="B21" i="74" s="1"/>
  <c r="K18" i="11"/>
  <c r="L16" i="11"/>
  <c r="I18" i="74" l="1"/>
  <c r="K6" i="74"/>
  <c r="M6" i="74" s="1"/>
  <c r="B29" i="74"/>
  <c r="E18" i="74"/>
  <c r="M12" i="74"/>
  <c r="M11" i="74"/>
  <c r="J19" i="11"/>
  <c r="K14" i="74"/>
  <c r="J18" i="74"/>
  <c r="B18" i="74"/>
  <c r="S177" i="1"/>
  <c r="R177" i="1"/>
  <c r="P177" i="1"/>
  <c r="O177" i="1"/>
  <c r="N177" i="1"/>
  <c r="M177" i="1"/>
  <c r="L177" i="1"/>
  <c r="K177" i="1"/>
  <c r="J177" i="1"/>
  <c r="I177" i="1"/>
  <c r="S170" i="1"/>
  <c r="R170" i="1"/>
  <c r="Q170" i="1"/>
  <c r="P170" i="1"/>
  <c r="O170" i="1"/>
  <c r="N170" i="1"/>
  <c r="M170" i="1"/>
  <c r="L170" i="1"/>
  <c r="K170" i="1"/>
  <c r="J170" i="1"/>
  <c r="I170" i="1"/>
  <c r="S54" i="1"/>
  <c r="R54" i="1"/>
  <c r="Q54" i="1"/>
  <c r="P54" i="1"/>
  <c r="O54" i="1"/>
  <c r="N54" i="1"/>
  <c r="M54" i="1"/>
  <c r="L54" i="1"/>
  <c r="K54" i="1"/>
  <c r="J54" i="1"/>
  <c r="I54" i="1"/>
  <c r="S49" i="1"/>
  <c r="R49" i="1"/>
  <c r="Q49" i="1"/>
  <c r="P49" i="1"/>
  <c r="O49" i="1"/>
  <c r="N49" i="1"/>
  <c r="M49" i="1"/>
  <c r="L49" i="1"/>
  <c r="K49" i="1"/>
  <c r="J49" i="1"/>
  <c r="I49" i="1"/>
  <c r="M14" i="74" l="1"/>
  <c r="M18" i="74" s="1"/>
  <c r="K18" i="74"/>
  <c r="Q177" i="1"/>
  <c r="Q44" i="1"/>
  <c r="I165" i="1"/>
  <c r="M165" i="1"/>
  <c r="Q165" i="1"/>
  <c r="J165" i="1"/>
  <c r="N165" i="1"/>
  <c r="R165" i="1"/>
  <c r="K165" i="1"/>
  <c r="O165" i="1"/>
  <c r="S165" i="1"/>
  <c r="R44" i="1"/>
  <c r="S44" i="1"/>
  <c r="L165" i="1"/>
  <c r="P165" i="1"/>
  <c r="B31" i="74" l="1"/>
  <c r="M179" i="1"/>
  <c r="K179" i="1"/>
  <c r="S179" i="1"/>
  <c r="Q179" i="1"/>
  <c r="I179" i="1"/>
  <c r="P179" i="1"/>
  <c r="R179" i="1"/>
  <c r="L179" i="1"/>
  <c r="J179" i="1"/>
  <c r="K9" i="19" l="1"/>
  <c r="O125" i="9" l="1"/>
  <c r="K125" i="9"/>
  <c r="K118" i="9"/>
  <c r="O118" i="9"/>
  <c r="F118" i="9"/>
  <c r="F127" i="9" s="1"/>
  <c r="O127" i="9" l="1"/>
  <c r="K127" i="9"/>
  <c r="M16" i="11"/>
  <c r="N16" i="11" l="1"/>
  <c r="N13" i="11" s="1"/>
  <c r="N179" i="1"/>
  <c r="O179" i="1"/>
  <c r="N18" i="11" l="1"/>
  <c r="P16" i="11"/>
  <c r="R16" i="11" s="1"/>
  <c r="T170" i="1" l="1"/>
  <c r="B15" i="11" s="1"/>
  <c r="H49" i="1"/>
  <c r="T54" i="1"/>
  <c r="B8" i="11" s="1"/>
  <c r="H54" i="1"/>
  <c r="B17" i="11"/>
  <c r="T49" i="1"/>
  <c r="B7" i="11" s="1"/>
  <c r="T44" i="1" l="1"/>
  <c r="B6" i="11" s="1"/>
  <c r="B9" i="11"/>
  <c r="H92" i="9" l="1"/>
  <c r="I26" i="7"/>
  <c r="I52" i="7"/>
  <c r="I57" i="7"/>
  <c r="J89" i="6"/>
  <c r="J94" i="6"/>
  <c r="B5" i="19"/>
  <c r="B4" i="19"/>
  <c r="I92" i="9" l="1"/>
  <c r="I20" i="9"/>
  <c r="H20" i="9"/>
  <c r="H68" i="9"/>
  <c r="Q92" i="9"/>
  <c r="M92" i="9"/>
  <c r="M68" i="9"/>
  <c r="Q68" i="9"/>
  <c r="I68" i="9"/>
  <c r="I52" i="8"/>
  <c r="I65" i="7"/>
  <c r="Q26" i="7"/>
  <c r="M26" i="7"/>
  <c r="Q17" i="7"/>
  <c r="M52" i="7"/>
  <c r="Q52" i="7"/>
  <c r="M57" i="7"/>
  <c r="Q57" i="7"/>
  <c r="M42" i="7"/>
  <c r="Q42" i="7"/>
  <c r="J105" i="6"/>
  <c r="N94" i="6"/>
  <c r="R94" i="6"/>
  <c r="N89" i="6"/>
  <c r="R89" i="6"/>
  <c r="M65" i="7" l="1"/>
  <c r="N105" i="6"/>
  <c r="H109" i="9"/>
  <c r="H129" i="9" s="1"/>
  <c r="I109" i="9"/>
  <c r="I129" i="9" s="1"/>
  <c r="K107" i="9"/>
  <c r="O107" i="9"/>
  <c r="O97" i="9"/>
  <c r="K97" i="9"/>
  <c r="Q20" i="9"/>
  <c r="Q109" i="9" s="1"/>
  <c r="Q129" i="9" s="1"/>
  <c r="M20" i="9"/>
  <c r="M109" i="9" s="1"/>
  <c r="M129" i="9" s="1"/>
  <c r="M17" i="8"/>
  <c r="M52" i="8" s="1"/>
  <c r="Q17" i="8"/>
  <c r="Q52" i="8" s="1"/>
  <c r="Q65" i="7"/>
  <c r="K57" i="7"/>
  <c r="R105" i="6"/>
  <c r="L103" i="6"/>
  <c r="B3" i="19"/>
  <c r="F20" i="9"/>
  <c r="L4" i="19"/>
  <c r="K20" i="9" l="1"/>
  <c r="O20" i="9"/>
  <c r="O92" i="9"/>
  <c r="K40" i="8"/>
  <c r="K45" i="8"/>
  <c r="K52" i="7"/>
  <c r="O57" i="7"/>
  <c r="S57" i="7"/>
  <c r="H15" i="11" s="1"/>
  <c r="K26" i="7"/>
  <c r="K63" i="7"/>
  <c r="L89" i="6"/>
  <c r="P103" i="6"/>
  <c r="T103" i="6"/>
  <c r="G17" i="11" s="1"/>
  <c r="L19" i="6"/>
  <c r="L94" i="6"/>
  <c r="J18" i="5"/>
  <c r="B7" i="19"/>
  <c r="G45" i="8"/>
  <c r="G72" i="2"/>
  <c r="G73" i="2" s="1"/>
  <c r="O68" i="9" l="1"/>
  <c r="K92" i="9"/>
  <c r="K68" i="9"/>
  <c r="O45" i="8"/>
  <c r="S45" i="8"/>
  <c r="I15" i="11" s="1"/>
  <c r="K30" i="8"/>
  <c r="O40" i="8"/>
  <c r="S40" i="8"/>
  <c r="K65" i="7"/>
  <c r="O63" i="7"/>
  <c r="S63" i="7"/>
  <c r="H17" i="11" s="1"/>
  <c r="O42" i="7"/>
  <c r="S42" i="7"/>
  <c r="H9" i="11" s="1"/>
  <c r="O17" i="7"/>
  <c r="S17" i="7"/>
  <c r="H6" i="11" s="1"/>
  <c r="O52" i="7"/>
  <c r="S52" i="7"/>
  <c r="H13" i="11" s="1"/>
  <c r="O26" i="7"/>
  <c r="S26" i="7"/>
  <c r="H8" i="11" s="1"/>
  <c r="L8" i="11" s="1"/>
  <c r="P94" i="6"/>
  <c r="T94" i="6"/>
  <c r="G15" i="11" s="1"/>
  <c r="P19" i="6"/>
  <c r="T19" i="6"/>
  <c r="G6" i="11" s="1"/>
  <c r="P89" i="6"/>
  <c r="T89" i="6"/>
  <c r="G13" i="11" s="1"/>
  <c r="L68" i="6"/>
  <c r="J35" i="5"/>
  <c r="N18" i="5"/>
  <c r="R18" i="5"/>
  <c r="T165" i="1"/>
  <c r="H18" i="11" l="1"/>
  <c r="L17" i="11"/>
  <c r="M17" i="11" s="1"/>
  <c r="O109" i="9"/>
  <c r="O129" i="9" s="1"/>
  <c r="I13" i="11"/>
  <c r="L13" i="11" s="1"/>
  <c r="L105" i="6"/>
  <c r="K52" i="8"/>
  <c r="J58" i="5"/>
  <c r="T179" i="1"/>
  <c r="B13" i="11"/>
  <c r="L15" i="11"/>
  <c r="M15" i="11" s="1"/>
  <c r="F6" i="11"/>
  <c r="K109" i="9"/>
  <c r="K129" i="9" s="1"/>
  <c r="O30" i="8"/>
  <c r="S30" i="8"/>
  <c r="I9" i="11" s="1"/>
  <c r="O17" i="8"/>
  <c r="S17" i="8"/>
  <c r="S65" i="7"/>
  <c r="O65" i="7"/>
  <c r="P68" i="6"/>
  <c r="P105" i="6" s="1"/>
  <c r="N35" i="5"/>
  <c r="R35" i="5"/>
  <c r="F9" i="11" s="1"/>
  <c r="F18" i="11" l="1"/>
  <c r="P15" i="11"/>
  <c r="R15" i="11" s="1"/>
  <c r="P17" i="11"/>
  <c r="R17" i="11" s="1"/>
  <c r="S52" i="8"/>
  <c r="M13" i="11"/>
  <c r="R58" i="5"/>
  <c r="O52" i="8"/>
  <c r="N58" i="5"/>
  <c r="I6" i="11"/>
  <c r="T105" i="6"/>
  <c r="G9" i="11"/>
  <c r="G18" i="11" s="1"/>
  <c r="L6" i="11" l="1"/>
  <c r="M6" i="11" s="1"/>
  <c r="I18" i="11"/>
  <c r="E21" i="11" s="1"/>
  <c r="P13" i="11"/>
  <c r="R13" i="11" s="1"/>
  <c r="D4" i="11" l="1"/>
  <c r="B4" i="11"/>
  <c r="P6" i="11"/>
  <c r="R6" i="11" s="1"/>
  <c r="E4" i="11"/>
  <c r="H4" i="11"/>
  <c r="F4" i="11"/>
  <c r="G4" i="11"/>
  <c r="I4" i="11"/>
  <c r="L9" i="11" l="1"/>
  <c r="L18" i="11" s="1"/>
  <c r="F92" i="9" l="1"/>
  <c r="G75" i="4"/>
  <c r="H177" i="1"/>
  <c r="H19" i="6" l="1"/>
  <c r="A3" i="6"/>
  <c r="A3" i="7"/>
  <c r="A3" i="8"/>
  <c r="A3" i="9"/>
  <c r="M10" i="11" l="1"/>
  <c r="P10" i="11" s="1"/>
  <c r="M11" i="11"/>
  <c r="P11" i="11" s="1"/>
  <c r="R11" i="11" l="1"/>
  <c r="S11" i="11" s="1"/>
  <c r="R10" i="11"/>
  <c r="S10" i="11" s="1"/>
  <c r="T68" i="9" l="1"/>
  <c r="G52" i="7"/>
  <c r="M14" i="11" l="1"/>
  <c r="P14" i="11" l="1"/>
  <c r="R14" i="11" s="1"/>
  <c r="S14" i="11" s="1"/>
  <c r="G57" i="7"/>
  <c r="G30" i="4"/>
  <c r="G95" i="2"/>
  <c r="G39" i="2"/>
  <c r="H170" i="1"/>
  <c r="H27" i="6"/>
  <c r="M4" i="19" l="1"/>
  <c r="G21" i="4"/>
  <c r="G63" i="4"/>
  <c r="F107" i="9"/>
  <c r="F13" i="9"/>
  <c r="G52" i="8"/>
  <c r="G21" i="7"/>
  <c r="G63" i="7"/>
  <c r="G26" i="7"/>
  <c r="H89" i="6"/>
  <c r="H23" i="6"/>
  <c r="H94" i="6"/>
  <c r="G25" i="4"/>
  <c r="G80" i="4"/>
  <c r="G90" i="2"/>
  <c r="G34" i="2"/>
  <c r="G104" i="2"/>
  <c r="G31" i="2"/>
  <c r="H165" i="1"/>
  <c r="H179" i="1" s="1"/>
  <c r="L5" i="19" l="1"/>
  <c r="F109" i="9"/>
  <c r="L8" i="19"/>
  <c r="J9" i="19"/>
  <c r="J11" i="19" s="1"/>
  <c r="M12" i="11"/>
  <c r="P12" i="11" s="1"/>
  <c r="M8" i="11"/>
  <c r="P8" i="11" s="1"/>
  <c r="B18" i="11"/>
  <c r="H103" i="6"/>
  <c r="G87" i="4"/>
  <c r="G59" i="4"/>
  <c r="G65" i="7"/>
  <c r="H68" i="6"/>
  <c r="M5" i="19" l="1"/>
  <c r="M8" i="19"/>
  <c r="G89" i="4"/>
  <c r="B19" i="11"/>
  <c r="F129" i="9"/>
  <c r="R8" i="11"/>
  <c r="S8" i="11" s="1"/>
  <c r="L7" i="19"/>
  <c r="H9" i="19"/>
  <c r="H11" i="19" s="1"/>
  <c r="I9" i="19"/>
  <c r="I11" i="19" s="1"/>
  <c r="E9" i="19"/>
  <c r="E11" i="19" s="1"/>
  <c r="S15" i="11"/>
  <c r="M7" i="11"/>
  <c r="H105" i="6"/>
  <c r="D9" i="19"/>
  <c r="D11" i="19" s="1"/>
  <c r="B9" i="19"/>
  <c r="G106" i="2"/>
  <c r="B11" i="19" l="1"/>
  <c r="P7" i="11"/>
  <c r="R7" i="11" s="1"/>
  <c r="S7" i="11" s="1"/>
  <c r="M7" i="19"/>
  <c r="H19" i="11"/>
  <c r="D19" i="11"/>
  <c r="F19" i="11"/>
  <c r="I19" i="11"/>
  <c r="R12" i="11"/>
  <c r="S12" i="11" s="1"/>
  <c r="M6" i="19"/>
  <c r="G19" i="11" l="1"/>
  <c r="E19" i="11"/>
  <c r="S17" i="11"/>
  <c r="M9" i="11"/>
  <c r="M18" i="11" l="1"/>
  <c r="P9" i="11"/>
  <c r="S6" i="11"/>
  <c r="B20" i="11" l="1"/>
  <c r="L20" i="11"/>
  <c r="P18" i="11"/>
  <c r="R9" i="11"/>
  <c r="R18" i="11" s="1"/>
  <c r="S9" i="11" l="1"/>
  <c r="L9" i="19"/>
  <c r="M3" i="19" l="1"/>
  <c r="M9" i="19"/>
  <c r="S18" i="11" l="1"/>
  <c r="S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Q5" authorId="0" shapeId="0" xr:uid="{00000000-0006-0000-0100-000001000000}">
      <text>
        <r>
          <rPr>
            <b/>
            <sz val="8"/>
            <color indexed="81"/>
            <rFont val="Tahoma"/>
            <family val="2"/>
          </rPr>
          <t>WCNX:</t>
        </r>
        <r>
          <rPr>
            <sz val="8"/>
            <color indexed="81"/>
            <rFont val="Tahoma"/>
            <family val="2"/>
          </rPr>
          <t xml:space="preserve">
Link to YTD Income Statement, refresh each month to ensure you are balancing revenue on a monthly basis.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0300-000001000000}">
      <text>
        <r>
          <rPr>
            <b/>
            <sz val="8"/>
            <color indexed="81"/>
            <rFont val="Tahoma"/>
            <family val="2"/>
          </rPr>
          <t>WCNX:</t>
        </r>
        <r>
          <rPr>
            <sz val="8"/>
            <color indexed="81"/>
            <rFont val="Tahoma"/>
            <family val="2"/>
          </rPr>
          <t xml:space="preserve">
Includes the Bill Areas: Yakima County, Grand View, Granger, Moxee, Selah, Toppenish, Union Gap, Yakima City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0400-000001000000}">
      <text>
        <r>
          <rPr>
            <b/>
            <sz val="8"/>
            <color indexed="81"/>
            <rFont val="Tahoma"/>
            <family val="2"/>
          </rPr>
          <t>WCNX:</t>
        </r>
        <r>
          <rPr>
            <sz val="8"/>
            <color indexed="81"/>
            <rFont val="Tahoma"/>
            <family val="2"/>
          </rPr>
          <t xml:space="preserve">
Bill Area:  Indian Nation.  Billed at contract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0500-000001000000}">
      <text>
        <r>
          <rPr>
            <b/>
            <sz val="8"/>
            <color indexed="81"/>
            <rFont val="Tahoma"/>
            <family val="2"/>
          </rPr>
          <t>WCNX:</t>
        </r>
        <r>
          <rPr>
            <sz val="8"/>
            <color indexed="81"/>
            <rFont val="Tahoma"/>
            <family val="2"/>
          </rPr>
          <t xml:space="preserve">
Bill Area: Zillah.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0600-000001000000}">
      <text>
        <r>
          <rPr>
            <b/>
            <sz val="8"/>
            <color indexed="81"/>
            <rFont val="Tahoma"/>
            <family val="2"/>
          </rPr>
          <t xml:space="preserve">WCNX:
</t>
        </r>
        <r>
          <rPr>
            <sz val="8"/>
            <color indexed="81"/>
            <rFont val="Tahoma"/>
            <family val="2"/>
          </rPr>
          <t>Bill Area: Tieton.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0700-000001000000}">
      <text>
        <r>
          <rPr>
            <b/>
            <sz val="8"/>
            <color indexed="81"/>
            <rFont val="Tahoma"/>
            <family val="2"/>
          </rPr>
          <t>WCNX:</t>
        </r>
        <r>
          <rPr>
            <sz val="8"/>
            <color indexed="81"/>
            <rFont val="Tahoma"/>
            <family val="2"/>
          </rPr>
          <t xml:space="preserve">
Bill Area:  Sunnyside.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0800-000001000000}">
      <text>
        <r>
          <rPr>
            <b/>
            <sz val="8"/>
            <color indexed="81"/>
            <rFont val="Tahoma"/>
            <family val="2"/>
          </rPr>
          <t>WCNX:</t>
        </r>
        <r>
          <rPr>
            <sz val="8"/>
            <color indexed="81"/>
            <rFont val="Tahoma"/>
            <family val="2"/>
          </rPr>
          <t xml:space="preserve">
Includes the commercial recycling for all of the regulated bill areas:  Butlers's Cove, Lacey, Olympia, Summit Lake, Tumwater, Contract.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WCNX</author>
  </authors>
  <commentList>
    <comment ref="B1" authorId="0" shapeId="0" xr:uid="{00000000-0006-0000-0900-000001000000}">
      <text>
        <r>
          <rPr>
            <b/>
            <sz val="8"/>
            <color indexed="81"/>
            <rFont val="Tahoma"/>
            <family val="2"/>
          </rPr>
          <t>WCNX:</t>
        </r>
        <r>
          <rPr>
            <sz val="8"/>
            <color indexed="81"/>
            <rFont val="Tahoma"/>
            <family val="2"/>
          </rPr>
          <t xml:space="preserve">
Mabton Bill Area.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WCNX</author>
    <author>Brian Vandenburg</author>
  </authors>
  <commentList>
    <comment ref="B1" authorId="0" shapeId="0" xr:uid="{00000000-0006-0000-0A00-000001000000}">
      <text>
        <r>
          <rPr>
            <b/>
            <sz val="8"/>
            <color indexed="81"/>
            <rFont val="Tahoma"/>
            <family val="2"/>
          </rPr>
          <t>WCNX:</t>
        </r>
        <r>
          <rPr>
            <sz val="8"/>
            <color indexed="81"/>
            <rFont val="Tahoma"/>
            <family val="2"/>
          </rPr>
          <t xml:space="preserve">
Includes the Commercial Recycling Bill area.  Should also include any commercial recycling revenue included under the Regulated bill areas because that revenue should NOT be included on the "Yakima Regulated Price Out" tab.</t>
        </r>
      </text>
    </comment>
    <comment ref="D57" authorId="1" shapeId="0" xr:uid="{91B0CA83-4DF7-4377-ABA0-E56B17AC5220}">
      <text>
        <r>
          <rPr>
            <b/>
            <sz val="9"/>
            <color indexed="81"/>
            <rFont val="Tahoma"/>
            <family val="2"/>
          </rPr>
          <t>Brian Vandenburg:</t>
        </r>
        <r>
          <rPr>
            <sz val="9"/>
            <color indexed="81"/>
            <rFont val="Tahoma"/>
            <family val="2"/>
          </rPr>
          <t xml:space="preserve">
How is this rate calculated?</t>
        </r>
      </text>
    </comment>
  </commentList>
</comments>
</file>

<file path=xl/sharedStrings.xml><?xml version="1.0" encoding="utf-8"?>
<sst xmlns="http://schemas.openxmlformats.org/spreadsheetml/2006/main" count="1543" uniqueCount="525">
  <si>
    <t>Total</t>
  </si>
  <si>
    <t>Service Code</t>
  </si>
  <si>
    <t>Service Code Description</t>
  </si>
  <si>
    <t>Revenue</t>
  </si>
  <si>
    <t>Customers</t>
  </si>
  <si>
    <t>RESIDENTIAL SERVICES</t>
  </si>
  <si>
    <t>RESIDENTIAL GARBAGE</t>
  </si>
  <si>
    <t>TOTAL RESIDENTIAL GARBAGE</t>
  </si>
  <si>
    <t>RESIDENTIAL RECYCLING</t>
  </si>
  <si>
    <t>TOTAL RESIDENTIAL RECYCLING</t>
  </si>
  <si>
    <t>RESIDENTIAL YARD WASTE</t>
  </si>
  <si>
    <t>TOTAL RESIDENTIAL YARD WASTE</t>
  </si>
  <si>
    <t>COMMERCIAL SERVICES</t>
  </si>
  <si>
    <t>COMMERCIAL GARBAGE</t>
  </si>
  <si>
    <t>TOTAL COMMERCIAL GARBAGE</t>
  </si>
  <si>
    <t>COMMERCIAL RECYCLING</t>
  </si>
  <si>
    <t>TOTAL COMMERCIAL RECYCLING</t>
  </si>
  <si>
    <t>DROP BOX SERVICES</t>
  </si>
  <si>
    <t>DROP BOX HAULS/RENTAL</t>
  </si>
  <si>
    <t>TOTAL DROP BOX HAULS/RENTAL</t>
  </si>
  <si>
    <t>PASSTHROUGH DISPOSAL</t>
  </si>
  <si>
    <t>TOTAL PASSTHROUGH DISPOSAL</t>
  </si>
  <si>
    <t>Service Charges</t>
  </si>
  <si>
    <t>FINCHG</t>
  </si>
  <si>
    <t>FINANCE CHARGE</t>
  </si>
  <si>
    <t>TOTAL SERVICE CHARGES</t>
  </si>
  <si>
    <t>TOTAL REVENUE</t>
  </si>
  <si>
    <t>Yakima Waste Systems, Inc. G-89</t>
  </si>
  <si>
    <t>Regulated Price Out</t>
  </si>
  <si>
    <t>20 GL 1X WK 1</t>
  </si>
  <si>
    <t>RL 32 GL 1X MO 1</t>
  </si>
  <si>
    <t>RL 32 GL 1X WK 1</t>
  </si>
  <si>
    <t>RL 32 GL 1X WK 2</t>
  </si>
  <si>
    <t>RL 32 GL 1X WK 3</t>
  </si>
  <si>
    <t>RL 32 GL 1X WK 4</t>
  </si>
  <si>
    <t>RL 32 GL 1X WK 5</t>
  </si>
  <si>
    <t>RL 32 GL 1X WK 6</t>
  </si>
  <si>
    <t>RL 48 GL 1X WK 1</t>
  </si>
  <si>
    <t>RL 64 GL 1X WK 1</t>
  </si>
  <si>
    <t>RL 96 GL 1X WK 1</t>
  </si>
  <si>
    <t>1 RL 32 GL ON CALL-RES</t>
  </si>
  <si>
    <t>EXTRA CAN, BAG, BOX - RES</t>
  </si>
  <si>
    <t>OVERSIZE CAN - RES</t>
  </si>
  <si>
    <t>SUNKEN CAN FEE - RES</t>
  </si>
  <si>
    <t>WALK IN 6-25' - RES</t>
  </si>
  <si>
    <t>WALK IN 26-50' - RES</t>
  </si>
  <si>
    <t>WALK IN 51-75' - RES</t>
  </si>
  <si>
    <t>WALK IN 76-100' - RES</t>
  </si>
  <si>
    <t>WALK IN 101-125' - RES</t>
  </si>
  <si>
    <t>REDELIVER FEE - RES</t>
  </si>
  <si>
    <t>REINSTATE FEE - RES</t>
  </si>
  <si>
    <t>TRIP FEE - RES</t>
  </si>
  <si>
    <t>TIME FEE 1 - RES</t>
  </si>
  <si>
    <t>ADJUSTMENT RESIDENTIAL</t>
  </si>
  <si>
    <t>RL020.0G1W001</t>
  </si>
  <si>
    <t>RL032.0G1M001</t>
  </si>
  <si>
    <t>RL032.0G1W001</t>
  </si>
  <si>
    <t>RL032.0G1W002</t>
  </si>
  <si>
    <t>RL032.0G1W003</t>
  </si>
  <si>
    <t>RL032.0G1W004</t>
  </si>
  <si>
    <t>RL032.0G1W005</t>
  </si>
  <si>
    <t>RL032.0G1W006</t>
  </si>
  <si>
    <t>RL048.0G1W001</t>
  </si>
  <si>
    <t>RL064.0G1W001</t>
  </si>
  <si>
    <t>RL096.0G1W001</t>
  </si>
  <si>
    <t>RL32R-OC</t>
  </si>
  <si>
    <t>EXTRA-RES</t>
  </si>
  <si>
    <t>OS-RES</t>
  </si>
  <si>
    <t>SUNKENCAN-RES</t>
  </si>
  <si>
    <t>WI1-RES</t>
  </si>
  <si>
    <t>WI2-RES</t>
  </si>
  <si>
    <t>WI3-RES</t>
  </si>
  <si>
    <t>WI4-RES</t>
  </si>
  <si>
    <t>WI5-RES</t>
  </si>
  <si>
    <t>REDEL-RES</t>
  </si>
  <si>
    <t>REINSTATE-RES</t>
  </si>
  <si>
    <t>TRIP-RES</t>
  </si>
  <si>
    <t>TIME-RES</t>
  </si>
  <si>
    <t>ADJ-RES</t>
  </si>
  <si>
    <t>SL064.0GEO001REC</t>
  </si>
  <si>
    <t>SL 64 GL EOW RECYCLE 1</t>
  </si>
  <si>
    <t>SL096.0GEO001GW</t>
  </si>
  <si>
    <t>SL 96 GL EOW GREENWASTE 1</t>
  </si>
  <si>
    <t>FL001.5Y1W001</t>
  </si>
  <si>
    <t>FL001.5Y2W001</t>
  </si>
  <si>
    <t>FL001.5Y3W001</t>
  </si>
  <si>
    <t>RL001.5Y1W001</t>
  </si>
  <si>
    <t>RL001.5Y2W001</t>
  </si>
  <si>
    <t>RL001.5Y3W001</t>
  </si>
  <si>
    <t>RL001.5Y5W001</t>
  </si>
  <si>
    <t>RL001.5YEO001</t>
  </si>
  <si>
    <t>FL003.0Y1W001</t>
  </si>
  <si>
    <t>FL003.0Y2W001</t>
  </si>
  <si>
    <t>FL003.0Y3W001</t>
  </si>
  <si>
    <t>FL003.0Y5W001</t>
  </si>
  <si>
    <t>FL004.0Y1W001</t>
  </si>
  <si>
    <t>FL004.0Y2W001</t>
  </si>
  <si>
    <t>FL004.0Y3W001</t>
  </si>
  <si>
    <t>FL004.0Y5W001</t>
  </si>
  <si>
    <t>FL006.0Y1W001</t>
  </si>
  <si>
    <t>FL006.0Y2W001</t>
  </si>
  <si>
    <t>FL006.0Y3W001</t>
  </si>
  <si>
    <t>FL006.0Y4W001</t>
  </si>
  <si>
    <t>FL006.0Y5W001</t>
  </si>
  <si>
    <t>FL008.0Y1W001</t>
  </si>
  <si>
    <t>FL004.0Y1W001CMP</t>
  </si>
  <si>
    <t>FL1.5TC-COMM</t>
  </si>
  <si>
    <t>RL1.5TC-COMM</t>
  </si>
  <si>
    <t>FL3TC-COMM</t>
  </si>
  <si>
    <t>FL4TC-COMM</t>
  </si>
  <si>
    <t>FL6TC-COMM</t>
  </si>
  <si>
    <t>RL032.0G1W001COMM</t>
  </si>
  <si>
    <t>RL032.0G1W002COMM</t>
  </si>
  <si>
    <t>RL032.0G1W003COMM</t>
  </si>
  <si>
    <t>RL032.0G1W004COMM</t>
  </si>
  <si>
    <t>RL048.0G1W001COMM</t>
  </si>
  <si>
    <t>RL064.0G1W001COMM</t>
  </si>
  <si>
    <t>RL096.0G1W001COMM</t>
  </si>
  <si>
    <t>EP1.5-COMM</t>
  </si>
  <si>
    <t>EP3-COMM</t>
  </si>
  <si>
    <t>EP4-COMM</t>
  </si>
  <si>
    <t>EP6-COMM</t>
  </si>
  <si>
    <t>EXTRA1TO4YD-COMM</t>
  </si>
  <si>
    <t>EXTRA5OVERYD-COMM</t>
  </si>
  <si>
    <t>EXTRA-COMM</t>
  </si>
  <si>
    <t>OS-COMM</t>
  </si>
  <si>
    <t>ROLL-COMM</t>
  </si>
  <si>
    <t>WI1-COMM</t>
  </si>
  <si>
    <t>WI4-COMM</t>
  </si>
  <si>
    <t>CLEAN-COMM</t>
  </si>
  <si>
    <t>REINSTATE-COMM</t>
  </si>
  <si>
    <t>TIME-COMM</t>
  </si>
  <si>
    <t>UNLCKC</t>
  </si>
  <si>
    <t>REDEL-COMM</t>
  </si>
  <si>
    <t>ADJ-COM</t>
  </si>
  <si>
    <t>1.5 YD 1X WK 1</t>
  </si>
  <si>
    <t>1.5 YD 2X WK 1</t>
  </si>
  <si>
    <t>1.5 YD 3X WK 1</t>
  </si>
  <si>
    <t>RL 1.5 YD 1X WK 1</t>
  </si>
  <si>
    <t>RL 1.5 YD 2X WK 1</t>
  </si>
  <si>
    <t>RL 1.5 YD 3X WK 1</t>
  </si>
  <si>
    <t>RL 1.5 YD 5X WK 1</t>
  </si>
  <si>
    <t>RL 1.5 YD EOW 1</t>
  </si>
  <si>
    <t>3 YD 1X WK 1</t>
  </si>
  <si>
    <t>3 YD 2X WK 1</t>
  </si>
  <si>
    <t>3 YD 3X WK 1</t>
  </si>
  <si>
    <t>3 YD 5X WK 1</t>
  </si>
  <si>
    <t>4 YD 1X WK 1</t>
  </si>
  <si>
    <t>4 YD 2X WK 1</t>
  </si>
  <si>
    <t>4 YD 3X WK 1</t>
  </si>
  <si>
    <t>FL 4 YD 5X WK 1</t>
  </si>
  <si>
    <t>6 YD 1X WK 1</t>
  </si>
  <si>
    <t>6 YD 2X WK 1</t>
  </si>
  <si>
    <t>6 YD 3X WK 1</t>
  </si>
  <si>
    <t>6 YD 4X WK 1</t>
  </si>
  <si>
    <t>6 YD 5X WK 1</t>
  </si>
  <si>
    <t>FL 8 YD 1X WK 1</t>
  </si>
  <si>
    <t>4 YD 1X WK COMP 1</t>
  </si>
  <si>
    <t>FL 1.5 YD TEMP - COMM</t>
  </si>
  <si>
    <t>RL TEMPORARY 1.5 YD-COMM</t>
  </si>
  <si>
    <t>FL 3 YD TEMP - COMM</t>
  </si>
  <si>
    <t>FL 4 YD TEMP - COMM</t>
  </si>
  <si>
    <t>FL 6 YD TEMP - COMM</t>
  </si>
  <si>
    <t>RL 32 GL 1X WK COMM 1</t>
  </si>
  <si>
    <t>RL 32 GL 1X WK COMM 2</t>
  </si>
  <si>
    <t>RL 32 GL 1X WK COMM 3</t>
  </si>
  <si>
    <t>RL 32 GL 1X WK COMM 4</t>
  </si>
  <si>
    <t>RL 48 GL 1X WK COMM 1</t>
  </si>
  <si>
    <t>RL 64 GL 1X WK COMM 1</t>
  </si>
  <si>
    <t>RL 96 GL 1X WK COMM 1</t>
  </si>
  <si>
    <t>RENTAL FEE 1.5 YD COMM</t>
  </si>
  <si>
    <t>RENTAL FEE 3 YD COMM</t>
  </si>
  <si>
    <t>RENTAL FEE 4 YD COMM</t>
  </si>
  <si>
    <t>RENTAL FEE 6 YD COMM</t>
  </si>
  <si>
    <t>RENTAL FEE 8 YD COMM</t>
  </si>
  <si>
    <t xml:space="preserve">RENTAL FEE 1.5 YD TEMP - </t>
  </si>
  <si>
    <t>RENTAL FEE 3 YD TEMP - CO</t>
  </si>
  <si>
    <t>RENTAL FEE 4YD TEMP - COM</t>
  </si>
  <si>
    <t>RENTAL FEE 6 YD TEMP - CO</t>
  </si>
  <si>
    <t>EXTRA PICK UP 1.5 YD - CO</t>
  </si>
  <si>
    <t>EXTRA PICK UP 3 YD - COMM</t>
  </si>
  <si>
    <t>EXTRA PICK UP 4 YD - COMM</t>
  </si>
  <si>
    <t>EXTRA PICK UP 6 YD - COMM</t>
  </si>
  <si>
    <t>EXTRA PU 1 TO 4YD - COMM</t>
  </si>
  <si>
    <t>EXTRA PU 5YD OVER - COMM</t>
  </si>
  <si>
    <t>EXTRA CAN, BAG, BOX - COM</t>
  </si>
  <si>
    <t>OVERSIZE CAN - COMM</t>
  </si>
  <si>
    <t>ROLL OUT CHARGE - COMM</t>
  </si>
  <si>
    <t>CONTAINER CLEANING FEE -</t>
  </si>
  <si>
    <t>DELIVERY FEE 1.5YD - COMM</t>
  </si>
  <si>
    <t>DELIVERY FEE 3YD - COMM</t>
  </si>
  <si>
    <t>DELIVERY FEE 4YD - COMM</t>
  </si>
  <si>
    <t>DELIVERY FEE 6YD - COMM</t>
  </si>
  <si>
    <t>REINSTATE FEE - COMM</t>
  </si>
  <si>
    <t>TIME FEE 1 - COMM</t>
  </si>
  <si>
    <t>TRIP FEE - COMM</t>
  </si>
  <si>
    <t>UNLATCHING FEE-COMM</t>
  </si>
  <si>
    <t>UNLOCKING FEE - COMM</t>
  </si>
  <si>
    <t>REDELIVER FEE LVL 1 - COM</t>
  </si>
  <si>
    <t>ADJUSTMENT COMMERCIAL</t>
  </si>
  <si>
    <t>HAUL20-RO</t>
  </si>
  <si>
    <t>HAUL30-RO</t>
  </si>
  <si>
    <t>HAUL40-RO</t>
  </si>
  <si>
    <t>HAUL50-RO</t>
  </si>
  <si>
    <t>HAUL10-CP</t>
  </si>
  <si>
    <t>HAUL20-CP</t>
  </si>
  <si>
    <t>HAUL25-CP</t>
  </si>
  <si>
    <t>HAUL30-CP</t>
  </si>
  <si>
    <t>HAUL35-CP</t>
  </si>
  <si>
    <t>HAUL40-CP</t>
  </si>
  <si>
    <t>HAUL20TEMP-RO</t>
  </si>
  <si>
    <t>HAUL30TEMP-RO</t>
  </si>
  <si>
    <t>HAUL40TEMP-RO</t>
  </si>
  <si>
    <t>DEL-RO</t>
  </si>
  <si>
    <t>RENT20MO-RO</t>
  </si>
  <si>
    <t>RENT30MO-RO</t>
  </si>
  <si>
    <t>RENT40MO-RO</t>
  </si>
  <si>
    <t>RENT20DAY-RO</t>
  </si>
  <si>
    <t>RENT30DAY-RO</t>
  </si>
  <si>
    <t>RENT40DAY-RO</t>
  </si>
  <si>
    <t>MILE-RO</t>
  </si>
  <si>
    <t>TIME-RO</t>
  </si>
  <si>
    <t>HAUL 20 YD - RO</t>
  </si>
  <si>
    <t>HAUL 30 YD - RO</t>
  </si>
  <si>
    <t>HAUL 40 YD - RO</t>
  </si>
  <si>
    <t>HAUL 50 YD - RO</t>
  </si>
  <si>
    <t>HAUL 10-18YD COMP - RO</t>
  </si>
  <si>
    <t>COMPACTOR HAUL 20 YD - RO</t>
  </si>
  <si>
    <t>COMPACTOR HAUL 25 YD - RO</t>
  </si>
  <si>
    <t>COMPACTOR HAUL 30 YD</t>
  </si>
  <si>
    <t>COMPACTOR HAUL 35 YD - RO</t>
  </si>
  <si>
    <t>COMPACTOR HAUL 40 YD</t>
  </si>
  <si>
    <t>HAUL 20 YD TEMP - RO</t>
  </si>
  <si>
    <t>HAUL 30 YD TEMP - RO</t>
  </si>
  <si>
    <t>HAUL 40 YD TEMP - RO</t>
  </si>
  <si>
    <t>DELIVERY FEE - RO</t>
  </si>
  <si>
    <t>RENTAL FEE 20 YD MONTHLY</t>
  </si>
  <si>
    <t>RENTAL FEE 30 YD MONTHLY</t>
  </si>
  <si>
    <t>RENTAL FEE 40 YD MONTHLY</t>
  </si>
  <si>
    <t>RENTAL FEE 20 YD DAILY</t>
  </si>
  <si>
    <t>RENTAL FEE 30 YD DAILY</t>
  </si>
  <si>
    <t>RENTAL FEE 40 YD DAILY</t>
  </si>
  <si>
    <t>RENTAL FEE 30 YD REC-RO</t>
  </si>
  <si>
    <t>MILEAGE FEE - RO</t>
  </si>
  <si>
    <t>TIME FEE - RO</t>
  </si>
  <si>
    <t>DISP-RO</t>
  </si>
  <si>
    <t>DISPOSAL CHARGE - RO</t>
  </si>
  <si>
    <t>ADJ-FIN</t>
  </si>
  <si>
    <t>RETCKC</t>
  </si>
  <si>
    <t>ADJUSTMENT FINANCE CHARGE</t>
  </si>
  <si>
    <t>RETURN CHECK CHARGE</t>
  </si>
  <si>
    <t>Yakima Waste Systems, Inc.</t>
  </si>
  <si>
    <t>RL032.0G1W001SNR</t>
  </si>
  <si>
    <t>RL 32 GL 1X WK SENIOR 1</t>
  </si>
  <si>
    <t>RL002.0Y1W001</t>
  </si>
  <si>
    <t>RL002.0Y2W001</t>
  </si>
  <si>
    <t>RL002.0Y3W001</t>
  </si>
  <si>
    <t>EP2-COMM</t>
  </si>
  <si>
    <t>RL 2 YD 1X WK 1</t>
  </si>
  <si>
    <t>RL 2 YD 2X WK 1</t>
  </si>
  <si>
    <t>RL 2 YD 3X WK 1</t>
  </si>
  <si>
    <t>RENTAL FEE 2 YD COMM</t>
  </si>
  <si>
    <t>EXTRA PICK UP 2 YD - COMM</t>
  </si>
  <si>
    <t>FL003.0Y1W001REC</t>
  </si>
  <si>
    <t>FL004.0Y1W001REC</t>
  </si>
  <si>
    <t>FL 3 YD 1X WK RECYCLE 1</t>
  </si>
  <si>
    <t>FL 4 YD 1X WK RECYCLE 1</t>
  </si>
  <si>
    <t>Indian Nation - Non-Regulated</t>
  </si>
  <si>
    <t>Zillah - Non-Regulated</t>
  </si>
  <si>
    <t>Tieton - Non-Regulated</t>
  </si>
  <si>
    <t>Sunnyside - Non-Regulated</t>
  </si>
  <si>
    <t>Naches - Non-Regulated</t>
  </si>
  <si>
    <t>Mabton - Non-Regulated</t>
  </si>
  <si>
    <t>Commercial Recycling - Non-Regulated</t>
  </si>
  <si>
    <t>RL001.25Y1W001REC</t>
  </si>
  <si>
    <t xml:space="preserve">RL 1.25 YD 1X WK RECYCLE </t>
  </si>
  <si>
    <t>RL001.5Y1W001REC</t>
  </si>
  <si>
    <t>RL 1.5 YD 1X WK RECYCLE 1</t>
  </si>
  <si>
    <t>RL001.5Y2W001REC</t>
  </si>
  <si>
    <t>RL 1.5 YD 2X WK RECYCLE 1</t>
  </si>
  <si>
    <t>FL003.0Y2W001REC</t>
  </si>
  <si>
    <t>FL 3 YD 2X WK RECYCLE 1</t>
  </si>
  <si>
    <t>FL003.0Y3W001REC</t>
  </si>
  <si>
    <t>FL 3 YD 3X WK RECYCLE 1</t>
  </si>
  <si>
    <t>FL004.0Y2W001REC</t>
  </si>
  <si>
    <t>FL 4 YD 2X WK RECYCLE 1</t>
  </si>
  <si>
    <t>FL004.0Y3W001REC</t>
  </si>
  <si>
    <t>FL 4 YD 3X WK RECYCLE 1</t>
  </si>
  <si>
    <t>FL004.0Y4W001REC</t>
  </si>
  <si>
    <t>FL 4 YD 4X WK RECYCLE 1</t>
  </si>
  <si>
    <t>FL006.0Y1W001REC</t>
  </si>
  <si>
    <t>FL 6 YD 1X WK RECYCLE 1</t>
  </si>
  <si>
    <t>FL 6 YD 2X WK 1</t>
  </si>
  <si>
    <t>FL006.0Y2W001REC</t>
  </si>
  <si>
    <t>FL 6 YD 2X WK RECYCLE 1</t>
  </si>
  <si>
    <t>FL006.0Y3W001REC</t>
  </si>
  <si>
    <t>FL 6 YD 3X WK RECYCLE 1</t>
  </si>
  <si>
    <t>RECCOMSVC</t>
  </si>
  <si>
    <t>COMMERCIAL RECYCLE SERVICE</t>
  </si>
  <si>
    <t>RL096.0G1W001REC</t>
  </si>
  <si>
    <t>RL 96 GL 1X WK REC COMM 1</t>
  </si>
  <si>
    <t>STGRNT</t>
  </si>
  <si>
    <t>STORAGE CONTAINER RENT</t>
  </si>
  <si>
    <t>Indian Nation</t>
  </si>
  <si>
    <t>Zillah</t>
  </si>
  <si>
    <t>Sunnyside</t>
  </si>
  <si>
    <t>Naches</t>
  </si>
  <si>
    <t>Mabton</t>
  </si>
  <si>
    <t>Rate</t>
  </si>
  <si>
    <t>PER GL</t>
  </si>
  <si>
    <t>Difference</t>
  </si>
  <si>
    <t>Commercial Recycling</t>
  </si>
  <si>
    <t>Revenue Summary &amp; GL Recon - Year to Date</t>
  </si>
  <si>
    <t>TOTAL</t>
  </si>
  <si>
    <t>Resi MSW</t>
  </si>
  <si>
    <t>Resi Recycle</t>
  </si>
  <si>
    <t>YW</t>
  </si>
  <si>
    <t>Comm MSW</t>
  </si>
  <si>
    <t>MF MSW</t>
  </si>
  <si>
    <t>MF Recycling</t>
  </si>
  <si>
    <t>Roll Off MSW</t>
  </si>
  <si>
    <t>Roll Off Recycling</t>
  </si>
  <si>
    <t>Pass-Through</t>
  </si>
  <si>
    <t>Yakima Reg</t>
  </si>
  <si>
    <t xml:space="preserve">Zillah </t>
  </si>
  <si>
    <t>Tieton</t>
  </si>
  <si>
    <t>YFUEL-SERVICE</t>
  </si>
  <si>
    <t>FUEL &amp; MATERIAL SURCHARGE</t>
  </si>
  <si>
    <t>RENT1.5-COMM</t>
  </si>
  <si>
    <t>RENT1.5TEMP-COMM</t>
  </si>
  <si>
    <t>RENT3-COMM</t>
  </si>
  <si>
    <t>RENT3TEMP-COMM</t>
  </si>
  <si>
    <t>RENT4-COMM</t>
  </si>
  <si>
    <t>RENT4TEMP-COMM</t>
  </si>
  <si>
    <t>RENT6-COMM</t>
  </si>
  <si>
    <t>RENT6TEMP-COMM</t>
  </si>
  <si>
    <t>RENT8-COMM</t>
  </si>
  <si>
    <t>DEL1.5-COMM</t>
  </si>
  <si>
    <t>DEL3-COMM</t>
  </si>
  <si>
    <t>DEL4-COMM</t>
  </si>
  <si>
    <t>DEL6-COMM</t>
  </si>
  <si>
    <t>UNLATCH-COMM</t>
  </si>
  <si>
    <t>RENT2-COMM</t>
  </si>
  <si>
    <t>HAUL20REC-RO</t>
  </si>
  <si>
    <t>FL 1.5 YD 1X WK 1</t>
  </si>
  <si>
    <t>HAUL 20 YD RECYCLE - RO</t>
  </si>
  <si>
    <t>FL 6 YD 1X WK 1</t>
  </si>
  <si>
    <t>FL 3 YD 1X WK 1</t>
  </si>
  <si>
    <t>FL 3 YD 2X WK 1</t>
  </si>
  <si>
    <t>FL 4 YD 1X WK 1</t>
  </si>
  <si>
    <t>FL 4 YD 2X WK 1</t>
  </si>
  <si>
    <t>FL 4 YD 3X WK 1</t>
  </si>
  <si>
    <t>FL 6 YD 3X WK 1</t>
  </si>
  <si>
    <t>RENT30REC-RO</t>
  </si>
  <si>
    <t>HAUL30REC-RO</t>
  </si>
  <si>
    <t>HAUL 30 YD RECYCLE - RO</t>
  </si>
  <si>
    <t>HAUL40REC-RO</t>
  </si>
  <si>
    <t>HAUL 40 YD RECYCLE - RO</t>
  </si>
  <si>
    <t>HAULREC-CP</t>
  </si>
  <si>
    <t>HAUL RECYCLE - CP</t>
  </si>
  <si>
    <t>REDEL3-COMM</t>
  </si>
  <si>
    <t>REDELIVERY FEE 3 YD - COMM</t>
  </si>
  <si>
    <t>REDEL1.5-COMM</t>
  </si>
  <si>
    <t>REDELIVERY FEE 1.5 YD - COMM</t>
  </si>
  <si>
    <t>FL001.5Y5W001</t>
  </si>
  <si>
    <t>FL 1.5 YD 5X WK 1</t>
  </si>
  <si>
    <t>RL032.0G1W005COMM</t>
  </si>
  <si>
    <t>FL008.0Y2W001</t>
  </si>
  <si>
    <t>CLEAN40-RO</t>
  </si>
  <si>
    <t>CLEAN20-RO</t>
  </si>
  <si>
    <t>Adj Total</t>
  </si>
  <si>
    <t>YTC</t>
  </si>
  <si>
    <t>RO</t>
  </si>
  <si>
    <t>Comm</t>
  </si>
  <si>
    <t>Comm Rec</t>
  </si>
  <si>
    <t>Resi</t>
  </si>
  <si>
    <t>Resi Recy</t>
  </si>
  <si>
    <t>YD</t>
  </si>
  <si>
    <t>Regulated</t>
  </si>
  <si>
    <t>YIN</t>
  </si>
  <si>
    <t>Non Reg</t>
  </si>
  <si>
    <t>Grand Total</t>
  </si>
  <si>
    <t>Non Reg Total</t>
  </si>
  <si>
    <t>FL 8 YD 2X WK 1</t>
  </si>
  <si>
    <t>Average</t>
  </si>
  <si>
    <t>COMPACTOR HAUL 30 YD - RO</t>
  </si>
  <si>
    <t>ADJ COMMERCIAL</t>
  </si>
  <si>
    <t>WALK IN 76-100 FT - COMM</t>
  </si>
  <si>
    <t>EXTRA CAN, BAG, BOX-COMM</t>
  </si>
  <si>
    <t>EXTRA CAN, BAG, BOX-RES</t>
  </si>
  <si>
    <t>WALK IN 5-25 FT - COMM</t>
  </si>
  <si>
    <t>LATE FEE</t>
  </si>
  <si>
    <t>STORAGE</t>
  </si>
  <si>
    <t>32 GL 1X WK COMM 5</t>
  </si>
  <si>
    <t>CONT CLEANING FEE - COMM</t>
  </si>
  <si>
    <t>RENT20REC-RO</t>
  </si>
  <si>
    <t>RENTAL FEE 20 YD RECYCLE - RO</t>
  </si>
  <si>
    <t>FL008.0Y3W001</t>
  </si>
  <si>
    <t>FL 8 YD 3X WK 1</t>
  </si>
  <si>
    <t>R64/96G1W1</t>
  </si>
  <si>
    <t>64 &amp; 96 GL 1X WK SVC</t>
  </si>
  <si>
    <t>R64G1W2</t>
  </si>
  <si>
    <t>64 GL 1X WK 2</t>
  </si>
  <si>
    <t>Accruals</t>
  </si>
  <si>
    <t>CLEANING FEE 20 YD - RO</t>
  </si>
  <si>
    <t>CARTREPL-COM</t>
  </si>
  <si>
    <t>CART REPLACEMENT - COMM</t>
  </si>
  <si>
    <t>DRIVEIN1-RES</t>
  </si>
  <si>
    <t xml:space="preserve">DRIVE IN 125-250' - RES </t>
  </si>
  <si>
    <t>DRIVE-IN1 RES MTHLY</t>
  </si>
  <si>
    <t>DRIVE IN 125-250' - RES MONTHLY</t>
  </si>
  <si>
    <t>DRIVEINEOW1-RES</t>
  </si>
  <si>
    <t>DRIVE IN 125-250' - RES EOW</t>
  </si>
  <si>
    <t>Average Customers</t>
  </si>
  <si>
    <t>DRIVEIN1-COM</t>
  </si>
  <si>
    <t>TOTAL RESIDENTIAL RECYCLE</t>
  </si>
  <si>
    <t>Storage</t>
  </si>
  <si>
    <t>Reclasses</t>
  </si>
  <si>
    <t>Total Revenue</t>
  </si>
  <si>
    <t>STORAGE - ROLL OFF</t>
  </si>
  <si>
    <t>TOTAL STORAGE ROLL-OFF</t>
  </si>
  <si>
    <t>STORAGE ACCOUNTING</t>
  </si>
  <si>
    <t>TOTAL STORAGE ACCOUNTING</t>
  </si>
  <si>
    <t>TOTAL COMMERCIAL RECYCLING REVENUE</t>
  </si>
  <si>
    <t>TOTAL STORAGE REVENUE</t>
  </si>
  <si>
    <t>City Billed/Collected Revenue (for bad debt calc)</t>
  </si>
  <si>
    <t>Jan</t>
  </si>
  <si>
    <t>Feb</t>
  </si>
  <si>
    <t>Mar</t>
  </si>
  <si>
    <t>Apr</t>
  </si>
  <si>
    <t>May</t>
  </si>
  <si>
    <t>Jun</t>
  </si>
  <si>
    <t>Jul</t>
  </si>
  <si>
    <t>Aug</t>
  </si>
  <si>
    <t>Sep</t>
  </si>
  <si>
    <t>Oct</t>
  </si>
  <si>
    <t>Nov</t>
  </si>
  <si>
    <t>Dec</t>
  </si>
  <si>
    <t>Pricing/Customer Count</t>
  </si>
  <si>
    <t>CUST</t>
  </si>
  <si>
    <t>TOTAL DROP BOX SERVICES</t>
  </si>
  <si>
    <t>RENT50REC-RO</t>
  </si>
  <si>
    <t>RENTAL FEE 50 YD REC-RO</t>
  </si>
  <si>
    <t>RETCK</t>
  </si>
  <si>
    <t>RETURN CHECK</t>
  </si>
  <si>
    <t>UNCLAIMED</t>
  </si>
  <si>
    <t>UNCLAIMED PROPERTY</t>
  </si>
  <si>
    <t>DRIVE IN COMMERCIAL</t>
  </si>
  <si>
    <t>DRIVEINEOW-COM</t>
  </si>
  <si>
    <t>DRIVE IN EOW COMM</t>
  </si>
  <si>
    <t>DELTEMP-COMM</t>
  </si>
  <si>
    <t>DELIVERY FEE TEMP-COMM</t>
  </si>
  <si>
    <t>EXTRA1-4YDS-REC</t>
  </si>
  <si>
    <t>EXTRA YARDAGE 1-4 YARD RE</t>
  </si>
  <si>
    <t>EXTRARES-REC</t>
  </si>
  <si>
    <t xml:space="preserve">EXTRA RESI REC BAG, BOX, </t>
  </si>
  <si>
    <t>EP1.5-REC</t>
  </si>
  <si>
    <t>EXTRA PICKUP 1.5 YD RECYC</t>
  </si>
  <si>
    <t>EP3-REC</t>
  </si>
  <si>
    <t>EXTRA PICKUP 3 YD RECYCLE</t>
  </si>
  <si>
    <t>EP6-REC</t>
  </si>
  <si>
    <t>EXTRA PICK UP 6 YD RECYCL</t>
  </si>
  <si>
    <t>EP4-REC</t>
  </si>
  <si>
    <t>EXTRA PICKUP 4 YD RECYCLE</t>
  </si>
  <si>
    <t>EXTRAYDG-COMM</t>
  </si>
  <si>
    <t>EXTRA YARDAGE - COMM</t>
  </si>
  <si>
    <t>EXTRA5OVERYD-REC</t>
  </si>
  <si>
    <t>EXTRA YARDAGE OVER 5 YD R</t>
  </si>
  <si>
    <t>C19-ADJFIN</t>
  </si>
  <si>
    <t>FINANCE CHARGE ADJUSTMENT</t>
  </si>
  <si>
    <t>EXTRACOMM-REC</t>
  </si>
  <si>
    <t xml:space="preserve">EXTRA COMM REC BAG, BOX, </t>
  </si>
  <si>
    <t xml:space="preserve">BILL AREAS:  </t>
  </si>
  <si>
    <t>Grandview, Granger, Moxee, Selah, Toppenish, Yakima City and Yakima County</t>
  </si>
  <si>
    <t>TRIP-COMM</t>
  </si>
  <si>
    <t>MILE-ROREC</t>
  </si>
  <si>
    <t>MILEAGE FEE - RO RECYCLE</t>
  </si>
  <si>
    <t>EXTRA-RES64</t>
  </si>
  <si>
    <t>EXTRA 64 GAL CART</t>
  </si>
  <si>
    <t>EXTRA-RES96</t>
  </si>
  <si>
    <t>EXTRA 96 GAL CART</t>
  </si>
  <si>
    <t>EXTRA-RES48</t>
  </si>
  <si>
    <t>EXTRA 48 GAL CART</t>
  </si>
  <si>
    <t>Covid Recovery</t>
  </si>
  <si>
    <t>RL 1.25 YD 1X WK RECYCLE</t>
  </si>
  <si>
    <t>DRIVE IN 125-250 - RES</t>
  </si>
  <si>
    <t>Residential MSW</t>
  </si>
  <si>
    <t>Automation PI</t>
  </si>
  <si>
    <t>2022 Contract</t>
  </si>
  <si>
    <t xml:space="preserve">Contract Renewal </t>
  </si>
  <si>
    <t>N/A after contract renewal 11/1/2022</t>
  </si>
  <si>
    <t>Now included in reg rate</t>
  </si>
  <si>
    <t xml:space="preserve">2022 Contract </t>
  </si>
  <si>
    <t>2023 Contract</t>
  </si>
  <si>
    <t>7/1/22-6/30/23</t>
  </si>
  <si>
    <t>Disposal PI</t>
  </si>
  <si>
    <t>2023 CPI</t>
  </si>
  <si>
    <t>2023 Disp PI</t>
  </si>
  <si>
    <t>2022 CPI</t>
  </si>
  <si>
    <t>CPI</t>
  </si>
  <si>
    <t>Disp PI</t>
  </si>
  <si>
    <t xml:space="preserve">2023 Contract </t>
  </si>
  <si>
    <t xml:space="preserve">Tariff </t>
  </si>
  <si>
    <t>Page</t>
  </si>
  <si>
    <t>Cart</t>
  </si>
  <si>
    <t>Container</t>
  </si>
  <si>
    <t>Drop Box</t>
  </si>
  <si>
    <t>Quantity</t>
  </si>
  <si>
    <t>Count</t>
  </si>
  <si>
    <t>Container Count by LOB</t>
  </si>
  <si>
    <t>Recycling Carts</t>
  </si>
  <si>
    <t>Recycling Bins</t>
  </si>
  <si>
    <t>Roll-Off</t>
  </si>
  <si>
    <t>Roll-Off Recycle</t>
  </si>
  <si>
    <t>Commercial - Carts</t>
  </si>
  <si>
    <t>Commercial - Containers</t>
  </si>
  <si>
    <t>Commercial Recycling - Carts</t>
  </si>
  <si>
    <t>Commercial Recycling - Containers</t>
  </si>
  <si>
    <t>Multi-Family Recycling - Carts</t>
  </si>
  <si>
    <t>Multi-Family Recycling - Containers</t>
  </si>
  <si>
    <t>Yard Waste</t>
  </si>
  <si>
    <t>Comm Recy-Storage</t>
  </si>
  <si>
    <t>Total Non Reg</t>
  </si>
  <si>
    <t>Container Count by Area</t>
  </si>
  <si>
    <t>Company Owned Containers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</si>
</sst>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 ;\(&quot;$&quot;#,##0\)"/>
  </numFmts>
  <fonts count="95">
    <font>
      <sz val="11"/>
      <color theme="1"/>
      <name val="Calibri"/>
      <family val="2"/>
      <scheme val="minor"/>
    </font>
    <font>
      <sz val="11"/>
      <color theme="1"/>
      <name val="Calibri"/>
      <family val="2"/>
      <scheme val="minor"/>
    </font>
    <font>
      <b/>
      <sz val="10"/>
      <color theme="1"/>
      <name val="Calibri"/>
      <family val="2"/>
      <scheme val="minor"/>
    </font>
    <font>
      <sz val="11"/>
      <color indexed="8"/>
      <name val="Arial"/>
      <family val="2"/>
    </font>
    <font>
      <sz val="9"/>
      <color indexed="8"/>
      <name val="Calibri"/>
      <family val="2"/>
    </font>
    <font>
      <b/>
      <sz val="9"/>
      <color indexed="8"/>
      <name val="Calibri"/>
      <family val="2"/>
    </font>
    <font>
      <sz val="9"/>
      <color indexed="8"/>
      <name val="Calibri"/>
      <family val="2"/>
      <scheme val="minor"/>
    </font>
    <font>
      <b/>
      <sz val="9"/>
      <color indexed="50"/>
      <name val="Calibri"/>
      <family val="2"/>
    </font>
    <font>
      <b/>
      <u/>
      <sz val="9"/>
      <color indexed="8"/>
      <name val="Calibri"/>
      <family val="2"/>
      <scheme val="minor"/>
    </font>
    <font>
      <b/>
      <sz val="9"/>
      <color indexed="8"/>
      <name val="Calibri"/>
      <family val="2"/>
      <scheme val="minor"/>
    </font>
    <font>
      <sz val="10"/>
      <name val="Arial"/>
      <family val="2"/>
    </font>
    <font>
      <sz val="11"/>
      <name val="Calibri"/>
      <family val="2"/>
      <scheme val="minor"/>
    </font>
    <font>
      <b/>
      <sz val="9"/>
      <name val="Calibri"/>
      <family val="2"/>
    </font>
    <font>
      <sz val="11"/>
      <color rgb="FFFF0000"/>
      <name val="Calibri"/>
      <family val="2"/>
    </font>
    <font>
      <sz val="9"/>
      <color theme="1"/>
      <name val="Calibri"/>
      <family val="2"/>
      <scheme val="minor"/>
    </font>
    <font>
      <sz val="11"/>
      <color indexed="8"/>
      <name val="Calibri"/>
      <family val="2"/>
      <scheme val="minor"/>
    </font>
    <font>
      <sz val="11"/>
      <color indexed="8"/>
      <name val="Calibri"/>
      <family val="2"/>
    </font>
    <font>
      <sz val="10"/>
      <color theme="1"/>
      <name val="Calibri"/>
      <family val="2"/>
      <scheme val="minor"/>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sz val="10"/>
      <color indexed="8"/>
      <name val="Arial"/>
      <family val="2"/>
    </font>
    <font>
      <sz val="12"/>
      <name val="Courier"/>
      <family val="3"/>
    </font>
    <font>
      <sz val="9"/>
      <color indexed="8"/>
      <name val="Arial"/>
      <family val="2"/>
    </font>
    <font>
      <sz val="10"/>
      <name val="Times New Roman"/>
      <family val="1"/>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color indexed="8"/>
      <name val="Calibri"/>
      <family val="2"/>
      <scheme val="minor"/>
    </font>
    <font>
      <b/>
      <sz val="10"/>
      <color indexed="8"/>
      <name val="Calibri"/>
      <family val="2"/>
      <scheme val="minor"/>
    </font>
    <font>
      <b/>
      <sz val="10"/>
      <color indexed="50"/>
      <name val="Calibri"/>
      <family val="2"/>
      <scheme val="minor"/>
    </font>
    <font>
      <b/>
      <u/>
      <sz val="10"/>
      <color indexed="8"/>
      <name val="Calibri"/>
      <family val="2"/>
      <scheme val="minor"/>
    </font>
    <font>
      <sz val="10"/>
      <name val="Calibri"/>
      <family val="2"/>
      <scheme val="minor"/>
    </font>
    <font>
      <b/>
      <sz val="10"/>
      <name val="Calibri"/>
      <family val="2"/>
      <scheme val="minor"/>
    </font>
    <font>
      <sz val="10"/>
      <color rgb="FFFF0000"/>
      <name val="Calibri"/>
      <family val="2"/>
      <scheme val="minor"/>
    </font>
    <font>
      <sz val="10"/>
      <color indexed="8"/>
      <name val="Calibri"/>
      <family val="2"/>
    </font>
    <font>
      <b/>
      <sz val="10"/>
      <color indexed="8"/>
      <name val="Calibri"/>
      <family val="2"/>
    </font>
    <font>
      <b/>
      <sz val="10"/>
      <color indexed="50"/>
      <name val="Calibri"/>
      <family val="2"/>
    </font>
    <font>
      <b/>
      <sz val="10"/>
      <name val="Calibri"/>
      <family val="2"/>
    </font>
    <font>
      <sz val="10"/>
      <color rgb="FFFF0000"/>
      <name val="Calibri"/>
      <family val="2"/>
    </font>
    <font>
      <b/>
      <sz val="11"/>
      <color theme="1"/>
      <name val="Calibri"/>
      <family val="2"/>
      <scheme val="minor"/>
    </font>
    <font>
      <sz val="10"/>
      <color indexed="8"/>
      <name val="Arial"/>
      <family val="2"/>
    </font>
    <font>
      <sz val="12"/>
      <name val="Arial"/>
      <family val="2"/>
    </font>
    <font>
      <sz val="8"/>
      <name val="Arial"/>
      <family val="2"/>
    </font>
    <font>
      <b/>
      <sz val="9"/>
      <color theme="1"/>
      <name val="Calibri"/>
      <family val="2"/>
      <scheme val="minor"/>
    </font>
    <font>
      <sz val="10"/>
      <name val="Arial"/>
      <family val="2"/>
    </font>
    <font>
      <sz val="10"/>
      <color indexed="8"/>
      <name val="Arial"/>
      <family val="2"/>
    </font>
    <font>
      <sz val="11"/>
      <color rgb="FF006100"/>
      <name val="Calibri"/>
      <family val="2"/>
      <scheme val="minor"/>
    </font>
    <font>
      <b/>
      <sz val="11"/>
      <color indexed="10"/>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1"/>
      <name val="Calibri"/>
      <family val="2"/>
    </font>
    <font>
      <u/>
      <sz val="11"/>
      <color theme="10"/>
      <name val="Calibri"/>
      <family val="2"/>
    </font>
    <font>
      <sz val="11"/>
      <color indexed="61"/>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8"/>
      <color indexed="56"/>
      <name val="Arial"/>
      <family val="2"/>
    </font>
    <font>
      <sz val="12"/>
      <name val="Arial MT"/>
    </font>
    <font>
      <b/>
      <u/>
      <sz val="11"/>
      <name val="Arial"/>
      <family val="2"/>
    </font>
    <font>
      <b/>
      <sz val="18"/>
      <color indexed="61"/>
      <name val="Cambria"/>
      <family val="2"/>
    </font>
    <font>
      <b/>
      <sz val="18"/>
      <color indexed="62"/>
      <name val="Cambria"/>
      <family val="2"/>
    </font>
    <font>
      <sz val="10"/>
      <name val="Arial"/>
      <family val="2"/>
    </font>
    <font>
      <sz val="9"/>
      <color indexed="81"/>
      <name val="Tahoma"/>
      <family val="2"/>
    </font>
    <font>
      <b/>
      <sz val="9"/>
      <color indexed="81"/>
      <name val="Tahoma"/>
      <family val="2"/>
    </font>
    <font>
      <sz val="10"/>
      <name val="Arial"/>
      <family val="2"/>
    </font>
    <font>
      <b/>
      <sz val="11"/>
      <color indexed="8"/>
      <name val="Calibri"/>
      <family val="2"/>
      <scheme val="minor"/>
    </font>
    <font>
      <b/>
      <sz val="11"/>
      <name val="Calibri"/>
      <family val="2"/>
      <scheme val="minor"/>
    </font>
    <font>
      <i/>
      <sz val="10"/>
      <color rgb="FFFF0000"/>
      <name val="Calibri"/>
      <family val="2"/>
      <scheme val="minor"/>
    </font>
    <font>
      <i/>
      <sz val="9"/>
      <color rgb="FFFF0000"/>
      <name val="Calibri"/>
      <family val="2"/>
      <scheme val="minor"/>
    </font>
    <font>
      <sz val="10"/>
      <name val="Arial"/>
      <family val="2"/>
    </font>
    <font>
      <sz val="10"/>
      <name val="Arial"/>
      <family val="2"/>
    </font>
    <font>
      <sz val="10"/>
      <name val="Arial"/>
      <family val="2"/>
    </font>
    <font>
      <b/>
      <sz val="10"/>
      <color rgb="FFFF0000"/>
      <name val="Calibri"/>
      <family val="2"/>
      <scheme val="minor"/>
    </font>
    <font>
      <i/>
      <sz val="8"/>
      <color rgb="FFFF0000"/>
      <name val="Calibri"/>
      <family val="2"/>
      <scheme val="minor"/>
    </font>
    <font>
      <sz val="11"/>
      <color rgb="FFFF0000"/>
      <name val="Calibri"/>
      <family val="2"/>
      <scheme val="minor"/>
    </font>
    <font>
      <b/>
      <sz val="14"/>
      <color theme="0"/>
      <name val="Calibri"/>
      <family val="2"/>
      <scheme val="minor"/>
    </font>
  </fonts>
  <fills count="49">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C6EFCE"/>
      </patternFill>
    </fill>
    <fill>
      <patternFill patternType="solid">
        <fgColor indexed="31"/>
      </patternFill>
    </fill>
    <fill>
      <patternFill patternType="solid">
        <fgColor indexed="47"/>
      </patternFill>
    </fill>
    <fill>
      <patternFill patternType="solid">
        <fgColor indexed="46"/>
      </patternFill>
    </fill>
    <fill>
      <patternFill patternType="solid">
        <fgColor indexed="27"/>
      </patternFill>
    </fill>
    <fill>
      <patternFill patternType="solid">
        <fgColor indexed="51"/>
      </patternFill>
    </fill>
    <fill>
      <patternFill patternType="solid">
        <fgColor indexed="30"/>
      </patternFill>
    </fill>
    <fill>
      <patternFill patternType="solid">
        <fgColor indexed="11"/>
      </patternFill>
    </fill>
    <fill>
      <patternFill patternType="solid">
        <fgColor indexed="36"/>
      </patternFill>
    </fill>
    <fill>
      <patternFill patternType="solid">
        <fgColor indexed="56"/>
      </patternFill>
    </fill>
    <fill>
      <patternFill patternType="solid">
        <fgColor indexed="62"/>
      </patternFill>
    </fill>
    <fill>
      <patternFill patternType="solid">
        <fgColor indexed="54"/>
      </patternFill>
    </fill>
    <fill>
      <patternFill patternType="solid">
        <fgColor indexed="48"/>
      </patternFill>
    </fill>
    <fill>
      <patternFill patternType="solid">
        <fgColor indexed="63"/>
      </patternFill>
    </fill>
    <fill>
      <patternFill patternType="solid">
        <fgColor indexed="55"/>
      </patternFill>
    </fill>
    <fill>
      <patternFill patternType="solid">
        <fgColor indexed="45"/>
        <bgColor indexed="64"/>
      </patternFill>
    </fill>
    <fill>
      <patternFill patternType="mediumGray">
        <fgColor indexed="22"/>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499984740745262"/>
        <bgColor indexed="64"/>
      </patternFill>
    </fill>
  </fills>
  <borders count="29">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2"/>
      </left>
      <right style="double">
        <color indexed="62"/>
      </right>
      <top style="double">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s>
  <cellStyleXfs count="418">
    <xf numFmtId="0" fontId="0" fillId="0" borderId="0"/>
    <xf numFmtId="43" fontId="10" fillId="0" borderId="0" applyFont="0" applyFill="0" applyBorder="0" applyAlignment="0" applyProtection="0"/>
    <xf numFmtId="44" fontId="10" fillId="0" borderId="0" applyFont="0" applyFill="0" applyBorder="0" applyAlignment="0" applyProtection="0"/>
    <xf numFmtId="0" fontId="3" fillId="0" borderId="0"/>
    <xf numFmtId="44" fontId="16" fillId="0" borderId="0" applyFont="0" applyFill="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41" fontId="10" fillId="0" borderId="0"/>
    <xf numFmtId="0" fontId="21" fillId="13" borderId="0" applyNumberFormat="0" applyBorder="0" applyAlignment="0" applyProtection="0"/>
    <xf numFmtId="3" fontId="10" fillId="0" borderId="0"/>
    <xf numFmtId="0" fontId="22" fillId="14" borderId="2"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23" fillId="0" borderId="0"/>
    <xf numFmtId="0" fontId="24" fillId="0" borderId="0"/>
    <xf numFmtId="0" fontId="24" fillId="0" borderId="0"/>
    <xf numFmtId="0" fontId="25" fillId="15" borderId="3" applyAlignment="0">
      <alignment horizontal="right"/>
      <protection locked="0"/>
    </xf>
    <xf numFmtId="44" fontId="2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6" borderId="0">
      <alignment horizontal="right"/>
      <protection locked="0"/>
    </xf>
    <xf numFmtId="2" fontId="27" fillId="16" borderId="0">
      <alignment horizontal="right"/>
      <protection locked="0"/>
    </xf>
    <xf numFmtId="0" fontId="28" fillId="17"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3" fontId="34" fillId="18" borderId="0">
      <protection locked="0"/>
    </xf>
    <xf numFmtId="4" fontId="34" fillId="18" borderId="0">
      <protection locked="0"/>
    </xf>
    <xf numFmtId="0" fontId="35" fillId="0" borderId="7" applyNumberFormat="0" applyFill="0" applyAlignment="0" applyProtection="0"/>
    <xf numFmtId="0" fontId="36" fillId="7" borderId="0" applyNumberFormat="0" applyBorder="0" applyAlignment="0" applyProtection="0"/>
    <xf numFmtId="43" fontId="10"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19" borderId="8" applyNumberFormat="0" applyFont="0" applyAlignment="0" applyProtection="0"/>
    <xf numFmtId="165" fontId="38" fillId="0" borderId="0" applyNumberFormat="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165" fontId="10" fillId="0" borderId="0" applyFont="0" applyFill="0" applyBorder="0" applyAlignment="0" applyProtection="0"/>
    <xf numFmtId="10" fontId="10" fillId="0" borderId="0" applyFont="0" applyFill="0" applyBorder="0" applyAlignment="0" applyProtection="0"/>
    <xf numFmtId="0" fontId="10" fillId="0" borderId="0"/>
    <xf numFmtId="0" fontId="39" fillId="0" borderId="0" applyNumberFormat="0" applyFont="0" applyFill="0" applyBorder="0" applyAlignment="0" applyProtection="0">
      <alignment horizontal="left"/>
    </xf>
    <xf numFmtId="0" fontId="40" fillId="0" borderId="9">
      <alignment horizontal="center"/>
    </xf>
    <xf numFmtId="0" fontId="23" fillId="0" borderId="0">
      <alignment vertical="top"/>
    </xf>
    <xf numFmtId="0" fontId="23" fillId="0" borderId="0" applyNumberFormat="0" applyBorder="0" applyAlignment="0"/>
    <xf numFmtId="0" fontId="41" fillId="0" borderId="10" applyNumberFormat="0" applyFill="0" applyAlignment="0" applyProtection="0"/>
    <xf numFmtId="0" fontId="55" fillId="0" borderId="0">
      <alignment vertical="top"/>
    </xf>
    <xf numFmtId="9" fontId="1" fillId="0" borderId="0" applyFont="0" applyFill="0" applyBorder="0" applyAlignment="0" applyProtection="0"/>
    <xf numFmtId="0" fontId="59" fillId="0" borderId="0"/>
    <xf numFmtId="3"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0" fillId="0" borderId="0"/>
    <xf numFmtId="0" fontId="60" fillId="0" borderId="0">
      <alignment vertical="top"/>
    </xf>
    <xf numFmtId="0" fontId="23" fillId="0" borderId="0">
      <alignment vertical="top"/>
    </xf>
    <xf numFmtId="0" fontId="16" fillId="5" borderId="0" applyNumberFormat="0" applyBorder="0" applyAlignment="0" applyProtection="0"/>
    <xf numFmtId="0" fontId="16" fillId="6" borderId="0" applyNumberFormat="0" applyBorder="0" applyAlignment="0" applyProtection="0"/>
    <xf numFmtId="0" fontId="16" fillId="2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7"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19" borderId="0" applyNumberFormat="0" applyBorder="0" applyAlignment="0" applyProtection="0"/>
    <xf numFmtId="0" fontId="16" fillId="28" borderId="0" applyNumberFormat="0" applyBorder="0" applyAlignment="0" applyProtection="0"/>
    <xf numFmtId="0" fontId="20" fillId="8"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12"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13" borderId="0" applyNumberFormat="0" applyBorder="0" applyAlignment="0" applyProtection="0"/>
    <xf numFmtId="0" fontId="20" fillId="31" borderId="0" applyNumberFormat="0" applyBorder="0" applyAlignment="0" applyProtection="0"/>
    <xf numFmtId="0" fontId="20" fillId="8" borderId="0" applyNumberFormat="0" applyBorder="0" applyAlignment="0" applyProtection="0"/>
    <xf numFmtId="0" fontId="20" fillId="2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41" fontId="10" fillId="0" borderId="0"/>
    <xf numFmtId="41" fontId="10" fillId="0" borderId="0"/>
    <xf numFmtId="41" fontId="10" fillId="0" borderId="0"/>
    <xf numFmtId="0" fontId="21" fillId="26" borderId="0" applyNumberFormat="0" applyBorder="0" applyAlignment="0" applyProtection="0"/>
    <xf numFmtId="3" fontId="10" fillId="0" borderId="0"/>
    <xf numFmtId="3" fontId="10" fillId="0" borderId="0"/>
    <xf numFmtId="0" fontId="22" fillId="14" borderId="2" applyNumberFormat="0" applyAlignment="0" applyProtection="0"/>
    <xf numFmtId="0" fontId="62" fillId="14" borderId="2" applyNumberFormat="0" applyAlignment="0" applyProtection="0"/>
    <xf numFmtId="0" fontId="22" fillId="5" borderId="2" applyNumberFormat="0" applyAlignment="0" applyProtection="0"/>
    <xf numFmtId="0" fontId="63" fillId="36" borderId="17" applyNumberFormat="0" applyAlignment="0" applyProtection="0"/>
    <xf numFmtId="0" fontId="63" fillId="37" borderId="18" applyNumberFormat="0" applyAlignment="0" applyProtection="0"/>
    <xf numFmtId="0" fontId="10" fillId="38" borderId="0">
      <alignment horizontal="center"/>
    </xf>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alignment vertical="top"/>
    </xf>
    <xf numFmtId="43" fontId="16"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7" fillId="0" borderId="0" applyFont="0" applyFill="0" applyBorder="0" applyAlignment="0" applyProtection="0"/>
    <xf numFmtId="3" fontId="39"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44" fontId="5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7" fillId="0" borderId="0" applyFont="0" applyFill="0" applyBorder="0" applyAlignment="0" applyProtection="0"/>
    <xf numFmtId="44" fontId="16" fillId="0" borderId="0" applyFont="0" applyFill="0" applyBorder="0" applyAlignment="0" applyProtection="0"/>
    <xf numFmtId="167" fontId="39" fillId="0" borderId="0" applyFont="0" applyFill="0" applyBorder="0" applyAlignment="0" applyProtection="0"/>
    <xf numFmtId="14" fontId="10" fillId="0" borderId="0"/>
    <xf numFmtId="0" fontId="64" fillId="0" borderId="0" applyNumberFormat="0" applyFill="0" applyBorder="0" applyAlignment="0" applyProtection="0"/>
    <xf numFmtId="0" fontId="64" fillId="0" borderId="0" applyNumberFormat="0" applyFill="0" applyBorder="0" applyAlignment="0" applyProtection="0"/>
    <xf numFmtId="0" fontId="10" fillId="0" borderId="0"/>
    <xf numFmtId="1" fontId="10" fillId="0" borderId="0">
      <alignment horizontal="center"/>
    </xf>
    <xf numFmtId="0" fontId="28" fillId="27" borderId="0" applyNumberFormat="0" applyBorder="0" applyAlignment="0" applyProtection="0"/>
    <xf numFmtId="0" fontId="61" fillId="23" borderId="0" applyNumberFormat="0" applyBorder="0" applyAlignment="0" applyProtection="0"/>
    <xf numFmtId="0" fontId="29" fillId="0" borderId="4" applyNumberFormat="0" applyFill="0" applyAlignment="0" applyProtection="0"/>
    <xf numFmtId="0" fontId="29" fillId="0" borderId="19" applyNumberFormat="0" applyFill="0" applyAlignment="0" applyProtection="0"/>
    <xf numFmtId="0" fontId="65" fillId="0" borderId="20" applyNumberFormat="0" applyFill="0" applyAlignment="0" applyProtection="0"/>
    <xf numFmtId="0" fontId="30" fillId="0" borderId="5" applyNumberFormat="0" applyFill="0" applyAlignment="0" applyProtection="0"/>
    <xf numFmtId="0" fontId="30" fillId="0" borderId="21" applyNumberFormat="0" applyFill="0" applyAlignment="0" applyProtection="0"/>
    <xf numFmtId="0" fontId="66" fillId="0" borderId="5" applyNumberFormat="0" applyFill="0" applyAlignment="0" applyProtection="0"/>
    <xf numFmtId="0" fontId="31" fillId="0" borderId="6" applyNumberFormat="0" applyFill="0" applyAlignment="0" applyProtection="0"/>
    <xf numFmtId="0" fontId="31" fillId="0" borderId="22" applyNumberFormat="0" applyFill="0" applyAlignment="0" applyProtection="0"/>
    <xf numFmtId="0" fontId="67" fillId="0" borderId="23" applyNumberFormat="0" applyFill="0" applyAlignment="0" applyProtection="0"/>
    <xf numFmtId="0" fontId="68" fillId="0" borderId="0" applyNumberFormat="0" applyFill="0" applyBorder="0" applyAlignment="0" applyProtection="0"/>
    <xf numFmtId="0" fontId="31"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7" borderId="2" applyNumberFormat="0" applyAlignment="0" applyProtection="0"/>
    <xf numFmtId="0" fontId="71" fillId="7" borderId="2" applyNumberFormat="0" applyAlignment="0" applyProtection="0"/>
    <xf numFmtId="0" fontId="35" fillId="0" borderId="7" applyNumberFormat="0" applyFill="0" applyAlignment="0" applyProtection="0"/>
    <xf numFmtId="0" fontId="72" fillId="0" borderId="24" applyNumberFormat="0" applyFill="0" applyAlignment="0" applyProtection="0"/>
    <xf numFmtId="0" fontId="36" fillId="7" borderId="0" applyNumberFormat="0" applyBorder="0" applyAlignment="0" applyProtection="0"/>
    <xf numFmtId="0" fontId="73" fillId="7" borderId="0" applyNumberFormat="0" applyBorder="0" applyAlignment="0" applyProtection="0"/>
    <xf numFmtId="0" fontId="10" fillId="0" borderId="0"/>
    <xf numFmtId="0" fontId="1"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3"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23" fillId="0" borderId="0">
      <alignment vertical="top"/>
    </xf>
    <xf numFmtId="0" fontId="23" fillId="0" borderId="0">
      <alignment vertical="top"/>
    </xf>
    <xf numFmtId="0" fontId="23" fillId="0" borderId="0">
      <alignment vertical="top"/>
    </xf>
    <xf numFmtId="0" fontId="10" fillId="0" borderId="0"/>
    <xf numFmtId="0" fontId="10" fillId="0" borderId="0"/>
    <xf numFmtId="0" fontId="16"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19" borderId="8" applyNumberFormat="0" applyFont="0" applyAlignment="0" applyProtection="0"/>
    <xf numFmtId="0" fontId="37" fillId="19" borderId="8" applyNumberFormat="0" applyFont="0" applyAlignment="0" applyProtection="0"/>
    <xf numFmtId="0" fontId="57" fillId="19" borderId="8" applyNumberFormat="0" applyFont="0" applyAlignment="0" applyProtection="0"/>
    <xf numFmtId="0" fontId="31" fillId="14" borderId="25" applyNumberFormat="0" applyAlignment="0" applyProtection="0"/>
    <xf numFmtId="0" fontId="74" fillId="14" borderId="26" applyNumberFormat="0" applyAlignment="0" applyProtection="0"/>
    <xf numFmtId="9" fontId="10"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38" fontId="75" fillId="0" borderId="0" applyNumberFormat="0" applyFont="0" applyFill="0" applyBorder="0">
      <alignment horizontal="left" indent="4"/>
      <protection locked="0"/>
    </xf>
    <xf numFmtId="15" fontId="39" fillId="0" borderId="0" applyFont="0" applyFill="0" applyBorder="0" applyAlignment="0" applyProtection="0"/>
    <xf numFmtId="4" fontId="39" fillId="0" borderId="0" applyFont="0" applyFill="0" applyBorder="0" applyAlignment="0" applyProtection="0"/>
    <xf numFmtId="3" fontId="39" fillId="0" borderId="0" applyFont="0" applyFill="0" applyBorder="0" applyAlignment="0" applyProtection="0"/>
    <xf numFmtId="0" fontId="39" fillId="39" borderId="0" applyNumberFormat="0" applyFon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3" fillId="0" borderId="0">
      <alignment vertical="top"/>
    </xf>
    <xf numFmtId="37" fontId="77" fillId="0" borderId="0"/>
    <xf numFmtId="0" fontId="78" fillId="0" borderId="0" applyNumberFormat="0" applyFill="0" applyBorder="0" applyAlignment="0" applyProtection="0"/>
    <xf numFmtId="0" fontId="79" fillId="0" borderId="0" applyNumberFormat="0" applyFill="0" applyBorder="0" applyAlignment="0" applyProtection="0"/>
    <xf numFmtId="0" fontId="41" fillId="0" borderId="10" applyNumberFormat="0" applyFill="0" applyAlignment="0" applyProtection="0"/>
    <xf numFmtId="0" fontId="41" fillId="0" borderId="27" applyNumberFormat="0" applyFill="0" applyAlignment="0" applyProtection="0"/>
    <xf numFmtId="0" fontId="41" fillId="0" borderId="2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4" fontId="56" fillId="20" borderId="0" applyFont="0" applyFill="0" applyBorder="0" applyAlignment="0" applyProtection="0">
      <alignment wrapText="1"/>
    </xf>
    <xf numFmtId="0" fontId="80" fillId="0" borderId="0">
      <alignment wrapText="1"/>
    </xf>
    <xf numFmtId="0" fontId="83" fillId="0" borderId="0"/>
    <xf numFmtId="0" fontId="88" fillId="0" borderId="0">
      <alignment wrapText="1"/>
    </xf>
    <xf numFmtId="43" fontId="88" fillId="0" borderId="0" applyFont="0" applyFill="0" applyBorder="0" applyAlignment="0" applyProtection="0">
      <alignment wrapText="1"/>
    </xf>
    <xf numFmtId="0" fontId="89" fillId="0" borderId="0">
      <alignment wrapText="1"/>
    </xf>
    <xf numFmtId="9" fontId="89" fillId="0" borderId="0" applyFont="0" applyFill="0" applyBorder="0" applyAlignment="0" applyProtection="0">
      <alignment wrapText="1"/>
    </xf>
    <xf numFmtId="43" fontId="89" fillId="0" borderId="0" applyFont="0" applyFill="0" applyBorder="0" applyAlignment="0" applyProtection="0">
      <alignment wrapText="1"/>
    </xf>
    <xf numFmtId="0" fontId="10" fillId="0" borderId="0">
      <alignment wrapText="1"/>
    </xf>
    <xf numFmtId="0" fontId="90" fillId="0" borderId="0">
      <alignment wrapText="1"/>
    </xf>
    <xf numFmtId="44" fontId="90" fillId="0" borderId="0" applyFont="0" applyFill="0" applyBorder="0" applyAlignment="0" applyProtection="0">
      <alignment wrapText="1"/>
    </xf>
    <xf numFmtId="9" fontId="1" fillId="0" borderId="0" applyFont="0" applyFill="0" applyBorder="0" applyAlignment="0" applyProtection="0"/>
  </cellStyleXfs>
  <cellXfs count="255">
    <xf numFmtId="0" fontId="0" fillId="0" borderId="0" xfId="0"/>
    <xf numFmtId="0" fontId="2" fillId="0" borderId="0" xfId="0" applyFont="1"/>
    <xf numFmtId="0" fontId="4" fillId="0" borderId="0" xfId="3" applyFont="1"/>
    <xf numFmtId="0" fontId="4" fillId="0" borderId="0" xfId="3" applyFont="1" applyAlignment="1">
      <alignment horizontal="center"/>
    </xf>
    <xf numFmtId="0" fontId="5" fillId="0" borderId="0" xfId="3" applyFont="1"/>
    <xf numFmtId="0" fontId="5" fillId="0" borderId="0" xfId="3" applyFont="1" applyAlignment="1">
      <alignment horizontal="center" wrapText="1"/>
    </xf>
    <xf numFmtId="0" fontId="5" fillId="2" borderId="0" xfId="3" applyFont="1" applyFill="1" applyAlignment="1">
      <alignment horizontal="center"/>
    </xf>
    <xf numFmtId="0" fontId="5" fillId="0" borderId="0" xfId="3" applyFont="1" applyAlignment="1">
      <alignment horizontal="center"/>
    </xf>
    <xf numFmtId="14" fontId="5" fillId="2" borderId="0" xfId="3" applyNumberFormat="1" applyFont="1" applyFill="1" applyAlignment="1">
      <alignment horizontal="center" wrapText="1"/>
    </xf>
    <xf numFmtId="0" fontId="6" fillId="0" borderId="0" xfId="3" applyFont="1"/>
    <xf numFmtId="0" fontId="7" fillId="0" borderId="0" xfId="3" applyFont="1" applyAlignment="1">
      <alignment horizontal="center"/>
    </xf>
    <xf numFmtId="0" fontId="8" fillId="0" borderId="0" xfId="3" applyFont="1" applyAlignment="1">
      <alignment horizontal="left"/>
    </xf>
    <xf numFmtId="0" fontId="9" fillId="0" borderId="0" xfId="3" applyFont="1" applyAlignment="1">
      <alignment horizontal="left"/>
    </xf>
    <xf numFmtId="43" fontId="4" fillId="0" borderId="0" xfId="1" applyFont="1" applyFill="1" applyAlignment="1">
      <alignment horizontal="center"/>
    </xf>
    <xf numFmtId="164" fontId="4" fillId="0" borderId="0" xfId="1" applyNumberFormat="1" applyFont="1"/>
    <xf numFmtId="43" fontId="4" fillId="0" borderId="0" xfId="3" applyNumberFormat="1" applyFont="1"/>
    <xf numFmtId="0" fontId="11" fillId="0" borderId="0" xfId="0" applyFont="1"/>
    <xf numFmtId="0" fontId="9" fillId="0" borderId="0" xfId="3" applyFont="1" applyAlignment="1">
      <alignment horizontal="right"/>
    </xf>
    <xf numFmtId="44" fontId="12" fillId="0" borderId="1" xfId="2" applyFont="1" applyFill="1" applyBorder="1"/>
    <xf numFmtId="0" fontId="8" fillId="0" borderId="0" xfId="3" applyFont="1" applyAlignment="1">
      <alignment horizontal="center"/>
    </xf>
    <xf numFmtId="43" fontId="4" fillId="0" borderId="0" xfId="1" applyFont="1" applyFill="1"/>
    <xf numFmtId="0" fontId="13" fillId="0" borderId="0" xfId="0" applyFont="1"/>
    <xf numFmtId="0" fontId="14" fillId="0" borderId="0" xfId="0" applyFont="1"/>
    <xf numFmtId="0" fontId="9" fillId="0" borderId="0" xfId="3" applyFont="1"/>
    <xf numFmtId="43" fontId="7" fillId="0" borderId="0" xfId="1" applyFont="1" applyFill="1" applyAlignment="1">
      <alignment horizontal="center"/>
    </xf>
    <xf numFmtId="0" fontId="15" fillId="0" borderId="0" xfId="0" applyFont="1" applyAlignment="1">
      <alignment vertical="top"/>
    </xf>
    <xf numFmtId="43" fontId="0" fillId="0" borderId="0" xfId="1" applyFont="1"/>
    <xf numFmtId="44" fontId="12" fillId="0" borderId="0" xfId="2" applyFont="1" applyFill="1" applyBorder="1"/>
    <xf numFmtId="0" fontId="5" fillId="0" borderId="0" xfId="3" applyFont="1" applyAlignment="1">
      <alignment horizontal="right"/>
    </xf>
    <xf numFmtId="0" fontId="17" fillId="0" borderId="0" xfId="0" applyFont="1"/>
    <xf numFmtId="0" fontId="42" fillId="0" borderId="0" xfId="3" applyFont="1"/>
    <xf numFmtId="0" fontId="42" fillId="0" borderId="0" xfId="3" applyFont="1" applyAlignment="1">
      <alignment horizontal="center"/>
    </xf>
    <xf numFmtId="0" fontId="43" fillId="0" borderId="0" xfId="3" applyFont="1"/>
    <xf numFmtId="0" fontId="43" fillId="0" borderId="0" xfId="3" applyFont="1" applyAlignment="1">
      <alignment horizontal="center" wrapText="1"/>
    </xf>
    <xf numFmtId="0" fontId="43" fillId="2" borderId="0" xfId="3" applyFont="1" applyFill="1" applyAlignment="1">
      <alignment horizontal="center"/>
    </xf>
    <xf numFmtId="17" fontId="43" fillId="4" borderId="0" xfId="3" applyNumberFormat="1" applyFont="1" applyFill="1" applyAlignment="1">
      <alignment horizontal="center"/>
    </xf>
    <xf numFmtId="0" fontId="43" fillId="0" borderId="0" xfId="3" applyFont="1" applyAlignment="1">
      <alignment horizontal="center"/>
    </xf>
    <xf numFmtId="0" fontId="43" fillId="4" borderId="0" xfId="3" applyFont="1" applyFill="1" applyAlignment="1">
      <alignment horizontal="center" wrapText="1"/>
    </xf>
    <xf numFmtId="0" fontId="44" fillId="0" borderId="0" xfId="3" applyFont="1" applyAlignment="1">
      <alignment horizontal="center"/>
    </xf>
    <xf numFmtId="0" fontId="45" fillId="0" borderId="0" xfId="3" applyFont="1" applyAlignment="1">
      <alignment horizontal="left"/>
    </xf>
    <xf numFmtId="0" fontId="43" fillId="0" borderId="0" xfId="3" applyFont="1" applyAlignment="1">
      <alignment horizontal="left"/>
    </xf>
    <xf numFmtId="43" fontId="42" fillId="0" borderId="0" xfId="1" applyFont="1" applyFill="1" applyAlignment="1">
      <alignment horizontal="center"/>
    </xf>
    <xf numFmtId="164" fontId="42" fillId="0" borderId="0" xfId="1" applyNumberFormat="1" applyFont="1"/>
    <xf numFmtId="0" fontId="46" fillId="0" borderId="0" xfId="0" applyFont="1"/>
    <xf numFmtId="0" fontId="43" fillId="0" borderId="0" xfId="3" applyFont="1" applyAlignment="1">
      <alignment horizontal="right"/>
    </xf>
    <xf numFmtId="0" fontId="45" fillId="0" borderId="0" xfId="3" applyFont="1" applyAlignment="1">
      <alignment horizontal="center"/>
    </xf>
    <xf numFmtId="43" fontId="42" fillId="0" borderId="0" xfId="1" applyFont="1" applyFill="1"/>
    <xf numFmtId="0" fontId="48" fillId="0" borderId="0" xfId="0" applyFont="1"/>
    <xf numFmtId="43" fontId="46" fillId="0" borderId="0" xfId="1" applyFont="1" applyFill="1" applyBorder="1"/>
    <xf numFmtId="43" fontId="44" fillId="0" borderId="0" xfId="1" applyFont="1" applyFill="1" applyAlignment="1">
      <alignment horizontal="center"/>
    </xf>
    <xf numFmtId="0" fontId="42" fillId="0" borderId="0" xfId="0" applyFont="1" applyAlignment="1">
      <alignment vertical="top"/>
    </xf>
    <xf numFmtId="164" fontId="0" fillId="0" borderId="0" xfId="1" applyNumberFormat="1" applyFont="1"/>
    <xf numFmtId="0" fontId="49" fillId="0" borderId="0" xfId="3" applyFont="1"/>
    <xf numFmtId="0" fontId="49" fillId="0" borderId="0" xfId="3" applyFont="1" applyAlignment="1">
      <alignment horizontal="center"/>
    </xf>
    <xf numFmtId="0" fontId="50" fillId="0" borderId="0" xfId="3" applyFont="1" applyAlignment="1">
      <alignment horizontal="center" wrapText="1"/>
    </xf>
    <xf numFmtId="0" fontId="50" fillId="0" borderId="0" xfId="3" applyFont="1" applyAlignment="1">
      <alignment horizontal="center"/>
    </xf>
    <xf numFmtId="0" fontId="51" fillId="0" borderId="0" xfId="3" applyFont="1" applyAlignment="1">
      <alignment horizontal="center"/>
    </xf>
    <xf numFmtId="43" fontId="49" fillId="0" borderId="0" xfId="1" applyFont="1" applyFill="1" applyAlignment="1">
      <alignment horizontal="center"/>
    </xf>
    <xf numFmtId="164" fontId="49" fillId="0" borderId="0" xfId="1" applyNumberFormat="1" applyFont="1"/>
    <xf numFmtId="43" fontId="49" fillId="0" borderId="0" xfId="3" applyNumberFormat="1" applyFont="1"/>
    <xf numFmtId="0" fontId="53" fillId="0" borderId="0" xfId="0" applyFont="1"/>
    <xf numFmtId="0" fontId="50" fillId="0" borderId="0" xfId="3" applyFont="1" applyAlignment="1">
      <alignment horizontal="right"/>
    </xf>
    <xf numFmtId="0" fontId="54" fillId="0" borderId="0" xfId="0" applyFont="1"/>
    <xf numFmtId="0" fontId="54" fillId="0" borderId="3" xfId="0" applyFont="1" applyBorder="1" applyAlignment="1">
      <alignment horizontal="center" wrapText="1"/>
    </xf>
    <xf numFmtId="0" fontId="54" fillId="0" borderId="3" xfId="0" applyFont="1" applyBorder="1" applyAlignment="1">
      <alignment horizontal="center"/>
    </xf>
    <xf numFmtId="0" fontId="0" fillId="0" borderId="0" xfId="0" applyAlignment="1">
      <alignment horizontal="right"/>
    </xf>
    <xf numFmtId="164" fontId="0" fillId="0" borderId="0" xfId="1" applyNumberFormat="1" applyFont="1" applyBorder="1"/>
    <xf numFmtId="164" fontId="0" fillId="0" borderId="3" xfId="1" applyNumberFormat="1" applyFont="1" applyBorder="1"/>
    <xf numFmtId="164" fontId="43" fillId="3" borderId="0" xfId="1" applyNumberFormat="1" applyFont="1" applyFill="1" applyAlignment="1">
      <alignment horizontal="center" wrapText="1"/>
    </xf>
    <xf numFmtId="164" fontId="17" fillId="0" borderId="0" xfId="1" applyNumberFormat="1" applyFont="1"/>
    <xf numFmtId="164" fontId="47" fillId="0" borderId="1" xfId="1" applyNumberFormat="1" applyFont="1" applyFill="1" applyBorder="1"/>
    <xf numFmtId="164" fontId="47" fillId="0" borderId="0" xfId="1" applyNumberFormat="1" applyFont="1" applyFill="1" applyBorder="1"/>
    <xf numFmtId="164" fontId="12" fillId="0" borderId="1" xfId="1" applyNumberFormat="1" applyFont="1" applyFill="1" applyBorder="1"/>
    <xf numFmtId="164" fontId="12" fillId="0" borderId="0" xfId="1" applyNumberFormat="1" applyFont="1" applyFill="1" applyBorder="1"/>
    <xf numFmtId="164" fontId="52" fillId="0" borderId="1" xfId="1" applyNumberFormat="1" applyFont="1" applyFill="1" applyBorder="1"/>
    <xf numFmtId="166" fontId="52" fillId="0" borderId="1" xfId="2" applyNumberFormat="1" applyFont="1" applyFill="1" applyBorder="1"/>
    <xf numFmtId="166" fontId="12" fillId="0" borderId="1" xfId="2" applyNumberFormat="1" applyFont="1" applyFill="1" applyBorder="1"/>
    <xf numFmtId="166" fontId="0" fillId="0" borderId="0" xfId="0" applyNumberFormat="1"/>
    <xf numFmtId="164" fontId="0" fillId="0" borderId="0" xfId="0" applyNumberFormat="1"/>
    <xf numFmtId="164" fontId="0" fillId="0" borderId="3" xfId="0" applyNumberFormat="1" applyBorder="1"/>
    <xf numFmtId="16" fontId="0" fillId="0" borderId="0" xfId="0" applyNumberFormat="1"/>
    <xf numFmtId="164" fontId="17" fillId="0" borderId="0" xfId="0" applyNumberFormat="1" applyFont="1"/>
    <xf numFmtId="164" fontId="5" fillId="0" borderId="13" xfId="3" applyNumberFormat="1" applyFont="1" applyBorder="1"/>
    <xf numFmtId="164" fontId="0" fillId="0" borderId="12" xfId="0" applyNumberFormat="1" applyBorder="1"/>
    <xf numFmtId="0" fontId="54" fillId="0" borderId="0" xfId="0" applyFont="1" applyAlignment="1">
      <alignment horizontal="center" wrapText="1"/>
    </xf>
    <xf numFmtId="0" fontId="54" fillId="21" borderId="3" xfId="0" applyFont="1" applyFill="1" applyBorder="1" applyAlignment="1">
      <alignment horizontal="center" wrapText="1"/>
    </xf>
    <xf numFmtId="164" fontId="54" fillId="21" borderId="0" xfId="1" applyNumberFormat="1" applyFont="1" applyFill="1"/>
    <xf numFmtId="164" fontId="54" fillId="21" borderId="3" xfId="1" applyNumberFormat="1" applyFont="1" applyFill="1" applyBorder="1"/>
    <xf numFmtId="164" fontId="14" fillId="0" borderId="0" xfId="0" applyNumberFormat="1" applyFont="1"/>
    <xf numFmtId="164" fontId="58" fillId="0" borderId="13" xfId="0" applyNumberFormat="1" applyFont="1" applyBorder="1"/>
    <xf numFmtId="43" fontId="42" fillId="0" borderId="0" xfId="3" applyNumberFormat="1" applyFont="1"/>
    <xf numFmtId="43" fontId="0" fillId="0" borderId="0" xfId="0" applyNumberFormat="1"/>
    <xf numFmtId="0" fontId="42" fillId="0" borderId="0" xfId="3" applyFont="1" applyAlignment="1">
      <alignment horizontal="left"/>
    </xf>
    <xf numFmtId="164" fontId="42" fillId="0" borderId="0" xfId="1" applyNumberFormat="1" applyFont="1" applyBorder="1"/>
    <xf numFmtId="16" fontId="0" fillId="0" borderId="0" xfId="0" quotePrefix="1" applyNumberFormat="1"/>
    <xf numFmtId="164" fontId="0" fillId="0" borderId="3" xfId="1" applyNumberFormat="1" applyFont="1" applyFill="1" applyBorder="1"/>
    <xf numFmtId="10" fontId="0" fillId="0" borderId="0" xfId="119" applyNumberFormat="1" applyFont="1"/>
    <xf numFmtId="0" fontId="0" fillId="0" borderId="0" xfId="0" applyAlignment="1">
      <alignment horizontal="left"/>
    </xf>
    <xf numFmtId="0" fontId="0" fillId="0" borderId="0" xfId="0" applyAlignment="1">
      <alignment horizontal="left" indent="1"/>
    </xf>
    <xf numFmtId="0" fontId="54" fillId="0" borderId="0" xfId="0" applyFont="1" applyAlignment="1">
      <alignment horizontal="left"/>
    </xf>
    <xf numFmtId="164" fontId="0" fillId="0" borderId="0" xfId="1" applyNumberFormat="1" applyFont="1" applyFill="1"/>
    <xf numFmtId="43" fontId="4" fillId="0" borderId="0" xfId="1" applyFont="1"/>
    <xf numFmtId="0" fontId="54" fillId="0" borderId="0" xfId="0" applyFont="1" applyAlignment="1">
      <alignment horizontal="left" indent="1"/>
    </xf>
    <xf numFmtId="43" fontId="54" fillId="0" borderId="0" xfId="0" applyNumberFormat="1" applyFont="1"/>
    <xf numFmtId="0" fontId="54" fillId="0" borderId="0" xfId="0" applyFont="1" applyAlignment="1">
      <alignment horizontal="right" indent="1"/>
    </xf>
    <xf numFmtId="0" fontId="17" fillId="40" borderId="0" xfId="0" applyFont="1" applyFill="1"/>
    <xf numFmtId="164" fontId="4" fillId="0" borderId="0" xfId="3" applyNumberFormat="1" applyFont="1"/>
    <xf numFmtId="164" fontId="17" fillId="0" borderId="0" xfId="1" applyNumberFormat="1" applyFont="1" applyBorder="1"/>
    <xf numFmtId="43" fontId="42" fillId="0" borderId="0" xfId="1" applyFont="1" applyFill="1" applyBorder="1" applyAlignment="1">
      <alignment horizontal="center"/>
    </xf>
    <xf numFmtId="166" fontId="12" fillId="0" borderId="0" xfId="2" applyNumberFormat="1" applyFont="1" applyFill="1" applyBorder="1"/>
    <xf numFmtId="43" fontId="4" fillId="0" borderId="0" xfId="1" applyFont="1" applyFill="1" applyBorder="1" applyAlignment="1">
      <alignment horizontal="center"/>
    </xf>
    <xf numFmtId="164" fontId="4" fillId="0" borderId="0" xfId="1" applyNumberFormat="1" applyFont="1" applyBorder="1"/>
    <xf numFmtId="43" fontId="46" fillId="0" borderId="0" xfId="1" applyFont="1" applyFill="1" applyAlignment="1">
      <alignment horizontal="center"/>
    </xf>
    <xf numFmtId="43" fontId="0" fillId="0" borderId="0" xfId="1" applyFont="1" applyBorder="1"/>
    <xf numFmtId="164" fontId="0" fillId="22" borderId="0" xfId="1" applyNumberFormat="1" applyFont="1" applyFill="1"/>
    <xf numFmtId="0" fontId="2" fillId="0" borderId="0" xfId="0" applyFont="1" applyAlignment="1">
      <alignment horizontal="left"/>
    </xf>
    <xf numFmtId="0" fontId="84" fillId="0" borderId="0" xfId="3" applyFont="1"/>
    <xf numFmtId="164" fontId="0" fillId="22" borderId="3" xfId="1" applyNumberFormat="1" applyFont="1" applyFill="1" applyBorder="1"/>
    <xf numFmtId="43" fontId="46" fillId="0" borderId="0" xfId="1" applyFont="1" applyFill="1"/>
    <xf numFmtId="43" fontId="47" fillId="0" borderId="0" xfId="1" applyFont="1" applyFill="1" applyAlignment="1">
      <alignment horizontal="center"/>
    </xf>
    <xf numFmtId="0" fontId="85" fillId="0" borderId="0" xfId="0" applyFont="1" applyAlignment="1">
      <alignment horizontal="right" indent="1"/>
    </xf>
    <xf numFmtId="164" fontId="58" fillId="0" borderId="0" xfId="0" applyNumberFormat="1" applyFont="1"/>
    <xf numFmtId="164" fontId="6" fillId="0" borderId="0" xfId="1" applyNumberFormat="1" applyFont="1"/>
    <xf numFmtId="164" fontId="9" fillId="0" borderId="13" xfId="3" applyNumberFormat="1" applyFont="1" applyBorder="1"/>
    <xf numFmtId="0" fontId="87" fillId="0" borderId="0" xfId="0" applyFont="1"/>
    <xf numFmtId="0" fontId="54" fillId="0" borderId="0" xfId="0" applyFont="1" applyAlignment="1">
      <alignment horizontal="right"/>
    </xf>
    <xf numFmtId="164" fontId="54" fillId="0" borderId="0" xfId="0" applyNumberFormat="1" applyFont="1"/>
    <xf numFmtId="14" fontId="43" fillId="2" borderId="0" xfId="3" quotePrefix="1" applyNumberFormat="1" applyFont="1" applyFill="1" applyAlignment="1">
      <alignment horizontal="center" wrapText="1"/>
    </xf>
    <xf numFmtId="164" fontId="42" fillId="0" borderId="0" xfId="1" applyNumberFormat="1" applyFont="1" applyFill="1"/>
    <xf numFmtId="43" fontId="14" fillId="0" borderId="0" xfId="0" applyNumberFormat="1" applyFont="1"/>
    <xf numFmtId="10" fontId="17" fillId="0" borderId="0" xfId="119" applyNumberFormat="1" applyFont="1"/>
    <xf numFmtId="164" fontId="5" fillId="0" borderId="0" xfId="3" applyNumberFormat="1" applyFont="1"/>
    <xf numFmtId="164" fontId="9" fillId="0" borderId="0" xfId="3" applyNumberFormat="1" applyFont="1"/>
    <xf numFmtId="164" fontId="14" fillId="0" borderId="0" xfId="1" applyNumberFormat="1" applyFont="1"/>
    <xf numFmtId="43" fontId="9" fillId="0" borderId="13" xfId="3" applyNumberFormat="1" applyFont="1" applyBorder="1"/>
    <xf numFmtId="164" fontId="14" fillId="0" borderId="13" xfId="0" applyNumberFormat="1" applyFont="1" applyBorder="1"/>
    <xf numFmtId="0" fontId="54" fillId="0" borderId="1" xfId="0" applyFont="1" applyBorder="1" applyAlignment="1">
      <alignment horizontal="center"/>
    </xf>
    <xf numFmtId="0" fontId="43" fillId="21" borderId="0" xfId="3" applyFont="1" applyFill="1" applyAlignment="1">
      <alignment horizontal="center" wrapText="1"/>
    </xf>
    <xf numFmtId="164" fontId="43" fillId="4" borderId="0" xfId="3" applyNumberFormat="1" applyFont="1" applyFill="1" applyAlignment="1">
      <alignment horizontal="center"/>
    </xf>
    <xf numFmtId="43" fontId="42" fillId="0" borderId="0" xfId="3" applyNumberFormat="1" applyFont="1" applyAlignment="1">
      <alignment horizontal="center"/>
    </xf>
    <xf numFmtId="164" fontId="91" fillId="0" borderId="0" xfId="1" applyNumberFormat="1" applyFont="1"/>
    <xf numFmtId="43" fontId="0" fillId="0" borderId="0" xfId="1" applyFont="1" applyFill="1"/>
    <xf numFmtId="43" fontId="14" fillId="0" borderId="0" xfId="1" applyFont="1"/>
    <xf numFmtId="43" fontId="17" fillId="0" borderId="0" xfId="1" applyFont="1"/>
    <xf numFmtId="43" fontId="17" fillId="0" borderId="0" xfId="1" applyFont="1" applyFill="1"/>
    <xf numFmtId="9" fontId="0" fillId="41" borderId="0" xfId="119" applyFont="1" applyFill="1"/>
    <xf numFmtId="43" fontId="49" fillId="0" borderId="0" xfId="1" applyFont="1"/>
    <xf numFmtId="14" fontId="5" fillId="2" borderId="0" xfId="3" applyNumberFormat="1" applyFont="1" applyFill="1" applyAlignment="1">
      <alignment horizontal="center"/>
    </xf>
    <xf numFmtId="164" fontId="43" fillId="21" borderId="0" xfId="3" applyNumberFormat="1" applyFont="1" applyFill="1" applyAlignment="1">
      <alignment horizontal="center"/>
    </xf>
    <xf numFmtId="43" fontId="92" fillId="0" borderId="0" xfId="1" applyFont="1" applyFill="1" applyAlignment="1">
      <alignment horizontal="left"/>
    </xf>
    <xf numFmtId="164" fontId="43" fillId="40" borderId="0" xfId="1" applyNumberFormat="1" applyFont="1" applyFill="1" applyAlignment="1">
      <alignment horizontal="center" wrapText="1"/>
    </xf>
    <xf numFmtId="164" fontId="43" fillId="40" borderId="0" xfId="3" applyNumberFormat="1" applyFont="1" applyFill="1" applyAlignment="1">
      <alignment horizontal="center"/>
    </xf>
    <xf numFmtId="0" fontId="43" fillId="40" borderId="0" xfId="3" applyFont="1" applyFill="1" applyAlignment="1">
      <alignment horizontal="center" wrapText="1"/>
    </xf>
    <xf numFmtId="0" fontId="42" fillId="0" borderId="0" xfId="3" applyFont="1" applyAlignment="1">
      <alignment horizontal="right"/>
    </xf>
    <xf numFmtId="0" fontId="17" fillId="0" borderId="0" xfId="0" applyFont="1" applyAlignment="1">
      <alignment horizontal="right"/>
    </xf>
    <xf numFmtId="0" fontId="42" fillId="0" borderId="0" xfId="0" applyFont="1" applyAlignment="1">
      <alignment horizontal="right" vertical="top"/>
    </xf>
    <xf numFmtId="0" fontId="50" fillId="43" borderId="0" xfId="3" applyFont="1" applyFill="1"/>
    <xf numFmtId="0" fontId="43" fillId="4" borderId="0" xfId="3" applyFont="1" applyFill="1" applyAlignment="1">
      <alignment horizontal="center"/>
    </xf>
    <xf numFmtId="14" fontId="43" fillId="4" borderId="0" xfId="3" quotePrefix="1" applyNumberFormat="1" applyFont="1" applyFill="1" applyAlignment="1">
      <alignment horizontal="center" wrapText="1"/>
    </xf>
    <xf numFmtId="0" fontId="43" fillId="21" borderId="0" xfId="3" applyFont="1" applyFill="1" applyAlignment="1">
      <alignment horizontal="center"/>
    </xf>
    <xf numFmtId="14" fontId="43" fillId="21" borderId="0" xfId="3" quotePrefix="1" applyNumberFormat="1" applyFont="1" applyFill="1" applyAlignment="1">
      <alignment horizontal="center" wrapText="1"/>
    </xf>
    <xf numFmtId="164" fontId="43" fillId="4" borderId="0" xfId="1" applyNumberFormat="1" applyFont="1" applyFill="1" applyAlignment="1">
      <alignment horizontal="center" wrapText="1"/>
    </xf>
    <xf numFmtId="164" fontId="43" fillId="21" borderId="0" xfId="1" applyNumberFormat="1" applyFont="1" applyFill="1" applyAlignment="1">
      <alignment horizontal="center" wrapText="1"/>
    </xf>
    <xf numFmtId="164" fontId="43" fillId="2" borderId="0" xfId="1" applyNumberFormat="1" applyFont="1" applyFill="1" applyAlignment="1">
      <alignment horizontal="center" wrapText="1"/>
    </xf>
    <xf numFmtId="0" fontId="43" fillId="2" borderId="0" xfId="3" applyFont="1" applyFill="1" applyAlignment="1">
      <alignment horizontal="center" wrapText="1"/>
    </xf>
    <xf numFmtId="0" fontId="5" fillId="4" borderId="0" xfId="3" applyFont="1" applyFill="1" applyAlignment="1">
      <alignment horizontal="center"/>
    </xf>
    <xf numFmtId="14" fontId="5" fillId="4" borderId="0" xfId="3" applyNumberFormat="1" applyFont="1" applyFill="1" applyAlignment="1">
      <alignment horizontal="center" wrapText="1"/>
    </xf>
    <xf numFmtId="0" fontId="5" fillId="21" borderId="0" xfId="3" applyFont="1" applyFill="1" applyAlignment="1">
      <alignment horizontal="center"/>
    </xf>
    <xf numFmtId="14" fontId="5" fillId="21" borderId="0" xfId="3" applyNumberFormat="1" applyFont="1" applyFill="1" applyAlignment="1">
      <alignment horizontal="center" wrapText="1"/>
    </xf>
    <xf numFmtId="164" fontId="43" fillId="44" borderId="0" xfId="1" applyNumberFormat="1" applyFont="1" applyFill="1" applyAlignment="1">
      <alignment horizontal="center" wrapText="1"/>
    </xf>
    <xf numFmtId="164" fontId="43" fillId="44" borderId="0" xfId="3" applyNumberFormat="1" applyFont="1" applyFill="1" applyAlignment="1">
      <alignment horizontal="center"/>
    </xf>
    <xf numFmtId="0" fontId="43" fillId="44" borderId="0" xfId="3" applyFont="1" applyFill="1" applyAlignment="1">
      <alignment horizontal="center" wrapText="1"/>
    </xf>
    <xf numFmtId="0" fontId="5" fillId="44" borderId="0" xfId="3" applyFont="1" applyFill="1" applyAlignment="1">
      <alignment horizontal="center"/>
    </xf>
    <xf numFmtId="14" fontId="5" fillId="44" borderId="0" xfId="3" applyNumberFormat="1" applyFont="1" applyFill="1" applyAlignment="1">
      <alignment horizontal="center" wrapText="1"/>
    </xf>
    <xf numFmtId="164" fontId="43" fillId="2" borderId="0" xfId="3" applyNumberFormat="1" applyFont="1" applyFill="1" applyAlignment="1">
      <alignment horizontal="center"/>
    </xf>
    <xf numFmtId="14" fontId="5" fillId="21" borderId="0" xfId="3" applyNumberFormat="1" applyFont="1" applyFill="1" applyAlignment="1">
      <alignment horizontal="center"/>
    </xf>
    <xf numFmtId="14" fontId="5" fillId="4" borderId="0" xfId="3" applyNumberFormat="1" applyFont="1" applyFill="1" applyAlignment="1">
      <alignment horizontal="center"/>
    </xf>
    <xf numFmtId="14" fontId="5" fillId="41" borderId="0" xfId="3" applyNumberFormat="1" applyFont="1" applyFill="1" applyAlignment="1">
      <alignment horizontal="center"/>
    </xf>
    <xf numFmtId="14" fontId="5" fillId="41" borderId="0" xfId="3" applyNumberFormat="1" applyFont="1" applyFill="1" applyAlignment="1">
      <alignment horizontal="center" wrapText="1"/>
    </xf>
    <xf numFmtId="164" fontId="43" fillId="41" borderId="0" xfId="1" applyNumberFormat="1" applyFont="1" applyFill="1" applyAlignment="1">
      <alignment horizontal="center" wrapText="1"/>
    </xf>
    <xf numFmtId="164" fontId="43" fillId="41" borderId="0" xfId="3" applyNumberFormat="1" applyFont="1" applyFill="1" applyAlignment="1">
      <alignment horizontal="center"/>
    </xf>
    <xf numFmtId="0" fontId="43" fillId="41" borderId="0" xfId="3" applyFont="1" applyFill="1" applyAlignment="1">
      <alignment horizontal="center" wrapText="1"/>
    </xf>
    <xf numFmtId="164" fontId="4" fillId="0" borderId="0" xfId="1" applyNumberFormat="1" applyFont="1" applyFill="1"/>
    <xf numFmtId="166" fontId="0" fillId="43" borderId="0" xfId="0" applyNumberFormat="1" applyFill="1"/>
    <xf numFmtId="164" fontId="4" fillId="43" borderId="0" xfId="1" applyNumberFormat="1" applyFont="1" applyFill="1"/>
    <xf numFmtId="164" fontId="17" fillId="43" borderId="0" xfId="1" applyNumberFormat="1" applyFont="1" applyFill="1"/>
    <xf numFmtId="164" fontId="42" fillId="43" borderId="0" xfId="1" applyNumberFormat="1" applyFont="1" applyFill="1"/>
    <xf numFmtId="43" fontId="54" fillId="0" borderId="0" xfId="0" applyNumberFormat="1" applyFont="1" applyAlignment="1">
      <alignment horizontal="left" indent="1"/>
    </xf>
    <xf numFmtId="9" fontId="0" fillId="0" borderId="0" xfId="119" applyFont="1"/>
    <xf numFmtId="0" fontId="93" fillId="0" borderId="0" xfId="0" applyFont="1"/>
    <xf numFmtId="164" fontId="48" fillId="0" borderId="0" xfId="1" applyNumberFormat="1" applyFont="1" applyFill="1"/>
    <xf numFmtId="0" fontId="43" fillId="45" borderId="0" xfId="3" applyFont="1" applyFill="1" applyAlignment="1">
      <alignment horizontal="center" wrapText="1"/>
    </xf>
    <xf numFmtId="0" fontId="43" fillId="45" borderId="0" xfId="3" applyFont="1" applyFill="1" applyAlignment="1">
      <alignment horizontal="center"/>
    </xf>
    <xf numFmtId="43" fontId="46" fillId="45" borderId="0" xfId="1" applyFont="1" applyFill="1" applyAlignment="1">
      <alignment horizontal="center"/>
    </xf>
    <xf numFmtId="164" fontId="46" fillId="45" borderId="0" xfId="1" applyNumberFormat="1" applyFont="1" applyFill="1" applyAlignment="1">
      <alignment horizontal="center"/>
    </xf>
    <xf numFmtId="43" fontId="42" fillId="0" borderId="0" xfId="1" applyFont="1"/>
    <xf numFmtId="164" fontId="42" fillId="0" borderId="0" xfId="1" applyNumberFormat="1" applyFont="1" applyAlignment="1">
      <alignment horizontal="center"/>
    </xf>
    <xf numFmtId="164" fontId="43" fillId="21" borderId="1" xfId="1" applyNumberFormat="1" applyFont="1" applyFill="1" applyBorder="1" applyAlignment="1">
      <alignment horizontal="center" wrapText="1"/>
    </xf>
    <xf numFmtId="164" fontId="43" fillId="2" borderId="1" xfId="1" applyNumberFormat="1" applyFont="1" applyFill="1" applyBorder="1" applyAlignment="1">
      <alignment horizontal="center" wrapText="1"/>
    </xf>
    <xf numFmtId="164" fontId="43" fillId="4" borderId="1" xfId="1" applyNumberFormat="1" applyFont="1" applyFill="1" applyBorder="1" applyAlignment="1">
      <alignment horizontal="center" wrapText="1"/>
    </xf>
    <xf numFmtId="164" fontId="54" fillId="0" borderId="0" xfId="1" applyNumberFormat="1" applyFont="1" applyAlignment="1">
      <alignment horizontal="left"/>
    </xf>
    <xf numFmtId="164" fontId="54" fillId="0" borderId="0" xfId="1" applyNumberFormat="1" applyFont="1"/>
    <xf numFmtId="164" fontId="43" fillId="0" borderId="0" xfId="1" applyNumberFormat="1" applyFont="1"/>
    <xf numFmtId="164" fontId="86" fillId="0" borderId="0" xfId="1" applyNumberFormat="1" applyFont="1"/>
    <xf numFmtId="0" fontId="14" fillId="46" borderId="0" xfId="0" applyFont="1" applyFill="1"/>
    <xf numFmtId="164" fontId="17" fillId="0" borderId="13" xfId="1" applyNumberFormat="1" applyFont="1" applyBorder="1"/>
    <xf numFmtId="43" fontId="17" fillId="0" borderId="13" xfId="0" applyNumberFormat="1" applyFont="1" applyBorder="1"/>
    <xf numFmtId="0" fontId="46" fillId="0" borderId="0" xfId="0" applyFont="1" applyAlignment="1">
      <alignment horizontal="right"/>
    </xf>
    <xf numFmtId="0" fontId="45" fillId="0" borderId="0" xfId="3" applyFont="1" applyAlignment="1">
      <alignment horizontal="right"/>
    </xf>
    <xf numFmtId="164" fontId="17" fillId="0" borderId="13" xfId="0" applyNumberFormat="1" applyFont="1" applyBorder="1"/>
    <xf numFmtId="164" fontId="0" fillId="0" borderId="13" xfId="0" applyNumberFormat="1" applyBorder="1"/>
    <xf numFmtId="164" fontId="0" fillId="42" borderId="0" xfId="1" applyNumberFormat="1" applyFont="1" applyFill="1"/>
    <xf numFmtId="164" fontId="0" fillId="42" borderId="12" xfId="0" applyNumberFormat="1" applyFill="1" applyBorder="1"/>
    <xf numFmtId="164" fontId="0" fillId="4" borderId="0" xfId="1" applyNumberFormat="1" applyFont="1" applyFill="1"/>
    <xf numFmtId="164" fontId="0" fillId="4" borderId="3" xfId="1" applyNumberFormat="1" applyFont="1" applyFill="1" applyBorder="1"/>
    <xf numFmtId="164" fontId="0" fillId="4" borderId="12" xfId="0" applyNumberFormat="1" applyFill="1" applyBorder="1"/>
    <xf numFmtId="0" fontId="4" fillId="0" borderId="15" xfId="3" applyFont="1" applyBorder="1"/>
    <xf numFmtId="0" fontId="4" fillId="0" borderId="16" xfId="3" applyFont="1" applyBorder="1"/>
    <xf numFmtId="1" fontId="4" fillId="0" borderId="0" xfId="3" applyNumberFormat="1" applyFont="1"/>
    <xf numFmtId="164" fontId="0" fillId="0" borderId="0" xfId="1" applyNumberFormat="1" applyFont="1" applyAlignment="1">
      <alignment horizontal="left" indent="1"/>
    </xf>
    <xf numFmtId="1" fontId="0" fillId="0" borderId="0" xfId="0" applyNumberFormat="1"/>
    <xf numFmtId="1" fontId="42" fillId="0" borderId="0" xfId="3" applyNumberFormat="1" applyFont="1"/>
    <xf numFmtId="164" fontId="49" fillId="0" borderId="0" xfId="3" applyNumberFormat="1" applyFont="1"/>
    <xf numFmtId="1" fontId="17" fillId="0" borderId="0" xfId="0" applyNumberFormat="1" applyFont="1"/>
    <xf numFmtId="164" fontId="0" fillId="0" borderId="0" xfId="1" applyNumberFormat="1" applyFont="1" applyAlignment="1">
      <alignment horizontal="left"/>
    </xf>
    <xf numFmtId="164" fontId="42" fillId="0" borderId="0" xfId="3" applyNumberFormat="1" applyFont="1"/>
    <xf numFmtId="0" fontId="54" fillId="0" borderId="12" xfId="0" applyFont="1" applyBorder="1" applyAlignment="1">
      <alignment horizontal="right"/>
    </xf>
    <xf numFmtId="0" fontId="54" fillId="21" borderId="0" xfId="0" applyFont="1" applyFill="1" applyAlignment="1">
      <alignment horizontal="center"/>
    </xf>
    <xf numFmtId="0" fontId="54" fillId="21" borderId="0" xfId="0" applyFont="1" applyFill="1"/>
    <xf numFmtId="164" fontId="0" fillId="0" borderId="0" xfId="1" applyNumberFormat="1" applyFont="1" applyAlignment="1">
      <alignment horizontal="right"/>
    </xf>
    <xf numFmtId="164" fontId="54" fillId="0" borderId="12" xfId="0" applyNumberFormat="1" applyFont="1" applyBorder="1" applyAlignment="1">
      <alignment horizontal="right"/>
    </xf>
    <xf numFmtId="164" fontId="1" fillId="47" borderId="0" xfId="1" applyNumberFormat="1" applyFont="1" applyFill="1" applyAlignment="1">
      <alignment horizontal="center"/>
    </xf>
    <xf numFmtId="164" fontId="54" fillId="0" borderId="12" xfId="1" applyNumberFormat="1" applyFont="1" applyBorder="1"/>
    <xf numFmtId="164" fontId="54" fillId="42" borderId="0" xfId="1" applyNumberFormat="1" applyFont="1" applyFill="1" applyAlignment="1">
      <alignment horizontal="center"/>
    </xf>
    <xf numFmtId="164" fontId="1" fillId="0" borderId="0" xfId="1" applyNumberFormat="1" applyFont="1" applyFill="1" applyAlignment="1"/>
    <xf numFmtId="164" fontId="1" fillId="0" borderId="0" xfId="1" applyNumberFormat="1" applyFont="1" applyAlignment="1">
      <alignment horizontal="right"/>
    </xf>
    <xf numFmtId="164" fontId="0" fillId="4" borderId="0" xfId="1" applyNumberFormat="1" applyFont="1" applyFill="1" applyAlignment="1">
      <alignment horizontal="right"/>
    </xf>
    <xf numFmtId="0" fontId="94" fillId="48" borderId="0" xfId="0" applyFont="1" applyFill="1" applyAlignment="1">
      <alignment horizontal="centerContinuous"/>
    </xf>
    <xf numFmtId="164" fontId="46" fillId="0" borderId="0" xfId="1" applyNumberFormat="1" applyFont="1" applyFill="1" applyAlignment="1">
      <alignment horizontal="center"/>
    </xf>
    <xf numFmtId="164" fontId="17" fillId="0" borderId="0" xfId="1" applyNumberFormat="1" applyFont="1" applyFill="1"/>
    <xf numFmtId="164" fontId="0" fillId="0" borderId="0" xfId="1" applyNumberFormat="1" applyFont="1" applyFill="1" applyBorder="1"/>
    <xf numFmtId="164" fontId="1" fillId="0" borderId="0" xfId="1" applyNumberFormat="1" applyFont="1" applyAlignment="1">
      <alignment horizontal="left" indent="1"/>
    </xf>
    <xf numFmtId="164" fontId="17" fillId="0" borderId="0" xfId="1" applyNumberFormat="1" applyFont="1" applyAlignment="1">
      <alignment horizontal="left" indent="1"/>
    </xf>
    <xf numFmtId="164" fontId="17" fillId="0" borderId="0" xfId="1" applyNumberFormat="1" applyFont="1" applyAlignment="1">
      <alignment horizontal="left"/>
    </xf>
    <xf numFmtId="43" fontId="46" fillId="0" borderId="0" xfId="1" applyFont="1" applyFill="1" applyAlignment="1">
      <alignment horizontal="left"/>
    </xf>
    <xf numFmtId="2" fontId="46" fillId="0" borderId="0" xfId="0" applyNumberFormat="1" applyFont="1"/>
    <xf numFmtId="164" fontId="17" fillId="0" borderId="0" xfId="1" applyNumberFormat="1" applyFont="1" applyAlignment="1">
      <alignment horizontal="right" indent="1"/>
    </xf>
    <xf numFmtId="164" fontId="43" fillId="43" borderId="13" xfId="1" applyNumberFormat="1" applyFont="1" applyFill="1" applyBorder="1"/>
    <xf numFmtId="164" fontId="0" fillId="43" borderId="0" xfId="1" applyNumberFormat="1" applyFont="1" applyFill="1"/>
    <xf numFmtId="43" fontId="17" fillId="0" borderId="0" xfId="0" applyNumberFormat="1" applyFont="1"/>
    <xf numFmtId="10" fontId="0" fillId="0" borderId="0" xfId="119" applyNumberFormat="1" applyFont="1" applyFill="1"/>
    <xf numFmtId="10" fontId="17" fillId="0" borderId="0" xfId="119" applyNumberFormat="1" applyFont="1" applyFill="1"/>
    <xf numFmtId="0" fontId="54" fillId="0" borderId="3" xfId="0" applyFont="1" applyBorder="1" applyAlignment="1">
      <alignment horizontal="center"/>
    </xf>
    <xf numFmtId="0" fontId="4" fillId="0" borderId="11" xfId="3" applyFont="1" applyBorder="1" applyAlignment="1">
      <alignment horizontal="center"/>
    </xf>
    <xf numFmtId="0" fontId="4" fillId="0" borderId="14" xfId="3" applyFont="1" applyBorder="1" applyAlignment="1">
      <alignment horizontal="center"/>
    </xf>
  </cellXfs>
  <cellStyles count="418">
    <cellStyle name="20% - Accent1 2" xfId="5" xr:uid="{00000000-0005-0000-0000-000000000000}"/>
    <cellStyle name="20% - Accent1 2 2" xfId="141" xr:uid="{00000000-0005-0000-0000-000001000000}"/>
    <cellStyle name="20% - Accent1 3" xfId="142" xr:uid="{00000000-0005-0000-0000-000002000000}"/>
    <cellStyle name="20% - Accent1 3 2" xfId="143" xr:uid="{00000000-0005-0000-0000-000003000000}"/>
    <cellStyle name="20% - Accent2 2" xfId="144" xr:uid="{00000000-0005-0000-0000-000004000000}"/>
    <cellStyle name="20% - Accent2 3" xfId="145" xr:uid="{00000000-0005-0000-0000-000005000000}"/>
    <cellStyle name="20% - Accent3 2" xfId="146" xr:uid="{00000000-0005-0000-0000-000006000000}"/>
    <cellStyle name="20% - Accent3 3" xfId="147" xr:uid="{00000000-0005-0000-0000-000007000000}"/>
    <cellStyle name="20% - Accent4 2" xfId="6" xr:uid="{00000000-0005-0000-0000-000008000000}"/>
    <cellStyle name="20% - Accent4 2 2" xfId="148" xr:uid="{00000000-0005-0000-0000-000009000000}"/>
    <cellStyle name="20% - Accent4 3" xfId="149" xr:uid="{00000000-0005-0000-0000-00000A000000}"/>
    <cellStyle name="20% - Accent4 3 2" xfId="150" xr:uid="{00000000-0005-0000-0000-00000B000000}"/>
    <cellStyle name="20% - Accent5 2" xfId="151" xr:uid="{00000000-0005-0000-0000-00000C000000}"/>
    <cellStyle name="20% - Accent5 3" xfId="152" xr:uid="{00000000-0005-0000-0000-00000D000000}"/>
    <cellStyle name="20% - Accent6 2" xfId="153" xr:uid="{00000000-0005-0000-0000-00000E000000}"/>
    <cellStyle name="20% - Accent6 3" xfId="154" xr:uid="{00000000-0005-0000-0000-00000F000000}"/>
    <cellStyle name="40% - Accent1 2" xfId="7" xr:uid="{00000000-0005-0000-0000-000010000000}"/>
    <cellStyle name="40% - Accent1 3" xfId="155" xr:uid="{00000000-0005-0000-0000-000011000000}"/>
    <cellStyle name="40% - Accent1 3 2" xfId="156" xr:uid="{00000000-0005-0000-0000-000012000000}"/>
    <cellStyle name="40% - Accent2 2" xfId="157" xr:uid="{00000000-0005-0000-0000-000013000000}"/>
    <cellStyle name="40% - Accent2 3" xfId="158" xr:uid="{00000000-0005-0000-0000-000014000000}"/>
    <cellStyle name="40% - Accent3 2" xfId="159" xr:uid="{00000000-0005-0000-0000-000015000000}"/>
    <cellStyle name="40% - Accent3 3" xfId="160" xr:uid="{00000000-0005-0000-0000-000016000000}"/>
    <cellStyle name="40% - Accent4 2" xfId="8" xr:uid="{00000000-0005-0000-0000-000017000000}"/>
    <cellStyle name="40% - Accent4 3" xfId="161" xr:uid="{00000000-0005-0000-0000-000018000000}"/>
    <cellStyle name="40% - Accent4 3 2" xfId="162" xr:uid="{00000000-0005-0000-0000-000019000000}"/>
    <cellStyle name="40% - Accent5 2" xfId="9" xr:uid="{00000000-0005-0000-0000-00001A000000}"/>
    <cellStyle name="40% - Accent5 3" xfId="163" xr:uid="{00000000-0005-0000-0000-00001B000000}"/>
    <cellStyle name="40% - Accent6 2" xfId="10" xr:uid="{00000000-0005-0000-0000-00001C000000}"/>
    <cellStyle name="40% - Accent6 3" xfId="164" xr:uid="{00000000-0005-0000-0000-00001D000000}"/>
    <cellStyle name="40% - Accent6 3 2" xfId="165" xr:uid="{00000000-0005-0000-0000-00001E000000}"/>
    <cellStyle name="60% - Accent1 2" xfId="11" xr:uid="{00000000-0005-0000-0000-00001F000000}"/>
    <cellStyle name="60% - Accent1 2 2" xfId="166" xr:uid="{00000000-0005-0000-0000-000020000000}"/>
    <cellStyle name="60% - Accent1 3" xfId="167" xr:uid="{00000000-0005-0000-0000-000021000000}"/>
    <cellStyle name="60% - Accent1 3 2" xfId="168" xr:uid="{00000000-0005-0000-0000-000022000000}"/>
    <cellStyle name="60% - Accent2 2" xfId="12" xr:uid="{00000000-0005-0000-0000-000023000000}"/>
    <cellStyle name="60% - Accent2 3" xfId="169" xr:uid="{00000000-0005-0000-0000-000024000000}"/>
    <cellStyle name="60% - Accent3 2" xfId="13" xr:uid="{00000000-0005-0000-0000-000025000000}"/>
    <cellStyle name="60% - Accent3 3" xfId="170" xr:uid="{00000000-0005-0000-0000-000026000000}"/>
    <cellStyle name="60% - Accent3 3 2" xfId="171" xr:uid="{00000000-0005-0000-0000-000027000000}"/>
    <cellStyle name="60% - Accent4 2" xfId="14" xr:uid="{00000000-0005-0000-0000-000028000000}"/>
    <cellStyle name="60% - Accent4 3" xfId="172" xr:uid="{00000000-0005-0000-0000-000029000000}"/>
    <cellStyle name="60% - Accent4 3 2" xfId="173" xr:uid="{00000000-0005-0000-0000-00002A000000}"/>
    <cellStyle name="60% - Accent5 2" xfId="15" xr:uid="{00000000-0005-0000-0000-00002B000000}"/>
    <cellStyle name="60% - Accent5 2 2" xfId="174" xr:uid="{00000000-0005-0000-0000-00002C000000}"/>
    <cellStyle name="60% - Accent5 3" xfId="175" xr:uid="{00000000-0005-0000-0000-00002D000000}"/>
    <cellStyle name="60% - Accent6 2" xfId="176" xr:uid="{00000000-0005-0000-0000-00002E000000}"/>
    <cellStyle name="60% - Accent6 3" xfId="177" xr:uid="{00000000-0005-0000-0000-00002F000000}"/>
    <cellStyle name="Accent1 2" xfId="16" xr:uid="{00000000-0005-0000-0000-000030000000}"/>
    <cellStyle name="Accent1 2 2" xfId="178" xr:uid="{00000000-0005-0000-0000-000031000000}"/>
    <cellStyle name="Accent1 3" xfId="179" xr:uid="{00000000-0005-0000-0000-000032000000}"/>
    <cellStyle name="Accent1 3 2" xfId="180" xr:uid="{00000000-0005-0000-0000-000033000000}"/>
    <cellStyle name="Accent2 2" xfId="17" xr:uid="{00000000-0005-0000-0000-000034000000}"/>
    <cellStyle name="Accent2 3" xfId="181" xr:uid="{00000000-0005-0000-0000-000035000000}"/>
    <cellStyle name="Accent3 2" xfId="18" xr:uid="{00000000-0005-0000-0000-000036000000}"/>
    <cellStyle name="Accent3 2 2" xfId="182" xr:uid="{00000000-0005-0000-0000-000037000000}"/>
    <cellStyle name="Accent3 3" xfId="183" xr:uid="{00000000-0005-0000-0000-000038000000}"/>
    <cellStyle name="Accent4 2" xfId="184" xr:uid="{00000000-0005-0000-0000-000039000000}"/>
    <cellStyle name="Accent4 3" xfId="185" xr:uid="{00000000-0005-0000-0000-00003A000000}"/>
    <cellStyle name="Accent5 2" xfId="186" xr:uid="{00000000-0005-0000-0000-00003B000000}"/>
    <cellStyle name="Accent5 3" xfId="187" xr:uid="{00000000-0005-0000-0000-00003C000000}"/>
    <cellStyle name="Accent6 2" xfId="19" xr:uid="{00000000-0005-0000-0000-00003D000000}"/>
    <cellStyle name="Accent6 2 2" xfId="188" xr:uid="{00000000-0005-0000-0000-00003E000000}"/>
    <cellStyle name="Accent6 3" xfId="189" xr:uid="{00000000-0005-0000-0000-00003F000000}"/>
    <cellStyle name="Accounting" xfId="20" xr:uid="{00000000-0005-0000-0000-000040000000}"/>
    <cellStyle name="Accounting 2" xfId="190" xr:uid="{00000000-0005-0000-0000-000041000000}"/>
    <cellStyle name="Accounting 3" xfId="191" xr:uid="{00000000-0005-0000-0000-000042000000}"/>
    <cellStyle name="Accounting_2011-11" xfId="192" xr:uid="{00000000-0005-0000-0000-000043000000}"/>
    <cellStyle name="Bad 2" xfId="21" xr:uid="{00000000-0005-0000-0000-000044000000}"/>
    <cellStyle name="Bad 3" xfId="193" xr:uid="{00000000-0005-0000-0000-000045000000}"/>
    <cellStyle name="Budget" xfId="22" xr:uid="{00000000-0005-0000-0000-000046000000}"/>
    <cellStyle name="Budget 2" xfId="121" xr:uid="{00000000-0005-0000-0000-000047000000}"/>
    <cellStyle name="Budget 3" xfId="194" xr:uid="{00000000-0005-0000-0000-000048000000}"/>
    <cellStyle name="Budget_2011-11" xfId="195" xr:uid="{00000000-0005-0000-0000-000049000000}"/>
    <cellStyle name="Calculation 2" xfId="23" xr:uid="{00000000-0005-0000-0000-00004A000000}"/>
    <cellStyle name="Calculation 2 2" xfId="196" xr:uid="{00000000-0005-0000-0000-00004B000000}"/>
    <cellStyle name="Calculation 3" xfId="197" xr:uid="{00000000-0005-0000-0000-00004C000000}"/>
    <cellStyle name="Calculation 3 2" xfId="198" xr:uid="{00000000-0005-0000-0000-00004D000000}"/>
    <cellStyle name="Check Cell 2" xfId="199" xr:uid="{00000000-0005-0000-0000-00004E000000}"/>
    <cellStyle name="Check Cell 3" xfId="200" xr:uid="{00000000-0005-0000-0000-00004F000000}"/>
    <cellStyle name="combo" xfId="201" xr:uid="{00000000-0005-0000-0000-000050000000}"/>
    <cellStyle name="Comma" xfId="1" builtinId="3"/>
    <cellStyle name="Comma 10" xfId="24" xr:uid="{00000000-0005-0000-0000-000052000000}"/>
    <cellStyle name="Comma 11" xfId="25" xr:uid="{00000000-0005-0000-0000-000053000000}"/>
    <cellStyle name="Comma 12" xfId="26" xr:uid="{00000000-0005-0000-0000-000054000000}"/>
    <cellStyle name="Comma 12 2" xfId="202" xr:uid="{00000000-0005-0000-0000-000055000000}"/>
    <cellStyle name="Comma 12 3" xfId="203" xr:uid="{00000000-0005-0000-0000-000056000000}"/>
    <cellStyle name="Comma 13" xfId="27" xr:uid="{00000000-0005-0000-0000-000057000000}"/>
    <cellStyle name="Comma 14" xfId="28" xr:uid="{00000000-0005-0000-0000-000058000000}"/>
    <cellStyle name="Comma 15" xfId="29" xr:uid="{00000000-0005-0000-0000-000059000000}"/>
    <cellStyle name="Comma 16" xfId="30" xr:uid="{00000000-0005-0000-0000-00005A000000}"/>
    <cellStyle name="Comma 17" xfId="204" xr:uid="{00000000-0005-0000-0000-00005B000000}"/>
    <cellStyle name="Comma 17 2" xfId="205" xr:uid="{00000000-0005-0000-0000-00005C000000}"/>
    <cellStyle name="Comma 18" xfId="206" xr:uid="{00000000-0005-0000-0000-00005D000000}"/>
    <cellStyle name="Comma 18 2" xfId="207" xr:uid="{00000000-0005-0000-0000-00005E000000}"/>
    <cellStyle name="Comma 18 3" xfId="208" xr:uid="{00000000-0005-0000-0000-00005F000000}"/>
    <cellStyle name="Comma 19" xfId="209" xr:uid="{00000000-0005-0000-0000-000060000000}"/>
    <cellStyle name="Comma 2" xfId="31" xr:uid="{00000000-0005-0000-0000-000061000000}"/>
    <cellStyle name="Comma 2 2" xfId="32" xr:uid="{00000000-0005-0000-0000-000062000000}"/>
    <cellStyle name="Comma 2 2 2" xfId="210" xr:uid="{00000000-0005-0000-0000-000063000000}"/>
    <cellStyle name="Comma 2 3" xfId="33" xr:uid="{00000000-0005-0000-0000-000064000000}"/>
    <cellStyle name="Comma 2 4" xfId="211" xr:uid="{00000000-0005-0000-0000-000065000000}"/>
    <cellStyle name="Comma 2 4 2" xfId="212" xr:uid="{00000000-0005-0000-0000-000066000000}"/>
    <cellStyle name="Comma 2 5" xfId="213" xr:uid="{00000000-0005-0000-0000-000067000000}"/>
    <cellStyle name="Comma 2 6" xfId="214" xr:uid="{00000000-0005-0000-0000-000068000000}"/>
    <cellStyle name="Comma 2 6 2" xfId="215" xr:uid="{00000000-0005-0000-0000-000069000000}"/>
    <cellStyle name="Comma 20" xfId="410" xr:uid="{00000000-0005-0000-0000-00006A000000}"/>
    <cellStyle name="Comma 21" xfId="413" xr:uid="{00000000-0005-0000-0000-00006B000000}"/>
    <cellStyle name="Comma 3" xfId="34" xr:uid="{00000000-0005-0000-0000-00006C000000}"/>
    <cellStyle name="Comma 3 2" xfId="35" xr:uid="{00000000-0005-0000-0000-00006D000000}"/>
    <cellStyle name="Comma 3 2 2" xfId="36" xr:uid="{00000000-0005-0000-0000-00006E000000}"/>
    <cellStyle name="Comma 3 3" xfId="37" xr:uid="{00000000-0005-0000-0000-00006F000000}"/>
    <cellStyle name="Comma 3 4" xfId="216" xr:uid="{00000000-0005-0000-0000-000070000000}"/>
    <cellStyle name="Comma 4" xfId="38" xr:uid="{00000000-0005-0000-0000-000071000000}"/>
    <cellStyle name="Comma 4 2" xfId="39" xr:uid="{00000000-0005-0000-0000-000072000000}"/>
    <cellStyle name="Comma 4 2 2" xfId="122" xr:uid="{00000000-0005-0000-0000-000073000000}"/>
    <cellStyle name="Comma 4 2 3" xfId="123" xr:uid="{00000000-0005-0000-0000-000074000000}"/>
    <cellStyle name="Comma 4 3" xfId="40" xr:uid="{00000000-0005-0000-0000-000075000000}"/>
    <cellStyle name="Comma 4 3 2" xfId="124" xr:uid="{00000000-0005-0000-0000-000076000000}"/>
    <cellStyle name="Comma 4 3 3" xfId="125" xr:uid="{00000000-0005-0000-0000-000077000000}"/>
    <cellStyle name="Comma 4 4" xfId="41" xr:uid="{00000000-0005-0000-0000-000078000000}"/>
    <cellStyle name="Comma 4 4 2" xfId="126" xr:uid="{00000000-0005-0000-0000-000079000000}"/>
    <cellStyle name="Comma 4 4 3" xfId="127" xr:uid="{00000000-0005-0000-0000-00007A000000}"/>
    <cellStyle name="Comma 4 5" xfId="42" xr:uid="{00000000-0005-0000-0000-00007B000000}"/>
    <cellStyle name="Comma 4 5 2" xfId="128" xr:uid="{00000000-0005-0000-0000-00007C000000}"/>
    <cellStyle name="Comma 4 6" xfId="129" xr:uid="{00000000-0005-0000-0000-00007D000000}"/>
    <cellStyle name="Comma 5" xfId="43" xr:uid="{00000000-0005-0000-0000-00007E000000}"/>
    <cellStyle name="Comma 5 2" xfId="130" xr:uid="{00000000-0005-0000-0000-00007F000000}"/>
    <cellStyle name="Comma 5 3" xfId="131" xr:uid="{00000000-0005-0000-0000-000080000000}"/>
    <cellStyle name="Comma 6" xfId="44" xr:uid="{00000000-0005-0000-0000-000081000000}"/>
    <cellStyle name="Comma 6 2" xfId="132" xr:uid="{00000000-0005-0000-0000-000082000000}"/>
    <cellStyle name="Comma 7" xfId="45" xr:uid="{00000000-0005-0000-0000-000083000000}"/>
    <cellStyle name="Comma 8" xfId="46" xr:uid="{00000000-0005-0000-0000-000084000000}"/>
    <cellStyle name="Comma 9" xfId="47" xr:uid="{00000000-0005-0000-0000-000085000000}"/>
    <cellStyle name="Comma(2)" xfId="48" xr:uid="{00000000-0005-0000-0000-000086000000}"/>
    <cellStyle name="Comma0" xfId="217" xr:uid="{00000000-0005-0000-0000-000087000000}"/>
    <cellStyle name="Comma0 - Style2" xfId="49" xr:uid="{00000000-0005-0000-0000-000088000000}"/>
    <cellStyle name="Comma1 - Style1" xfId="50" xr:uid="{00000000-0005-0000-0000-000089000000}"/>
    <cellStyle name="Comments" xfId="51" xr:uid="{00000000-0005-0000-0000-00008A000000}"/>
    <cellStyle name="Currency" xfId="2" builtinId="4"/>
    <cellStyle name="Currency 10" xfId="218" xr:uid="{00000000-0005-0000-0000-00008C000000}"/>
    <cellStyle name="Currency 11" xfId="416" xr:uid="{00000000-0005-0000-0000-00008D000000}"/>
    <cellStyle name="Currency 2" xfId="52" xr:uid="{00000000-0005-0000-0000-00008E000000}"/>
    <cellStyle name="Currency 2 2" xfId="4" xr:uid="{00000000-0005-0000-0000-00008F000000}"/>
    <cellStyle name="Currency 2 2 2" xfId="219" xr:uid="{00000000-0005-0000-0000-000090000000}"/>
    <cellStyle name="Currency 2 3" xfId="220" xr:uid="{00000000-0005-0000-0000-000091000000}"/>
    <cellStyle name="Currency 2 3 2" xfId="221" xr:uid="{00000000-0005-0000-0000-000092000000}"/>
    <cellStyle name="Currency 2 4" xfId="222" xr:uid="{00000000-0005-0000-0000-000093000000}"/>
    <cellStyle name="Currency 2 6" xfId="223" xr:uid="{00000000-0005-0000-0000-000094000000}"/>
    <cellStyle name="Currency 2 6 2" xfId="224" xr:uid="{00000000-0005-0000-0000-000095000000}"/>
    <cellStyle name="Currency 3" xfId="53" xr:uid="{00000000-0005-0000-0000-000096000000}"/>
    <cellStyle name="Currency 3 2" xfId="225" xr:uid="{00000000-0005-0000-0000-000097000000}"/>
    <cellStyle name="Currency 3 3" xfId="226" xr:uid="{00000000-0005-0000-0000-000098000000}"/>
    <cellStyle name="Currency 3 4" xfId="227" xr:uid="{00000000-0005-0000-0000-000099000000}"/>
    <cellStyle name="Currency 4" xfId="54" xr:uid="{00000000-0005-0000-0000-00009A000000}"/>
    <cellStyle name="Currency 4 2" xfId="228" xr:uid="{00000000-0005-0000-0000-00009B000000}"/>
    <cellStyle name="Currency 5" xfId="55" xr:uid="{00000000-0005-0000-0000-00009C000000}"/>
    <cellStyle name="Currency 5 2" xfId="229" xr:uid="{00000000-0005-0000-0000-00009D000000}"/>
    <cellStyle name="Currency 5 3" xfId="230" xr:uid="{00000000-0005-0000-0000-00009E000000}"/>
    <cellStyle name="Currency 6" xfId="56" xr:uid="{00000000-0005-0000-0000-00009F000000}"/>
    <cellStyle name="Currency 7" xfId="57" xr:uid="{00000000-0005-0000-0000-0000A0000000}"/>
    <cellStyle name="Currency 8" xfId="231" xr:uid="{00000000-0005-0000-0000-0000A1000000}"/>
    <cellStyle name="Currency 8 2" xfId="232" xr:uid="{00000000-0005-0000-0000-0000A2000000}"/>
    <cellStyle name="Currency 9" xfId="233" xr:uid="{00000000-0005-0000-0000-0000A3000000}"/>
    <cellStyle name="Currency0" xfId="234" xr:uid="{00000000-0005-0000-0000-0000A4000000}"/>
    <cellStyle name="Data Enter" xfId="58" xr:uid="{00000000-0005-0000-0000-0000A5000000}"/>
    <cellStyle name="date" xfId="235" xr:uid="{00000000-0005-0000-0000-0000A6000000}"/>
    <cellStyle name="Explanatory Text 2" xfId="236" xr:uid="{00000000-0005-0000-0000-0000A7000000}"/>
    <cellStyle name="Explanatory Text 3" xfId="237" xr:uid="{00000000-0005-0000-0000-0000A8000000}"/>
    <cellStyle name="F9ReportControlStyle_ctpInquire" xfId="238" xr:uid="{00000000-0005-0000-0000-0000A9000000}"/>
    <cellStyle name="FactSheet" xfId="59" xr:uid="{00000000-0005-0000-0000-0000AA000000}"/>
    <cellStyle name="fish" xfId="239" xr:uid="{00000000-0005-0000-0000-0000AB000000}"/>
    <cellStyle name="Good 2" xfId="60" xr:uid="{00000000-0005-0000-0000-0000AC000000}"/>
    <cellStyle name="Good 3" xfId="240" xr:uid="{00000000-0005-0000-0000-0000AD000000}"/>
    <cellStyle name="Good 4" xfId="241" xr:uid="{00000000-0005-0000-0000-0000AE000000}"/>
    <cellStyle name="Heading 1 2" xfId="61" xr:uid="{00000000-0005-0000-0000-0000AF000000}"/>
    <cellStyle name="Heading 1 2 2" xfId="242" xr:uid="{00000000-0005-0000-0000-0000B0000000}"/>
    <cellStyle name="Heading 1 3" xfId="243" xr:uid="{00000000-0005-0000-0000-0000B1000000}"/>
    <cellStyle name="Heading 1 3 2" xfId="244" xr:uid="{00000000-0005-0000-0000-0000B2000000}"/>
    <cellStyle name="Heading 2 2" xfId="62" xr:uid="{00000000-0005-0000-0000-0000B3000000}"/>
    <cellStyle name="Heading 2 2 2" xfId="245" xr:uid="{00000000-0005-0000-0000-0000B4000000}"/>
    <cellStyle name="Heading 2 3" xfId="246" xr:uid="{00000000-0005-0000-0000-0000B5000000}"/>
    <cellStyle name="Heading 2 3 2" xfId="247" xr:uid="{00000000-0005-0000-0000-0000B6000000}"/>
    <cellStyle name="Heading 3 2" xfId="63" xr:uid="{00000000-0005-0000-0000-0000B7000000}"/>
    <cellStyle name="Heading 3 2 2" xfId="248" xr:uid="{00000000-0005-0000-0000-0000B8000000}"/>
    <cellStyle name="Heading 3 3" xfId="249" xr:uid="{00000000-0005-0000-0000-0000B9000000}"/>
    <cellStyle name="Heading 3 3 2" xfId="250" xr:uid="{00000000-0005-0000-0000-0000BA000000}"/>
    <cellStyle name="Heading 4 2" xfId="251" xr:uid="{00000000-0005-0000-0000-0000BB000000}"/>
    <cellStyle name="Heading 4 3" xfId="252" xr:uid="{00000000-0005-0000-0000-0000BC000000}"/>
    <cellStyle name="Hyperlink 2" xfId="64" xr:uid="{00000000-0005-0000-0000-0000BD000000}"/>
    <cellStyle name="Hyperlink 3" xfId="65" xr:uid="{00000000-0005-0000-0000-0000BE000000}"/>
    <cellStyle name="Hyperlink 3 2" xfId="253" xr:uid="{00000000-0005-0000-0000-0000BF000000}"/>
    <cellStyle name="Input 2" xfId="254" xr:uid="{00000000-0005-0000-0000-0000C0000000}"/>
    <cellStyle name="Input 3" xfId="255" xr:uid="{00000000-0005-0000-0000-0000C1000000}"/>
    <cellStyle name="input(0)" xfId="66" xr:uid="{00000000-0005-0000-0000-0000C2000000}"/>
    <cellStyle name="Input(2)" xfId="67" xr:uid="{00000000-0005-0000-0000-0000C3000000}"/>
    <cellStyle name="Linked Cell 2" xfId="68" xr:uid="{00000000-0005-0000-0000-0000C4000000}"/>
    <cellStyle name="Linked Cell 2 2" xfId="256" xr:uid="{00000000-0005-0000-0000-0000C5000000}"/>
    <cellStyle name="Linked Cell 3" xfId="257" xr:uid="{00000000-0005-0000-0000-0000C6000000}"/>
    <cellStyle name="Neutral 2" xfId="69" xr:uid="{00000000-0005-0000-0000-0000C7000000}"/>
    <cellStyle name="Neutral 2 2" xfId="258" xr:uid="{00000000-0005-0000-0000-0000C8000000}"/>
    <cellStyle name="Neutral 3" xfId="259" xr:uid="{00000000-0005-0000-0000-0000C9000000}"/>
    <cellStyle name="New_normal" xfId="70" xr:uid="{00000000-0005-0000-0000-0000CA000000}"/>
    <cellStyle name="Normal" xfId="0" builtinId="0"/>
    <cellStyle name="Normal - Style1" xfId="71" xr:uid="{00000000-0005-0000-0000-0000CC000000}"/>
    <cellStyle name="Normal - Style2" xfId="72" xr:uid="{00000000-0005-0000-0000-0000CD000000}"/>
    <cellStyle name="Normal - Style3" xfId="73" xr:uid="{00000000-0005-0000-0000-0000CE000000}"/>
    <cellStyle name="Normal - Style4" xfId="74" xr:uid="{00000000-0005-0000-0000-0000CF000000}"/>
    <cellStyle name="Normal - Style5" xfId="75" xr:uid="{00000000-0005-0000-0000-0000D0000000}"/>
    <cellStyle name="Normal 10" xfId="76" xr:uid="{00000000-0005-0000-0000-0000D1000000}"/>
    <cellStyle name="Normal 10 2" xfId="260" xr:uid="{00000000-0005-0000-0000-0000D2000000}"/>
    <cellStyle name="Normal 10 2 2" xfId="261" xr:uid="{00000000-0005-0000-0000-0000D3000000}"/>
    <cellStyle name="Normal 10 2 3" xfId="262" xr:uid="{00000000-0005-0000-0000-0000D4000000}"/>
    <cellStyle name="Normal 10_2112 DF Schedule" xfId="263" xr:uid="{00000000-0005-0000-0000-0000D5000000}"/>
    <cellStyle name="Normal 100" xfId="415" xr:uid="{00000000-0005-0000-0000-0000D6000000}"/>
    <cellStyle name="Normal 11" xfId="77" xr:uid="{00000000-0005-0000-0000-0000D7000000}"/>
    <cellStyle name="Normal 11 2" xfId="264" xr:uid="{00000000-0005-0000-0000-0000D8000000}"/>
    <cellStyle name="Normal 12" xfId="78" xr:uid="{00000000-0005-0000-0000-0000D9000000}"/>
    <cellStyle name="Normal 12 2" xfId="265" xr:uid="{00000000-0005-0000-0000-0000DA000000}"/>
    <cellStyle name="Normal 13" xfId="79" xr:uid="{00000000-0005-0000-0000-0000DB000000}"/>
    <cellStyle name="Normal 13 2" xfId="266" xr:uid="{00000000-0005-0000-0000-0000DC000000}"/>
    <cellStyle name="Normal 14" xfId="80" xr:uid="{00000000-0005-0000-0000-0000DD000000}"/>
    <cellStyle name="Normal 14 2" xfId="267" xr:uid="{00000000-0005-0000-0000-0000DE000000}"/>
    <cellStyle name="Normal 15" xfId="81" xr:uid="{00000000-0005-0000-0000-0000DF000000}"/>
    <cellStyle name="Normal 15 2" xfId="268" xr:uid="{00000000-0005-0000-0000-0000E0000000}"/>
    <cellStyle name="Normal 16" xfId="82" xr:uid="{00000000-0005-0000-0000-0000E1000000}"/>
    <cellStyle name="Normal 16 2" xfId="269" xr:uid="{00000000-0005-0000-0000-0000E2000000}"/>
    <cellStyle name="Normal 17" xfId="83" xr:uid="{00000000-0005-0000-0000-0000E3000000}"/>
    <cellStyle name="Normal 17 2" xfId="270" xr:uid="{00000000-0005-0000-0000-0000E4000000}"/>
    <cellStyle name="Normal 18" xfId="84" xr:uid="{00000000-0005-0000-0000-0000E5000000}"/>
    <cellStyle name="Normal 18 2" xfId="271" xr:uid="{00000000-0005-0000-0000-0000E6000000}"/>
    <cellStyle name="Normal 19" xfId="85" xr:uid="{00000000-0005-0000-0000-0000E7000000}"/>
    <cellStyle name="Normal 19 2" xfId="272" xr:uid="{00000000-0005-0000-0000-0000E8000000}"/>
    <cellStyle name="Normal 2" xfId="86" xr:uid="{00000000-0005-0000-0000-0000E9000000}"/>
    <cellStyle name="Normal 2 10" xfId="273" xr:uid="{00000000-0005-0000-0000-0000EA000000}"/>
    <cellStyle name="Normal 2 11" xfId="274" xr:uid="{00000000-0005-0000-0000-0000EB000000}"/>
    <cellStyle name="Normal 2 2" xfId="87" xr:uid="{00000000-0005-0000-0000-0000EC000000}"/>
    <cellStyle name="Normal 2 2 2" xfId="88" xr:uid="{00000000-0005-0000-0000-0000ED000000}"/>
    <cellStyle name="Normal 2 2 2 2" xfId="275" xr:uid="{00000000-0005-0000-0000-0000EE000000}"/>
    <cellStyle name="Normal 2 2 3" xfId="89" xr:uid="{00000000-0005-0000-0000-0000EF000000}"/>
    <cellStyle name="Normal 2 2_Actual_Fuel" xfId="276" xr:uid="{00000000-0005-0000-0000-0000F0000000}"/>
    <cellStyle name="Normal 2 3" xfId="90" xr:uid="{00000000-0005-0000-0000-0000F1000000}"/>
    <cellStyle name="Normal 2 3 2" xfId="91" xr:uid="{00000000-0005-0000-0000-0000F2000000}"/>
    <cellStyle name="Normal 2 3 3" xfId="92" xr:uid="{00000000-0005-0000-0000-0000F3000000}"/>
    <cellStyle name="Normal 2 3_Consolidated Pro forma" xfId="277" xr:uid="{00000000-0005-0000-0000-0000F4000000}"/>
    <cellStyle name="Normal 2 4" xfId="93" xr:uid="{00000000-0005-0000-0000-0000F5000000}"/>
    <cellStyle name="Normal 2 5" xfId="94" xr:uid="{00000000-0005-0000-0000-0000F6000000}"/>
    <cellStyle name="Normal 2 6" xfId="278" xr:uid="{00000000-0005-0000-0000-0000F7000000}"/>
    <cellStyle name="Normal 2 7" xfId="279" xr:uid="{00000000-0005-0000-0000-0000F8000000}"/>
    <cellStyle name="Normal 2 8" xfId="280" xr:uid="{00000000-0005-0000-0000-0000F9000000}"/>
    <cellStyle name="Normal 2 9" xfId="281" xr:uid="{00000000-0005-0000-0000-0000FA000000}"/>
    <cellStyle name="Normal 2_2009 Regulated Price Out" xfId="282" xr:uid="{00000000-0005-0000-0000-0000FB000000}"/>
    <cellStyle name="Normal 20" xfId="118" xr:uid="{00000000-0005-0000-0000-0000FC000000}"/>
    <cellStyle name="Normal 21" xfId="120" xr:uid="{00000000-0005-0000-0000-0000FD000000}"/>
    <cellStyle name="Normal 22" xfId="139" xr:uid="{00000000-0005-0000-0000-0000FE000000}"/>
    <cellStyle name="Normal 23" xfId="140" xr:uid="{00000000-0005-0000-0000-0000FF000000}"/>
    <cellStyle name="Normal 24" xfId="283" xr:uid="{00000000-0005-0000-0000-000000010000}"/>
    <cellStyle name="Normal 25" xfId="284" xr:uid="{00000000-0005-0000-0000-000001010000}"/>
    <cellStyle name="Normal 26" xfId="285" xr:uid="{00000000-0005-0000-0000-000002010000}"/>
    <cellStyle name="Normal 27" xfId="286" xr:uid="{00000000-0005-0000-0000-000003010000}"/>
    <cellStyle name="Normal 28" xfId="287" xr:uid="{00000000-0005-0000-0000-000004010000}"/>
    <cellStyle name="Normal 29" xfId="288" xr:uid="{00000000-0005-0000-0000-000005010000}"/>
    <cellStyle name="Normal 3" xfId="95" xr:uid="{00000000-0005-0000-0000-000006010000}"/>
    <cellStyle name="Normal 3 2" xfId="96" xr:uid="{00000000-0005-0000-0000-000007010000}"/>
    <cellStyle name="Normal 3 2 2" xfId="133" xr:uid="{00000000-0005-0000-0000-000008010000}"/>
    <cellStyle name="Normal 3 3" xfId="134" xr:uid="{00000000-0005-0000-0000-000009010000}"/>
    <cellStyle name="Normal 3 4" xfId="289" xr:uid="{00000000-0005-0000-0000-00000A010000}"/>
    <cellStyle name="Normal 3_2012 PR" xfId="290" xr:uid="{00000000-0005-0000-0000-00000B010000}"/>
    <cellStyle name="Normal 30" xfId="291" xr:uid="{00000000-0005-0000-0000-00000C010000}"/>
    <cellStyle name="Normal 31" xfId="292" xr:uid="{00000000-0005-0000-0000-00000D010000}"/>
    <cellStyle name="Normal 32" xfId="293" xr:uid="{00000000-0005-0000-0000-00000E010000}"/>
    <cellStyle name="Normal 33" xfId="294" xr:uid="{00000000-0005-0000-0000-00000F010000}"/>
    <cellStyle name="Normal 34" xfId="295" xr:uid="{00000000-0005-0000-0000-000010010000}"/>
    <cellStyle name="Normal 35" xfId="296" xr:uid="{00000000-0005-0000-0000-000011010000}"/>
    <cellStyle name="Normal 36" xfId="297" xr:uid="{00000000-0005-0000-0000-000012010000}"/>
    <cellStyle name="Normal 37" xfId="298" xr:uid="{00000000-0005-0000-0000-000013010000}"/>
    <cellStyle name="Normal 38" xfId="299" xr:uid="{00000000-0005-0000-0000-000014010000}"/>
    <cellStyle name="Normal 39" xfId="300" xr:uid="{00000000-0005-0000-0000-000015010000}"/>
    <cellStyle name="Normal 4" xfId="97" xr:uid="{00000000-0005-0000-0000-000016010000}"/>
    <cellStyle name="Normal 4 2" xfId="135" xr:uid="{00000000-0005-0000-0000-000017010000}"/>
    <cellStyle name="Normal 4 3" xfId="136" xr:uid="{00000000-0005-0000-0000-000018010000}"/>
    <cellStyle name="Normal 4_Misc Pivot" xfId="137" xr:uid="{00000000-0005-0000-0000-000019010000}"/>
    <cellStyle name="Normal 40" xfId="301" xr:uid="{00000000-0005-0000-0000-00001A010000}"/>
    <cellStyle name="Normal 41" xfId="302" xr:uid="{00000000-0005-0000-0000-00001B010000}"/>
    <cellStyle name="Normal 42" xfId="303" xr:uid="{00000000-0005-0000-0000-00001C010000}"/>
    <cellStyle name="Normal 43" xfId="304" xr:uid="{00000000-0005-0000-0000-00001D010000}"/>
    <cellStyle name="Normal 44" xfId="305" xr:uid="{00000000-0005-0000-0000-00001E010000}"/>
    <cellStyle name="Normal 45" xfId="306" xr:uid="{00000000-0005-0000-0000-00001F010000}"/>
    <cellStyle name="Normal 46" xfId="307" xr:uid="{00000000-0005-0000-0000-000020010000}"/>
    <cellStyle name="Normal 47" xfId="308" xr:uid="{00000000-0005-0000-0000-000021010000}"/>
    <cellStyle name="Normal 48" xfId="309" xr:uid="{00000000-0005-0000-0000-000022010000}"/>
    <cellStyle name="Normal 49" xfId="310" xr:uid="{00000000-0005-0000-0000-000023010000}"/>
    <cellStyle name="Normal 5" xfId="98" xr:uid="{00000000-0005-0000-0000-000024010000}"/>
    <cellStyle name="Normal 5 2" xfId="99" xr:uid="{00000000-0005-0000-0000-000025010000}"/>
    <cellStyle name="Normal 5_2112 DF Schedule" xfId="311" xr:uid="{00000000-0005-0000-0000-000026010000}"/>
    <cellStyle name="Normal 50" xfId="312" xr:uid="{00000000-0005-0000-0000-000027010000}"/>
    <cellStyle name="Normal 51" xfId="313" xr:uid="{00000000-0005-0000-0000-000028010000}"/>
    <cellStyle name="Normal 52" xfId="314" xr:uid="{00000000-0005-0000-0000-000029010000}"/>
    <cellStyle name="Normal 53" xfId="315" xr:uid="{00000000-0005-0000-0000-00002A010000}"/>
    <cellStyle name="Normal 54" xfId="316" xr:uid="{00000000-0005-0000-0000-00002B010000}"/>
    <cellStyle name="Normal 55" xfId="317" xr:uid="{00000000-0005-0000-0000-00002C010000}"/>
    <cellStyle name="Normal 56" xfId="318" xr:uid="{00000000-0005-0000-0000-00002D010000}"/>
    <cellStyle name="Normal 57" xfId="319" xr:uid="{00000000-0005-0000-0000-00002E010000}"/>
    <cellStyle name="Normal 58" xfId="320" xr:uid="{00000000-0005-0000-0000-00002F010000}"/>
    <cellStyle name="Normal 59" xfId="321" xr:uid="{00000000-0005-0000-0000-000030010000}"/>
    <cellStyle name="Normal 6" xfId="100" xr:uid="{00000000-0005-0000-0000-000031010000}"/>
    <cellStyle name="Normal 6 2" xfId="322" xr:uid="{00000000-0005-0000-0000-000032010000}"/>
    <cellStyle name="Normal 60" xfId="323" xr:uid="{00000000-0005-0000-0000-000033010000}"/>
    <cellStyle name="Normal 61" xfId="324" xr:uid="{00000000-0005-0000-0000-000034010000}"/>
    <cellStyle name="Normal 62" xfId="325" xr:uid="{00000000-0005-0000-0000-000035010000}"/>
    <cellStyle name="Normal 63" xfId="326" xr:uid="{00000000-0005-0000-0000-000036010000}"/>
    <cellStyle name="Normal 64" xfId="327" xr:uid="{00000000-0005-0000-0000-000037010000}"/>
    <cellStyle name="Normal 65" xfId="328" xr:uid="{00000000-0005-0000-0000-000038010000}"/>
    <cellStyle name="Normal 66" xfId="329" xr:uid="{00000000-0005-0000-0000-000039010000}"/>
    <cellStyle name="Normal 67" xfId="330" xr:uid="{00000000-0005-0000-0000-00003A010000}"/>
    <cellStyle name="Normal 68" xfId="331" xr:uid="{00000000-0005-0000-0000-00003B010000}"/>
    <cellStyle name="Normal 69" xfId="332" xr:uid="{00000000-0005-0000-0000-00003C010000}"/>
    <cellStyle name="Normal 7" xfId="101" xr:uid="{00000000-0005-0000-0000-00003D010000}"/>
    <cellStyle name="Normal 7 2" xfId="333" xr:uid="{00000000-0005-0000-0000-00003E010000}"/>
    <cellStyle name="Normal 70" xfId="334" xr:uid="{00000000-0005-0000-0000-00003F010000}"/>
    <cellStyle name="Normal 71" xfId="335" xr:uid="{00000000-0005-0000-0000-000040010000}"/>
    <cellStyle name="Normal 72" xfId="336" xr:uid="{00000000-0005-0000-0000-000041010000}"/>
    <cellStyle name="Normal 73" xfId="337" xr:uid="{00000000-0005-0000-0000-000042010000}"/>
    <cellStyle name="Normal 74" xfId="338" xr:uid="{00000000-0005-0000-0000-000043010000}"/>
    <cellStyle name="Normal 75" xfId="339" xr:uid="{00000000-0005-0000-0000-000044010000}"/>
    <cellStyle name="Normal 76" xfId="340" xr:uid="{00000000-0005-0000-0000-000045010000}"/>
    <cellStyle name="Normal 77" xfId="341" xr:uid="{00000000-0005-0000-0000-000046010000}"/>
    <cellStyle name="Normal 78" xfId="342" xr:uid="{00000000-0005-0000-0000-000047010000}"/>
    <cellStyle name="Normal 79" xfId="343" xr:uid="{00000000-0005-0000-0000-000048010000}"/>
    <cellStyle name="Normal 8" xfId="102" xr:uid="{00000000-0005-0000-0000-000049010000}"/>
    <cellStyle name="Normal 8 2" xfId="344" xr:uid="{00000000-0005-0000-0000-00004A010000}"/>
    <cellStyle name="Normal 80" xfId="345" xr:uid="{00000000-0005-0000-0000-00004B010000}"/>
    <cellStyle name="Normal 81" xfId="346" xr:uid="{00000000-0005-0000-0000-00004C010000}"/>
    <cellStyle name="Normal 82" xfId="347" xr:uid="{00000000-0005-0000-0000-00004D010000}"/>
    <cellStyle name="Normal 83" xfId="348" xr:uid="{00000000-0005-0000-0000-00004E010000}"/>
    <cellStyle name="Normal 84" xfId="349" xr:uid="{00000000-0005-0000-0000-00004F010000}"/>
    <cellStyle name="Normal 84 2" xfId="350" xr:uid="{00000000-0005-0000-0000-000050010000}"/>
    <cellStyle name="Normal 84 3" xfId="351" xr:uid="{00000000-0005-0000-0000-000051010000}"/>
    <cellStyle name="Normal 85" xfId="352" xr:uid="{00000000-0005-0000-0000-000052010000}"/>
    <cellStyle name="Normal 85 2" xfId="353" xr:uid="{00000000-0005-0000-0000-000053010000}"/>
    <cellStyle name="Normal 86" xfId="354" xr:uid="{00000000-0005-0000-0000-000054010000}"/>
    <cellStyle name="Normal 87" xfId="355" xr:uid="{00000000-0005-0000-0000-000055010000}"/>
    <cellStyle name="Normal 88" xfId="356" xr:uid="{00000000-0005-0000-0000-000056010000}"/>
    <cellStyle name="Normal 89" xfId="357" xr:uid="{00000000-0005-0000-0000-000057010000}"/>
    <cellStyle name="Normal 9" xfId="103" xr:uid="{00000000-0005-0000-0000-000058010000}"/>
    <cellStyle name="Normal 9 2" xfId="358" xr:uid="{00000000-0005-0000-0000-000059010000}"/>
    <cellStyle name="Normal 90" xfId="359" xr:uid="{00000000-0005-0000-0000-00005A010000}"/>
    <cellStyle name="Normal 91" xfId="360" xr:uid="{00000000-0005-0000-0000-00005B010000}"/>
    <cellStyle name="Normal 92" xfId="361" xr:uid="{00000000-0005-0000-0000-00005C010000}"/>
    <cellStyle name="Normal 93" xfId="362" xr:uid="{00000000-0005-0000-0000-00005D010000}"/>
    <cellStyle name="Normal 94" xfId="363" xr:uid="{00000000-0005-0000-0000-00005E010000}"/>
    <cellStyle name="Normal 95" xfId="407" xr:uid="{00000000-0005-0000-0000-00005F010000}"/>
    <cellStyle name="Normal 96" xfId="408" xr:uid="{00000000-0005-0000-0000-000060010000}"/>
    <cellStyle name="Normal 97" xfId="409" xr:uid="{00000000-0005-0000-0000-000061010000}"/>
    <cellStyle name="Normal 98" xfId="411" xr:uid="{00000000-0005-0000-0000-000062010000}"/>
    <cellStyle name="Normal 99" xfId="414" xr:uid="{00000000-0005-0000-0000-000063010000}"/>
    <cellStyle name="Normal_Regulated Price Out 9-6-2011 Final HL" xfId="3" xr:uid="{00000000-0005-0000-0000-000064010000}"/>
    <cellStyle name="Note 2" xfId="104" xr:uid="{00000000-0005-0000-0000-000067010000}"/>
    <cellStyle name="Note 2 2" xfId="364" xr:uid="{00000000-0005-0000-0000-000068010000}"/>
    <cellStyle name="Note 3" xfId="365" xr:uid="{00000000-0005-0000-0000-000069010000}"/>
    <cellStyle name="Note 3 2" xfId="366" xr:uid="{00000000-0005-0000-0000-00006A010000}"/>
    <cellStyle name="Notes" xfId="105" xr:uid="{00000000-0005-0000-0000-00006B010000}"/>
    <cellStyle name="Output 2" xfId="367" xr:uid="{00000000-0005-0000-0000-00006C010000}"/>
    <cellStyle name="Output 3" xfId="368" xr:uid="{00000000-0005-0000-0000-00006D010000}"/>
    <cellStyle name="Percent" xfId="119" builtinId="5"/>
    <cellStyle name="Percent 11" xfId="417" xr:uid="{3E425725-964A-490F-A42B-ED9AAA423E64}"/>
    <cellStyle name="Percent 2" xfId="106" xr:uid="{00000000-0005-0000-0000-00006F010000}"/>
    <cellStyle name="Percent 2 2" xfId="107" xr:uid="{00000000-0005-0000-0000-000070010000}"/>
    <cellStyle name="Percent 2 2 2" xfId="369" xr:uid="{00000000-0005-0000-0000-000071010000}"/>
    <cellStyle name="Percent 2 3" xfId="370" xr:uid="{00000000-0005-0000-0000-000072010000}"/>
    <cellStyle name="Percent 2 4" xfId="371" xr:uid="{00000000-0005-0000-0000-000073010000}"/>
    <cellStyle name="Percent 2 6" xfId="372" xr:uid="{00000000-0005-0000-0000-000074010000}"/>
    <cellStyle name="Percent 3" xfId="108" xr:uid="{00000000-0005-0000-0000-000075010000}"/>
    <cellStyle name="Percent 3 2" xfId="373" xr:uid="{00000000-0005-0000-0000-000076010000}"/>
    <cellStyle name="Percent 4" xfId="109" xr:uid="{00000000-0005-0000-0000-000077010000}"/>
    <cellStyle name="Percent 4 2" xfId="374" xr:uid="{00000000-0005-0000-0000-000078010000}"/>
    <cellStyle name="Percent 4 3" xfId="375" xr:uid="{00000000-0005-0000-0000-000079010000}"/>
    <cellStyle name="Percent 5" xfId="376" xr:uid="{00000000-0005-0000-0000-00007A010000}"/>
    <cellStyle name="Percent 6" xfId="377" xr:uid="{00000000-0005-0000-0000-00007B010000}"/>
    <cellStyle name="Percent 7" xfId="378" xr:uid="{00000000-0005-0000-0000-00007C010000}"/>
    <cellStyle name="Percent 7 2" xfId="379" xr:uid="{00000000-0005-0000-0000-00007D010000}"/>
    <cellStyle name="Percent 7 3" xfId="380" xr:uid="{00000000-0005-0000-0000-00007E010000}"/>
    <cellStyle name="Percent 8" xfId="381" xr:uid="{00000000-0005-0000-0000-00007F010000}"/>
    <cellStyle name="Percent 9" xfId="412" xr:uid="{00000000-0005-0000-0000-000080010000}"/>
    <cellStyle name="Percent(1)" xfId="110" xr:uid="{00000000-0005-0000-0000-000081010000}"/>
    <cellStyle name="Percent(2)" xfId="111" xr:uid="{00000000-0005-0000-0000-000082010000}"/>
    <cellStyle name="PRM" xfId="112" xr:uid="{00000000-0005-0000-0000-000083010000}"/>
    <cellStyle name="PRM 2" xfId="138" xr:uid="{00000000-0005-0000-0000-000084010000}"/>
    <cellStyle name="PRM 3" xfId="382" xr:uid="{00000000-0005-0000-0000-000085010000}"/>
    <cellStyle name="PRM_2011-11" xfId="383" xr:uid="{00000000-0005-0000-0000-000086010000}"/>
    <cellStyle name="PS_Comma" xfId="384" xr:uid="{00000000-0005-0000-0000-000087010000}"/>
    <cellStyle name="PSChar" xfId="113" xr:uid="{00000000-0005-0000-0000-000088010000}"/>
    <cellStyle name="PSDate" xfId="385" xr:uid="{00000000-0005-0000-0000-000089010000}"/>
    <cellStyle name="PSDec" xfId="386" xr:uid="{00000000-0005-0000-0000-00008A010000}"/>
    <cellStyle name="PSHeading" xfId="114" xr:uid="{00000000-0005-0000-0000-00008B010000}"/>
    <cellStyle name="PSInt" xfId="387" xr:uid="{00000000-0005-0000-0000-00008C010000}"/>
    <cellStyle name="PSSpacer" xfId="388" xr:uid="{00000000-0005-0000-0000-00008D010000}"/>
    <cellStyle name="STYL0 - Style1" xfId="389" xr:uid="{00000000-0005-0000-0000-00008E010000}"/>
    <cellStyle name="STYL1 - Style2" xfId="390" xr:uid="{00000000-0005-0000-0000-00008F010000}"/>
    <cellStyle name="STYL2 - Style3" xfId="391" xr:uid="{00000000-0005-0000-0000-000090010000}"/>
    <cellStyle name="STYL3 - Style4" xfId="392" xr:uid="{00000000-0005-0000-0000-000091010000}"/>
    <cellStyle name="STYL4 - Style5" xfId="393" xr:uid="{00000000-0005-0000-0000-000092010000}"/>
    <cellStyle name="STYL5 - Style6" xfId="394" xr:uid="{00000000-0005-0000-0000-000093010000}"/>
    <cellStyle name="STYL6 - Style7" xfId="395" xr:uid="{00000000-0005-0000-0000-000094010000}"/>
    <cellStyle name="STYL7 - Style8" xfId="396" xr:uid="{00000000-0005-0000-0000-000095010000}"/>
    <cellStyle name="Style 1" xfId="115" xr:uid="{00000000-0005-0000-0000-000096010000}"/>
    <cellStyle name="Style 1 2" xfId="397" xr:uid="{00000000-0005-0000-0000-000097010000}"/>
    <cellStyle name="STYLE1" xfId="116" xr:uid="{00000000-0005-0000-0000-000098010000}"/>
    <cellStyle name="sub heading" xfId="398" xr:uid="{00000000-0005-0000-0000-000099010000}"/>
    <cellStyle name="Title 2" xfId="399" xr:uid="{00000000-0005-0000-0000-00009A010000}"/>
    <cellStyle name="Title 3" xfId="400" xr:uid="{00000000-0005-0000-0000-00009B010000}"/>
    <cellStyle name="Total 2" xfId="117" xr:uid="{00000000-0005-0000-0000-00009C010000}"/>
    <cellStyle name="Total 2 2" xfId="401" xr:uid="{00000000-0005-0000-0000-00009D010000}"/>
    <cellStyle name="Total 3" xfId="402" xr:uid="{00000000-0005-0000-0000-00009E010000}"/>
    <cellStyle name="Total 3 2" xfId="403" xr:uid="{00000000-0005-0000-0000-00009F010000}"/>
    <cellStyle name="Warning Text 2" xfId="404" xr:uid="{00000000-0005-0000-0000-0000A0010000}"/>
    <cellStyle name="Warning Text 3" xfId="405" xr:uid="{00000000-0005-0000-0000-0000A1010000}"/>
    <cellStyle name="WM_STANDARD" xfId="406" xr:uid="{00000000-0005-0000-0000-0000A201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12.31.2010%20Test%20Year\Proforma%20Clark%20County%20101231%20Filing-Draft-FINAL%20VERS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cinf04\home$\Annual%20Reports\2180%20LeMay\2009\LeMay%20Annual%20Report%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inf04\home$\LeMay\Master%20Truck%20Schedule\South_LeMay%20Master%20Truck%20Schedule-Shared.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inf04\home$\SRC%20Reports\SRC%20Format\Bonus%20Schedule\PNWR%20SRC%20Bonus%20Schedule%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eMay\2183-1%20Pacific%20Disp,%20Butlers%20Cove\Filing%20Possibly%202012\Filing\Audit\Final%20Outcome%208-14-2012\Pro%20Forma%20Pacific%20Disposal_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ason\Rate%20Increase%201-1-2013\1%20Filing%2011-14-2012\Revised%202-21-2013\staff%20Mason%20Proforma%209-30-2012-Linked%20Cust%20Count%20Fix%2012-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Misc%20Analsysis%20Non-Filing\Pro%20froma%208.31.2013%20for%20Budgets\Consolidated%20Pro%20forma%20Year%20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efreshError="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FF00"/>
    <pageSetUpPr fitToPage="1"/>
  </sheetPr>
  <dimension ref="A1:Z33"/>
  <sheetViews>
    <sheetView zoomScale="80" zoomScaleNormal="80" workbookViewId="0">
      <selection activeCell="Q13" sqref="Q13"/>
    </sheetView>
  </sheetViews>
  <sheetFormatPr defaultRowHeight="15"/>
  <cols>
    <col min="1" max="1" width="28.7109375" bestFit="1" customWidth="1"/>
    <col min="2" max="2" width="15.5703125" customWidth="1"/>
    <col min="3" max="3" width="6.28515625" customWidth="1"/>
    <col min="4" max="4" width="13.5703125" customWidth="1"/>
    <col min="5" max="6" width="12.28515625" bestFit="1" customWidth="1"/>
    <col min="7" max="7" width="13.85546875" bestFit="1" customWidth="1"/>
    <col min="8" max="9" width="12.28515625" bestFit="1" customWidth="1"/>
    <col min="10" max="10" width="13.85546875" bestFit="1" customWidth="1"/>
    <col min="11" max="11" width="10.140625" bestFit="1" customWidth="1"/>
    <col min="12" max="12" width="11.28515625" customWidth="1"/>
    <col min="13" max="13" width="12.140625" bestFit="1" customWidth="1"/>
    <col min="14" max="15" width="13.5703125" customWidth="1"/>
    <col min="16" max="16" width="13.42578125" customWidth="1"/>
    <col min="17" max="17" width="14.28515625" customWidth="1"/>
    <col min="18" max="18" width="12.28515625" bestFit="1" customWidth="1"/>
    <col min="21" max="22" width="17" bestFit="1" customWidth="1"/>
    <col min="23" max="23" width="15.140625" bestFit="1" customWidth="1"/>
    <col min="24" max="24" width="13" bestFit="1" customWidth="1"/>
    <col min="25" max="25" width="11.28515625" bestFit="1" customWidth="1"/>
    <col min="26" max="26" width="13" bestFit="1" customWidth="1"/>
  </cols>
  <sheetData>
    <row r="1" spans="1:26">
      <c r="A1" s="62" t="s">
        <v>251</v>
      </c>
    </row>
    <row r="2" spans="1:26">
      <c r="A2" s="62" t="s">
        <v>312</v>
      </c>
    </row>
    <row r="3" spans="1:26">
      <c r="A3" s="62"/>
    </row>
    <row r="4" spans="1:26">
      <c r="B4" s="188">
        <f>+B6/$M$6</f>
        <v>0.59928213729162194</v>
      </c>
      <c r="C4" s="188"/>
      <c r="D4" s="188">
        <f>+D6/$M$6</f>
        <v>0.16084339157940533</v>
      </c>
      <c r="E4" s="188">
        <f t="shared" ref="E4:I4" si="0">+E6/$M$6</f>
        <v>3.3489480027383979E-2</v>
      </c>
      <c r="F4" s="188">
        <f t="shared" si="0"/>
        <v>1.5608232997948978E-2</v>
      </c>
      <c r="G4" s="188">
        <f t="shared" si="0"/>
        <v>0.15356351958326625</v>
      </c>
      <c r="H4" s="188">
        <f t="shared" si="0"/>
        <v>1.2590205556812686E-2</v>
      </c>
      <c r="I4" s="188">
        <f t="shared" si="0"/>
        <v>2.4623032963560752E-2</v>
      </c>
    </row>
    <row r="5" spans="1:26" ht="30">
      <c r="B5" s="63" t="s">
        <v>323</v>
      </c>
      <c r="C5" s="84"/>
      <c r="D5" s="63" t="s">
        <v>303</v>
      </c>
      <c r="E5" s="63" t="s">
        <v>324</v>
      </c>
      <c r="F5" s="63" t="s">
        <v>325</v>
      </c>
      <c r="G5" s="63" t="s">
        <v>305</v>
      </c>
      <c r="H5" s="63" t="s">
        <v>306</v>
      </c>
      <c r="I5" s="63" t="s">
        <v>307</v>
      </c>
      <c r="J5" s="63" t="s">
        <v>311</v>
      </c>
      <c r="K5" s="63" t="s">
        <v>416</v>
      </c>
      <c r="L5" s="85" t="s">
        <v>382</v>
      </c>
      <c r="M5" s="63" t="s">
        <v>313</v>
      </c>
      <c r="N5" s="63" t="s">
        <v>417</v>
      </c>
      <c r="O5" s="63" t="s">
        <v>403</v>
      </c>
      <c r="P5" s="63" t="s">
        <v>370</v>
      </c>
      <c r="Q5" s="63" t="s">
        <v>309</v>
      </c>
      <c r="R5" s="64" t="s">
        <v>310</v>
      </c>
    </row>
    <row r="6" spans="1:26">
      <c r="A6" s="65" t="s">
        <v>314</v>
      </c>
      <c r="B6" s="51">
        <f>'Yakima Regulated Price Out'!T44</f>
        <v>2798211.0999999992</v>
      </c>
      <c r="C6" s="66"/>
      <c r="D6" s="51">
        <f>'Indian Nation Price Out'!S31</f>
        <v>751021.48999999987</v>
      </c>
      <c r="E6" s="51">
        <f>'Zillah Price Out'!S21</f>
        <v>156371.48000000001</v>
      </c>
      <c r="F6" s="51">
        <f>'Tieton Price Out'!R18</f>
        <v>72879.079999999987</v>
      </c>
      <c r="G6" s="51">
        <f>'Sunnyside Price Out'!T19</f>
        <v>717029.79</v>
      </c>
      <c r="H6" s="51">
        <f>'Naches Price Out'!S17</f>
        <v>58787.089999999989</v>
      </c>
      <c r="I6" s="51">
        <f>'Mabton Price Out'!S17</f>
        <v>114971.63</v>
      </c>
      <c r="J6" s="51">
        <f>'Comm Recy-Storage Price Out'!R13</f>
        <v>0</v>
      </c>
      <c r="K6" s="51"/>
      <c r="L6" s="86">
        <f>SUM(D6:K6)</f>
        <v>1871060.56</v>
      </c>
      <c r="M6" s="51">
        <f>L6+B6</f>
        <v>4669271.6599999992</v>
      </c>
      <c r="N6" s="100"/>
      <c r="O6" s="100"/>
      <c r="P6" s="51">
        <f>M6+N6+O6</f>
        <v>4669271.6599999992</v>
      </c>
      <c r="Q6" s="114">
        <v>4658590.33</v>
      </c>
      <c r="R6" s="51">
        <f>P6-Q6</f>
        <v>10681.329999999143</v>
      </c>
      <c r="S6" s="96">
        <f>IFERROR(R6/Q6,0)</f>
        <v>2.2928244905362056E-3</v>
      </c>
    </row>
    <row r="7" spans="1:26">
      <c r="A7" s="65" t="s">
        <v>315</v>
      </c>
      <c r="B7" s="51">
        <f>'Yakima Regulated Price Out'!T49</f>
        <v>517218.86</v>
      </c>
      <c r="C7" s="66"/>
      <c r="D7" s="51">
        <f>'Indian Nation Price Out'!S34</f>
        <v>0</v>
      </c>
      <c r="E7" s="51">
        <f>'Zillah Price Out'!S25</f>
        <v>0</v>
      </c>
      <c r="F7" s="51">
        <v>0</v>
      </c>
      <c r="G7" s="51">
        <f>'Sunnyside Price Out'!T23</f>
        <v>0</v>
      </c>
      <c r="H7" s="51">
        <f>'Naches Price Out'!S21</f>
        <v>0</v>
      </c>
      <c r="I7" s="51">
        <v>0</v>
      </c>
      <c r="J7" s="51"/>
      <c r="K7" s="51"/>
      <c r="L7" s="86">
        <f t="shared" ref="L7:L17" si="1">SUM(D7:K7)</f>
        <v>0</v>
      </c>
      <c r="M7" s="51">
        <f t="shared" ref="M7:M17" si="2">L7+B7</f>
        <v>517218.86</v>
      </c>
      <c r="N7" s="100"/>
      <c r="O7" s="100"/>
      <c r="P7" s="51">
        <f t="shared" ref="P7:P17" si="3">M7+N7+O7</f>
        <v>517218.86</v>
      </c>
      <c r="Q7" s="114">
        <v>512384.9</v>
      </c>
      <c r="R7" s="51">
        <f t="shared" ref="R7:R16" si="4">P7-Q7</f>
        <v>4833.9599999999627</v>
      </c>
      <c r="S7" s="96">
        <f t="shared" ref="S7:S17" si="5">IFERROR(R7/Q7,0)</f>
        <v>9.4342358644838326E-3</v>
      </c>
    </row>
    <row r="8" spans="1:26">
      <c r="A8" s="65" t="s">
        <v>316</v>
      </c>
      <c r="B8" s="51">
        <f>'Yakima Regulated Price Out'!T54</f>
        <v>84582.93</v>
      </c>
      <c r="C8" s="66"/>
      <c r="D8" s="51">
        <f>'Indian Nation Price Out'!S39</f>
        <v>0</v>
      </c>
      <c r="E8" s="51">
        <f>'Zillah Price Out'!S30</f>
        <v>33802.759999999995</v>
      </c>
      <c r="F8" s="51">
        <v>0</v>
      </c>
      <c r="G8" s="51">
        <f>'Sunnyside Price Out'!T27</f>
        <v>0</v>
      </c>
      <c r="H8" s="51">
        <f>'Naches Price Out'!S26</f>
        <v>8411.2000000000007</v>
      </c>
      <c r="I8" s="51">
        <v>0</v>
      </c>
      <c r="J8" s="51"/>
      <c r="K8" s="51"/>
      <c r="L8" s="86">
        <f t="shared" si="1"/>
        <v>42213.959999999992</v>
      </c>
      <c r="M8" s="51">
        <f t="shared" si="2"/>
        <v>126796.88999999998</v>
      </c>
      <c r="N8" s="100"/>
      <c r="O8" s="100"/>
      <c r="P8" s="51">
        <f t="shared" si="3"/>
        <v>126796.88999999998</v>
      </c>
      <c r="Q8" s="114">
        <v>127200.33999999998</v>
      </c>
      <c r="R8" s="51">
        <f>P8-Q8</f>
        <v>-403.44999999999709</v>
      </c>
      <c r="S8" s="96">
        <f t="shared" si="5"/>
        <v>-3.1717682515628271E-3</v>
      </c>
      <c r="U8" s="91"/>
      <c r="V8" s="113"/>
      <c r="X8" s="91"/>
      <c r="Y8" s="78"/>
      <c r="Z8" s="91"/>
    </row>
    <row r="9" spans="1:26">
      <c r="A9" s="65" t="s">
        <v>317</v>
      </c>
      <c r="B9" s="51">
        <f>'Yakima Regulated Price Out'!T135</f>
        <v>6883654.8399999999</v>
      </c>
      <c r="C9" s="66"/>
      <c r="D9" s="51">
        <f>'Indian Nation Price Out'!S72</f>
        <v>878753.08000000031</v>
      </c>
      <c r="E9" s="51">
        <f>'Zillah Price Out'!S59</f>
        <v>131942.78999999998</v>
      </c>
      <c r="F9" s="51">
        <f>'Tieton Price Out'!R35</f>
        <v>52023.64</v>
      </c>
      <c r="G9" s="51">
        <f>'Sunnyside Price Out'!T68</f>
        <v>952573.6399999999</v>
      </c>
      <c r="H9" s="51">
        <f>'Naches Price Out'!S42</f>
        <v>68158.600000000006</v>
      </c>
      <c r="I9" s="51">
        <f>'Mabton Price Out'!S30</f>
        <v>77284.44</v>
      </c>
      <c r="J9" s="51"/>
      <c r="K9" s="100">
        <v>0</v>
      </c>
      <c r="L9" s="86">
        <f t="shared" si="1"/>
        <v>2160736.1900000004</v>
      </c>
      <c r="M9" s="51">
        <f t="shared" si="2"/>
        <v>9044391.0300000012</v>
      </c>
      <c r="N9" s="100"/>
      <c r="O9" s="100"/>
      <c r="P9" s="51">
        <f t="shared" si="3"/>
        <v>9044391.0300000012</v>
      </c>
      <c r="Q9" s="114">
        <v>9083403.7899999991</v>
      </c>
      <c r="R9" s="51">
        <f t="shared" si="4"/>
        <v>-39012.759999997914</v>
      </c>
      <c r="S9" s="96">
        <f t="shared" si="5"/>
        <v>-4.2949494376708667E-3</v>
      </c>
      <c r="U9" s="91"/>
      <c r="V9" s="113"/>
      <c r="W9" s="113"/>
      <c r="X9" s="91"/>
      <c r="Y9" s="78"/>
      <c r="Z9" s="91"/>
    </row>
    <row r="10" spans="1:26">
      <c r="A10" s="65" t="s">
        <v>318</v>
      </c>
      <c r="B10" s="51"/>
      <c r="C10" s="66"/>
      <c r="D10" s="51"/>
      <c r="E10" s="51"/>
      <c r="F10" s="51"/>
      <c r="G10" s="51"/>
      <c r="H10" s="51"/>
      <c r="I10" s="51"/>
      <c r="J10" s="51"/>
      <c r="K10" s="100"/>
      <c r="L10" s="86">
        <f t="shared" si="1"/>
        <v>0</v>
      </c>
      <c r="M10" s="51">
        <f t="shared" si="2"/>
        <v>0</v>
      </c>
      <c r="N10" s="51"/>
      <c r="O10" s="51"/>
      <c r="P10" s="51">
        <f t="shared" si="3"/>
        <v>0</v>
      </c>
      <c r="Q10" s="114"/>
      <c r="R10" s="51">
        <f t="shared" si="4"/>
        <v>0</v>
      </c>
      <c r="S10" s="96">
        <f t="shared" si="5"/>
        <v>0</v>
      </c>
      <c r="U10" s="91"/>
      <c r="V10" s="113"/>
      <c r="W10" s="113"/>
      <c r="X10" s="91"/>
      <c r="Y10" s="78"/>
      <c r="Z10" s="91"/>
    </row>
    <row r="11" spans="1:26">
      <c r="A11" s="65" t="s">
        <v>319</v>
      </c>
      <c r="B11" s="51"/>
      <c r="C11" s="66"/>
      <c r="D11" s="51"/>
      <c r="E11" s="51"/>
      <c r="F11" s="51"/>
      <c r="G11" s="51"/>
      <c r="H11" s="51"/>
      <c r="I11" s="51"/>
      <c r="J11" s="51"/>
      <c r="K11" s="100"/>
      <c r="L11" s="86">
        <f t="shared" si="1"/>
        <v>0</v>
      </c>
      <c r="M11" s="51">
        <f t="shared" si="2"/>
        <v>0</v>
      </c>
      <c r="N11" s="51"/>
      <c r="O11" s="51"/>
      <c r="P11" s="51">
        <f t="shared" si="3"/>
        <v>0</v>
      </c>
      <c r="Q11" s="114"/>
      <c r="R11" s="51">
        <f t="shared" si="4"/>
        <v>0</v>
      </c>
      <c r="S11" s="96">
        <f t="shared" si="5"/>
        <v>0</v>
      </c>
      <c r="U11" s="91"/>
      <c r="V11" s="113"/>
      <c r="W11" s="113"/>
      <c r="X11" s="91"/>
      <c r="Y11" s="78"/>
      <c r="Z11" s="91"/>
    </row>
    <row r="12" spans="1:26">
      <c r="A12" s="65" t="s">
        <v>311</v>
      </c>
      <c r="B12" s="51"/>
      <c r="C12" s="66"/>
      <c r="D12" s="51"/>
      <c r="E12" s="51">
        <f>'Zillah Price Out'!S63</f>
        <v>0</v>
      </c>
      <c r="F12" s="51"/>
      <c r="G12" s="51"/>
      <c r="H12" s="51"/>
      <c r="I12" s="51"/>
      <c r="J12" s="100">
        <f>'Comm Recy-Storage Price Out'!R68+'Comm Recy-Storage Price Out'!R20</f>
        <v>1108345.0000000002</v>
      </c>
      <c r="K12" s="100">
        <v>0</v>
      </c>
      <c r="L12" s="86">
        <f t="shared" si="1"/>
        <v>1108345.0000000002</v>
      </c>
      <c r="M12" s="51">
        <f t="shared" si="2"/>
        <v>1108345.0000000002</v>
      </c>
      <c r="N12" s="51"/>
      <c r="O12" s="51"/>
      <c r="P12" s="51">
        <f t="shared" si="3"/>
        <v>1108345.0000000002</v>
      </c>
      <c r="Q12" s="114">
        <v>1108774.07</v>
      </c>
      <c r="R12" s="51">
        <f>P12-Q12</f>
        <v>-429.06999999983236</v>
      </c>
      <c r="S12" s="96">
        <f t="shared" si="5"/>
        <v>-3.8697694292204391E-4</v>
      </c>
      <c r="U12" s="91"/>
      <c r="V12" s="113"/>
      <c r="W12" s="113"/>
      <c r="X12" s="91"/>
    </row>
    <row r="13" spans="1:26" ht="14.25" customHeight="1">
      <c r="A13" s="65" t="s">
        <v>320</v>
      </c>
      <c r="B13" s="51">
        <f>'Yakima Regulated Price Out'!T165</f>
        <v>2576883.6700000004</v>
      </c>
      <c r="C13" s="66"/>
      <c r="D13" s="51">
        <f>'Indian Nation Price Out'!S90</f>
        <v>700261.16999999993</v>
      </c>
      <c r="E13" s="51">
        <f>'Zillah Price Out'!S75</f>
        <v>12046.720000000001</v>
      </c>
      <c r="F13" s="51">
        <f>'Tieton Price Out'!R50</f>
        <v>2411.1600000000003</v>
      </c>
      <c r="G13" s="51">
        <f>'Sunnyside Price Out'!T89</f>
        <v>317629.33</v>
      </c>
      <c r="H13" s="51">
        <f>'Naches Price Out'!S52</f>
        <v>19745.729999999996</v>
      </c>
      <c r="I13" s="51">
        <f>+'Mabton Price Out'!S40</f>
        <v>6281.42</v>
      </c>
      <c r="K13" s="100">
        <v>0</v>
      </c>
      <c r="L13" s="86">
        <f t="shared" si="1"/>
        <v>1058375.5299999998</v>
      </c>
      <c r="M13" s="51">
        <f t="shared" si="2"/>
        <v>3635259.2</v>
      </c>
      <c r="N13" s="114">
        <f>(N14+N16)*-1</f>
        <v>108482.99000000002</v>
      </c>
      <c r="O13" s="100"/>
      <c r="P13" s="51">
        <f t="shared" si="3"/>
        <v>3743742.1900000004</v>
      </c>
      <c r="Q13" s="114">
        <v>3731085.97</v>
      </c>
      <c r="R13" s="51">
        <f>P13-Q13</f>
        <v>12656.220000000205</v>
      </c>
      <c r="S13" s="96">
        <f t="shared" si="5"/>
        <v>3.3921008794123831E-3</v>
      </c>
    </row>
    <row r="14" spans="1:26">
      <c r="A14" s="65" t="s">
        <v>321</v>
      </c>
      <c r="B14" s="51"/>
      <c r="C14" s="66"/>
      <c r="D14" s="51"/>
      <c r="E14" s="51"/>
      <c r="F14" s="51"/>
      <c r="G14" s="51"/>
      <c r="H14" s="51"/>
      <c r="I14" s="51"/>
      <c r="J14" s="100">
        <f>'Comm Recy-Storage Price Out'!R92</f>
        <v>100262.19000000002</v>
      </c>
      <c r="K14" s="100"/>
      <c r="L14" s="86">
        <f t="shared" si="1"/>
        <v>100262.19000000002</v>
      </c>
      <c r="M14" s="51">
        <f t="shared" si="2"/>
        <v>100262.19000000002</v>
      </c>
      <c r="N14" s="114">
        <f>-J14</f>
        <v>-100262.19000000002</v>
      </c>
      <c r="O14" s="100"/>
      <c r="P14" s="51">
        <f t="shared" si="3"/>
        <v>0</v>
      </c>
      <c r="Q14" s="114"/>
      <c r="R14" s="51">
        <f t="shared" si="4"/>
        <v>0</v>
      </c>
      <c r="S14" s="96">
        <f t="shared" si="5"/>
        <v>0</v>
      </c>
    </row>
    <row r="15" spans="1:26">
      <c r="A15" s="65" t="s">
        <v>322</v>
      </c>
      <c r="B15" s="66">
        <f>'Yakima Regulated Price Out'!T170</f>
        <v>1591853.7800000003</v>
      </c>
      <c r="C15" s="66"/>
      <c r="D15" s="66">
        <f>'Indian Nation Price Out'!S95</f>
        <v>342060.14</v>
      </c>
      <c r="E15" s="66">
        <f>'Zillah Price Out'!S80</f>
        <v>5654.53</v>
      </c>
      <c r="F15" s="66">
        <f>'Tieton Price Out'!R40</f>
        <v>1854.1799999999998</v>
      </c>
      <c r="G15" s="66">
        <f>'Sunnyside Price Out'!T94</f>
        <v>181854.19</v>
      </c>
      <c r="H15" s="66">
        <f>'Naches Price Out'!S57</f>
        <v>6196.7299999999987</v>
      </c>
      <c r="I15" s="66">
        <f>+'Mabton Price Out'!S45</f>
        <v>3907.3999999999996</v>
      </c>
      <c r="J15" s="240">
        <f>'Comm Recy-Storage Price Out'!R97</f>
        <v>819.17</v>
      </c>
      <c r="K15" s="100">
        <v>0</v>
      </c>
      <c r="L15" s="86">
        <f t="shared" si="1"/>
        <v>542346.34000000008</v>
      </c>
      <c r="M15" s="51">
        <f t="shared" si="2"/>
        <v>2134200.12</v>
      </c>
      <c r="N15" s="51"/>
      <c r="O15" s="51"/>
      <c r="P15" s="51">
        <f t="shared" si="3"/>
        <v>2134200.12</v>
      </c>
      <c r="Q15" s="114">
        <v>2129237.9300000002</v>
      </c>
      <c r="R15" s="51">
        <f>P15-Q15</f>
        <v>4962.1899999999441</v>
      </c>
      <c r="S15" s="96">
        <f t="shared" si="5"/>
        <v>2.3305004715935829E-3</v>
      </c>
    </row>
    <row r="16" spans="1:26">
      <c r="A16" s="65" t="s">
        <v>416</v>
      </c>
      <c r="B16" s="66">
        <v>0</v>
      </c>
      <c r="C16" s="66"/>
      <c r="D16" s="66"/>
      <c r="E16" s="66"/>
      <c r="F16" s="66"/>
      <c r="G16" s="66"/>
      <c r="H16" s="66"/>
      <c r="I16" s="66"/>
      <c r="J16" s="240"/>
      <c r="K16" s="100">
        <f>'Comm Recy-Storage Price Out'!R127-'Comm Recy-Storage Price Out'!R125</f>
        <v>8220.8000000000011</v>
      </c>
      <c r="L16" s="86">
        <f t="shared" si="1"/>
        <v>8220.8000000000011</v>
      </c>
      <c r="M16" s="51">
        <f t="shared" si="2"/>
        <v>8220.8000000000011</v>
      </c>
      <c r="N16" s="114">
        <f>-M16</f>
        <v>-8220.8000000000011</v>
      </c>
      <c r="O16" s="51"/>
      <c r="P16" s="51">
        <f t="shared" si="3"/>
        <v>0</v>
      </c>
      <c r="Q16" s="114"/>
      <c r="R16" s="51">
        <f t="shared" si="4"/>
        <v>0</v>
      </c>
      <c r="S16" s="96"/>
    </row>
    <row r="17" spans="1:19">
      <c r="A17" s="65" t="s">
        <v>22</v>
      </c>
      <c r="B17" s="67">
        <f>'Yakima Regulated Price Out'!T177</f>
        <v>32734.280000000002</v>
      </c>
      <c r="C17" s="66"/>
      <c r="D17" s="67">
        <f>'Indian Nation Price Out'!S104</f>
        <v>7831.8600000000015</v>
      </c>
      <c r="E17" s="67">
        <f>'Zillah Price Out'!S87</f>
        <v>234.37000000000006</v>
      </c>
      <c r="F17" s="67">
        <v>0</v>
      </c>
      <c r="G17" s="67">
        <f>'Sunnyside Price Out'!T103</f>
        <v>1132.9499999999998</v>
      </c>
      <c r="H17" s="67">
        <f>'Naches Price Out'!S63</f>
        <v>0</v>
      </c>
      <c r="I17" s="67">
        <f>'Mabton Price Out'!S50</f>
        <v>0</v>
      </c>
      <c r="J17" s="95">
        <f>'Comm Recy-Storage Price Out'!R107</f>
        <v>1627.8999999999999</v>
      </c>
      <c r="K17" s="67">
        <f>'Comm Recy-Storage Price Out'!R125</f>
        <v>44.23</v>
      </c>
      <c r="L17" s="87">
        <f t="shared" si="1"/>
        <v>10871.31</v>
      </c>
      <c r="M17" s="67">
        <f t="shared" si="2"/>
        <v>43605.590000000004</v>
      </c>
      <c r="N17" s="117">
        <v>0</v>
      </c>
      <c r="O17" s="95"/>
      <c r="P17" s="67">
        <f t="shared" si="3"/>
        <v>43605.590000000004</v>
      </c>
      <c r="Q17" s="117">
        <v>58540.98</v>
      </c>
      <c r="R17" s="67">
        <f>P17-Q17</f>
        <v>-14935.39</v>
      </c>
      <c r="S17" s="96">
        <f t="shared" si="5"/>
        <v>-0.25512709216688889</v>
      </c>
    </row>
    <row r="18" spans="1:19">
      <c r="B18" s="51">
        <f>SUM(B6:B17)</f>
        <v>14485139.459999999</v>
      </c>
      <c r="C18" s="51"/>
      <c r="D18" s="51">
        <f t="shared" ref="D18:I18" si="6">SUM(D6:D17)</f>
        <v>2679927.7400000002</v>
      </c>
      <c r="E18" s="51">
        <f t="shared" si="6"/>
        <v>340052.65</v>
      </c>
      <c r="F18" s="51">
        <f t="shared" si="6"/>
        <v>129168.05999999998</v>
      </c>
      <c r="G18" s="51">
        <f t="shared" si="6"/>
        <v>2170219.9000000004</v>
      </c>
      <c r="H18" s="51">
        <f t="shared" si="6"/>
        <v>161299.35</v>
      </c>
      <c r="I18" s="51">
        <f t="shared" si="6"/>
        <v>202444.89</v>
      </c>
      <c r="J18" s="51">
        <f>SUM(J6:J17)+K16+K17</f>
        <v>1219319.29</v>
      </c>
      <c r="K18" s="51">
        <f>SUM(K6:K17)</f>
        <v>8265.0300000000007</v>
      </c>
      <c r="L18" s="86">
        <f>SUM(L6:L17)</f>
        <v>6902431.8799999999</v>
      </c>
      <c r="M18" s="51">
        <f>SUM(M6:M17)</f>
        <v>21387571.340000004</v>
      </c>
      <c r="N18" s="51">
        <f>SUM(N6:N17)</f>
        <v>1.8189894035458565E-12</v>
      </c>
      <c r="O18" s="51"/>
      <c r="P18" s="51">
        <f>SUM(P6:P17)</f>
        <v>21387571.340000004</v>
      </c>
      <c r="Q18" s="51">
        <f>SUM(Q6:Q17)</f>
        <v>21409218.309999999</v>
      </c>
      <c r="R18" s="51">
        <f>SUM(R6:R17)</f>
        <v>-21646.969999998488</v>
      </c>
      <c r="S18" s="96">
        <f>R18/Q18</f>
        <v>-1.0111051083956408E-3</v>
      </c>
    </row>
    <row r="19" spans="1:19">
      <c r="B19" s="78">
        <f>B18-'Yakima Regulated Price Out'!T179</f>
        <v>0</v>
      </c>
      <c r="D19" s="78">
        <f>D18-'Indian Nation Price Out'!S106</f>
        <v>0</v>
      </c>
      <c r="E19" s="78">
        <f>E18-'Zillah Price Out'!S89</f>
        <v>0</v>
      </c>
      <c r="F19" s="78">
        <f>F18-'Tieton Price Out'!R58</f>
        <v>0</v>
      </c>
      <c r="G19" s="78">
        <f>G18-'Sunnyside Price Out'!T105</f>
        <v>0</v>
      </c>
      <c r="H19" s="78">
        <f>H18-'Naches Price Out'!S65</f>
        <v>0</v>
      </c>
      <c r="I19" s="78">
        <f>I18-'Mabton Price Out'!S52</f>
        <v>0</v>
      </c>
      <c r="J19" s="78">
        <f>J18-'Comm Recy-Storage Price Out'!R129</f>
        <v>0</v>
      </c>
      <c r="K19" s="78">
        <f>+K16+K17-'Comm Recy-Storage Price Out'!R127</f>
        <v>0</v>
      </c>
      <c r="P19" s="51"/>
      <c r="Q19" s="78" t="e">
        <f>Q18-#REF!-#REF!</f>
        <v>#REF!</v>
      </c>
    </row>
    <row r="20" spans="1:19">
      <c r="B20" s="145">
        <f>B18/M18</f>
        <v>0.67726901898904412</v>
      </c>
      <c r="L20" s="145">
        <f>L18/M18</f>
        <v>0.3227309810109556</v>
      </c>
    </row>
    <row r="21" spans="1:19">
      <c r="D21" s="125" t="s">
        <v>425</v>
      </c>
      <c r="E21" s="126">
        <f>SUM(E18:I18)-G13-G15</f>
        <v>2503701.3300000005</v>
      </c>
    </row>
    <row r="22" spans="1:19">
      <c r="B22" s="94"/>
      <c r="C22" s="80"/>
      <c r="D22" s="94"/>
      <c r="K22" s="78"/>
      <c r="R22" s="96"/>
    </row>
    <row r="23" spans="1:19">
      <c r="J23" s="78"/>
    </row>
    <row r="30" spans="1:19">
      <c r="B30" s="78"/>
    </row>
    <row r="33" spans="2:2">
      <c r="B33" s="78"/>
    </row>
  </sheetData>
  <pageMargins left="0.7" right="0.7" top="0.75" bottom="0.75" header="0.3" footer="0.3"/>
  <pageSetup scale="48"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6" tint="0.59999389629810485"/>
    <pageSetUpPr fitToPage="1"/>
  </sheetPr>
  <dimension ref="A1:AS55"/>
  <sheetViews>
    <sheetView topLeftCell="A52" workbookViewId="0">
      <selection activeCell="R49" sqref="G49:R49"/>
    </sheetView>
  </sheetViews>
  <sheetFormatPr defaultRowHeight="15" outlineLevelCol="1"/>
  <cols>
    <col min="1" max="1" width="22.7109375" customWidth="1"/>
    <col min="2" max="2" width="29.140625" bestFit="1" customWidth="1"/>
    <col min="3" max="5" width="10.7109375" bestFit="1" customWidth="1"/>
    <col min="6" max="6" width="2" customWidth="1"/>
    <col min="7" max="18" width="10.5703125" customWidth="1" outlineLevel="1"/>
    <col min="19" max="19" width="11.5703125" bestFit="1" customWidth="1"/>
    <col min="20" max="20" width="2" customWidth="1"/>
    <col min="21" max="32" width="9.140625" customWidth="1" outlineLevel="1"/>
  </cols>
  <sheetData>
    <row r="1" spans="1:41" ht="12" customHeight="1">
      <c r="A1" s="1" t="s">
        <v>251</v>
      </c>
      <c r="B1" s="2"/>
      <c r="C1" s="3"/>
      <c r="D1" s="3"/>
      <c r="E1" s="3"/>
      <c r="F1" s="2"/>
      <c r="G1" s="2"/>
      <c r="H1" s="2"/>
      <c r="I1" s="2"/>
      <c r="J1" s="2"/>
      <c r="K1" s="2"/>
      <c r="L1" s="2"/>
      <c r="M1" s="2"/>
      <c r="N1" s="2"/>
      <c r="O1" s="2"/>
      <c r="P1" s="2"/>
      <c r="Q1" s="2"/>
      <c r="R1" s="2"/>
      <c r="S1" s="2"/>
      <c r="T1" s="2"/>
    </row>
    <row r="2" spans="1:41" ht="12" customHeight="1">
      <c r="A2" s="1" t="s">
        <v>272</v>
      </c>
      <c r="B2" s="2"/>
      <c r="C2" s="3"/>
      <c r="D2" s="3"/>
      <c r="E2" s="3"/>
      <c r="F2" s="2"/>
      <c r="G2" s="2"/>
      <c r="H2" s="2"/>
      <c r="I2" s="2"/>
      <c r="J2" s="2"/>
      <c r="K2" s="2"/>
      <c r="L2" s="2"/>
      <c r="M2" s="2"/>
      <c r="N2" s="2"/>
      <c r="O2" s="2"/>
      <c r="P2" s="2"/>
      <c r="Q2" s="2"/>
      <c r="R2" s="2"/>
      <c r="S2" s="2"/>
      <c r="T2" s="2"/>
    </row>
    <row r="3" spans="1:41" ht="12" customHeight="1">
      <c r="A3" s="4" t="str">
        <f>'Yakima Regulated Price Out'!A3</f>
        <v>7/1/22-6/30/23</v>
      </c>
      <c r="B3" s="2"/>
      <c r="C3" s="3"/>
      <c r="D3" s="3"/>
      <c r="E3" s="3"/>
      <c r="F3" s="2"/>
      <c r="G3" s="2"/>
      <c r="H3" s="2"/>
      <c r="I3" s="2"/>
      <c r="J3" s="2"/>
      <c r="K3" s="2"/>
      <c r="L3" s="2"/>
      <c r="M3" s="2"/>
      <c r="N3" s="2"/>
      <c r="O3" s="2"/>
      <c r="P3" s="2"/>
      <c r="Q3" s="2"/>
      <c r="R3" s="2"/>
      <c r="S3" s="2"/>
      <c r="T3" s="2"/>
    </row>
    <row r="4" spans="1:41">
      <c r="A4" s="2"/>
      <c r="B4" s="5"/>
      <c r="C4" s="167" t="s">
        <v>488</v>
      </c>
      <c r="D4" s="165" t="s">
        <v>493</v>
      </c>
      <c r="E4" s="6" t="s">
        <v>500</v>
      </c>
      <c r="F4" s="2"/>
      <c r="G4" s="161" t="str">
        <f>'Yakima Regulated Price Out'!H4</f>
        <v>Jan</v>
      </c>
      <c r="H4" s="161" t="str">
        <f>'Yakima Regulated Price Out'!I4</f>
        <v>Feb</v>
      </c>
      <c r="I4" s="161" t="str">
        <f>'Yakima Regulated Price Out'!J4</f>
        <v>Mar</v>
      </c>
      <c r="J4" s="161" t="str">
        <f>'Yakima Regulated Price Out'!K4</f>
        <v>Apr</v>
      </c>
      <c r="K4" s="161" t="str">
        <f>'Yakima Regulated Price Out'!L4</f>
        <v>May</v>
      </c>
      <c r="L4" s="163" t="str">
        <f>'Yakima Regulated Price Out'!M4</f>
        <v>Jun</v>
      </c>
      <c r="M4" s="162" t="str">
        <f>'Yakima Regulated Price Out'!N4</f>
        <v>Jul</v>
      </c>
      <c r="N4" s="162" t="str">
        <f>'Yakima Regulated Price Out'!O4</f>
        <v>Aug</v>
      </c>
      <c r="O4" s="162" t="str">
        <f>'Yakima Regulated Price Out'!P4</f>
        <v>Sep</v>
      </c>
      <c r="P4" s="162" t="str">
        <f>'Yakima Regulated Price Out'!Q4</f>
        <v>Oct</v>
      </c>
      <c r="Q4" s="162" t="str">
        <f>'Yakima Regulated Price Out'!R4</f>
        <v>Nov</v>
      </c>
      <c r="R4" s="162" t="str">
        <f>'Yakima Regulated Price Out'!S4</f>
        <v>Dec</v>
      </c>
      <c r="S4" s="68" t="s">
        <v>0</v>
      </c>
      <c r="T4" s="2"/>
      <c r="U4" s="138" t="str">
        <f>G4</f>
        <v>Jan</v>
      </c>
      <c r="V4" s="138" t="str">
        <f t="shared" ref="V4:AF4" si="0">H4</f>
        <v>Feb</v>
      </c>
      <c r="W4" s="138" t="str">
        <f t="shared" si="0"/>
        <v>Mar</v>
      </c>
      <c r="X4" s="138" t="str">
        <f t="shared" si="0"/>
        <v>Apr</v>
      </c>
      <c r="Y4" s="138" t="str">
        <f t="shared" si="0"/>
        <v>May</v>
      </c>
      <c r="Z4" s="174" t="str">
        <f t="shared" si="0"/>
        <v>Jun</v>
      </c>
      <c r="AA4" s="148" t="str">
        <f t="shared" si="0"/>
        <v>Jul</v>
      </c>
      <c r="AB4" s="148" t="str">
        <f t="shared" si="0"/>
        <v>Aug</v>
      </c>
      <c r="AC4" s="148" t="str">
        <f t="shared" si="0"/>
        <v>Sep</v>
      </c>
      <c r="AD4" s="148" t="str">
        <f t="shared" si="0"/>
        <v>Oct</v>
      </c>
      <c r="AE4" s="148" t="str">
        <f t="shared" si="0"/>
        <v>Nov</v>
      </c>
      <c r="AF4" s="148" t="str">
        <f t="shared" si="0"/>
        <v>Dec</v>
      </c>
      <c r="AG4" s="35" t="s">
        <v>384</v>
      </c>
      <c r="AJ4" s="253" t="s">
        <v>504</v>
      </c>
      <c r="AK4" s="254"/>
      <c r="AL4" s="253" t="s">
        <v>505</v>
      </c>
      <c r="AM4" s="254"/>
      <c r="AN4" s="253" t="s">
        <v>506</v>
      </c>
      <c r="AO4" s="254"/>
    </row>
    <row r="5" spans="1:41" ht="12" customHeight="1">
      <c r="A5" s="7" t="s">
        <v>1</v>
      </c>
      <c r="B5" s="5" t="s">
        <v>2</v>
      </c>
      <c r="C5" s="168">
        <v>44562</v>
      </c>
      <c r="D5" s="166">
        <v>44927</v>
      </c>
      <c r="E5" s="8">
        <v>45078</v>
      </c>
      <c r="F5" s="5"/>
      <c r="G5" s="161" t="s">
        <v>3</v>
      </c>
      <c r="H5" s="161" t="s">
        <v>3</v>
      </c>
      <c r="I5" s="161" t="s">
        <v>3</v>
      </c>
      <c r="J5" s="161" t="s">
        <v>3</v>
      </c>
      <c r="K5" s="161" t="s">
        <v>3</v>
      </c>
      <c r="L5" s="163" t="s">
        <v>3</v>
      </c>
      <c r="M5" s="162" t="s">
        <v>3</v>
      </c>
      <c r="N5" s="162" t="s">
        <v>3</v>
      </c>
      <c r="O5" s="162" t="s">
        <v>3</v>
      </c>
      <c r="P5" s="162" t="s">
        <v>3</v>
      </c>
      <c r="Q5" s="162" t="s">
        <v>3</v>
      </c>
      <c r="R5" s="162" t="s">
        <v>3</v>
      </c>
      <c r="S5" s="68" t="s">
        <v>3</v>
      </c>
      <c r="T5" s="5"/>
      <c r="U5" s="37" t="s">
        <v>4</v>
      </c>
      <c r="V5" s="37" t="s">
        <v>4</v>
      </c>
      <c r="W5" s="37" t="s">
        <v>4</v>
      </c>
      <c r="X5" s="37" t="s">
        <v>4</v>
      </c>
      <c r="Y5" s="37" t="s">
        <v>4</v>
      </c>
      <c r="Z5" s="164" t="s">
        <v>4</v>
      </c>
      <c r="AA5" s="137" t="s">
        <v>4</v>
      </c>
      <c r="AB5" s="137" t="s">
        <v>4</v>
      </c>
      <c r="AC5" s="137" t="s">
        <v>4</v>
      </c>
      <c r="AD5" s="137" t="s">
        <v>4</v>
      </c>
      <c r="AE5" s="137" t="s">
        <v>4</v>
      </c>
      <c r="AF5" s="137" t="s">
        <v>4</v>
      </c>
      <c r="AG5" s="37" t="s">
        <v>4</v>
      </c>
      <c r="AJ5" s="216" t="s">
        <v>507</v>
      </c>
      <c r="AK5" s="217" t="s">
        <v>508</v>
      </c>
      <c r="AL5" s="216" t="s">
        <v>507</v>
      </c>
      <c r="AM5" s="217" t="s">
        <v>508</v>
      </c>
      <c r="AN5" s="216" t="s">
        <v>507</v>
      </c>
      <c r="AO5" s="217" t="s">
        <v>508</v>
      </c>
    </row>
    <row r="6" spans="1:41" ht="12" customHeight="1"/>
    <row r="7" spans="1:41" s="2" customFormat="1" ht="12" customHeight="1">
      <c r="C7" s="3"/>
      <c r="D7" s="3"/>
      <c r="E7" s="3"/>
      <c r="U7"/>
      <c r="V7"/>
      <c r="W7"/>
      <c r="X7"/>
      <c r="Y7"/>
      <c r="Z7"/>
      <c r="AA7"/>
      <c r="AB7"/>
      <c r="AC7"/>
      <c r="AD7"/>
      <c r="AE7"/>
      <c r="AF7"/>
      <c r="AG7"/>
    </row>
    <row r="8" spans="1:41" s="2" customFormat="1" ht="12" customHeight="1">
      <c r="A8" s="9"/>
      <c r="B8" s="9"/>
      <c r="C8" s="3"/>
      <c r="D8" s="3"/>
      <c r="E8" s="3"/>
      <c r="F8" s="10"/>
      <c r="T8" s="10"/>
      <c r="U8"/>
      <c r="V8"/>
      <c r="W8"/>
      <c r="X8"/>
      <c r="Y8"/>
      <c r="Z8"/>
      <c r="AA8"/>
      <c r="AB8"/>
      <c r="AC8"/>
      <c r="AD8"/>
      <c r="AE8"/>
      <c r="AF8"/>
      <c r="AG8"/>
    </row>
    <row r="9" spans="1:41" s="2" customFormat="1" ht="12" customHeight="1">
      <c r="A9" s="11" t="s">
        <v>5</v>
      </c>
      <c r="B9" s="11" t="s">
        <v>5</v>
      </c>
      <c r="C9" s="3"/>
      <c r="D9" s="3"/>
      <c r="E9" s="3"/>
      <c r="F9" s="10"/>
      <c r="T9" s="10"/>
      <c r="U9"/>
      <c r="V9"/>
      <c r="W9"/>
      <c r="X9"/>
      <c r="Y9"/>
      <c r="Z9"/>
      <c r="AA9"/>
      <c r="AB9"/>
      <c r="AC9"/>
      <c r="AD9"/>
      <c r="AE9"/>
      <c r="AF9"/>
      <c r="AG9"/>
    </row>
    <row r="10" spans="1:41" s="2" customFormat="1" ht="12" customHeight="1">
      <c r="A10" s="11"/>
      <c r="B10" s="11"/>
      <c r="C10" s="3"/>
      <c r="D10" s="3"/>
      <c r="E10" s="3"/>
      <c r="F10" s="10"/>
      <c r="T10" s="10"/>
      <c r="U10" s="22"/>
      <c r="V10" s="22"/>
      <c r="W10" s="22"/>
      <c r="X10" s="22"/>
      <c r="Y10" s="22"/>
      <c r="Z10" s="22"/>
      <c r="AA10" s="22"/>
      <c r="AB10" s="22"/>
      <c r="AC10" s="22"/>
      <c r="AD10" s="22"/>
      <c r="AE10" s="22"/>
      <c r="AF10" s="22"/>
      <c r="AG10" s="22"/>
    </row>
    <row r="11" spans="1:41" s="2" customFormat="1" ht="12" customHeight="1">
      <c r="A11" s="12" t="s">
        <v>6</v>
      </c>
      <c r="B11" s="12" t="s">
        <v>6</v>
      </c>
      <c r="C11" s="13"/>
      <c r="D11" s="13"/>
      <c r="E11" s="13"/>
      <c r="F11" s="13"/>
      <c r="G11" s="15"/>
      <c r="H11" s="15"/>
      <c r="I11" s="15"/>
      <c r="J11" s="15"/>
      <c r="K11" s="15"/>
      <c r="L11" s="15"/>
      <c r="M11" s="15"/>
      <c r="N11" s="15"/>
      <c r="O11" s="15"/>
      <c r="P11" s="15"/>
      <c r="Q11" s="15"/>
      <c r="R11" s="15"/>
      <c r="S11" s="15"/>
      <c r="T11" s="13"/>
      <c r="U11" s="22"/>
      <c r="V11" s="22"/>
      <c r="W11" s="22"/>
      <c r="X11" s="22"/>
      <c r="Y11" s="22"/>
      <c r="Z11" s="22"/>
      <c r="AA11" s="22"/>
      <c r="AB11" s="22"/>
      <c r="AC11" s="22"/>
      <c r="AD11" s="22"/>
      <c r="AE11" s="22"/>
      <c r="AF11" s="22"/>
      <c r="AG11" s="22"/>
    </row>
    <row r="12" spans="1:41" s="2" customFormat="1" ht="12" customHeight="1">
      <c r="A12" s="29" t="s">
        <v>62</v>
      </c>
      <c r="B12" s="29" t="s">
        <v>37</v>
      </c>
      <c r="C12" s="13">
        <v>12.18</v>
      </c>
      <c r="D12" s="13">
        <v>12.545400000000001</v>
      </c>
      <c r="E12" s="13">
        <v>13.21</v>
      </c>
      <c r="F12" s="13"/>
      <c r="G12" s="14">
        <v>175.7</v>
      </c>
      <c r="H12" s="14">
        <v>163.15</v>
      </c>
      <c r="I12" s="14">
        <v>175.7</v>
      </c>
      <c r="J12" s="14">
        <v>175.7</v>
      </c>
      <c r="K12" s="14">
        <v>175.7</v>
      </c>
      <c r="L12" s="14">
        <v>184.94</v>
      </c>
      <c r="M12" s="14">
        <v>182.7</v>
      </c>
      <c r="N12" s="14">
        <v>182.7</v>
      </c>
      <c r="O12" s="14">
        <v>182.7</v>
      </c>
      <c r="P12" s="14">
        <v>182.7</v>
      </c>
      <c r="Q12" s="14">
        <v>194.88</v>
      </c>
      <c r="R12" s="14">
        <v>182.7</v>
      </c>
      <c r="S12" s="14">
        <f t="shared" ref="S12:S15" si="1">SUM(G12:R12)</f>
        <v>2159.27</v>
      </c>
      <c r="T12" s="13"/>
      <c r="U12" s="88">
        <f>+(G12/$D12)</f>
        <v>14.005133355652269</v>
      </c>
      <c r="V12" s="88">
        <f t="shared" ref="V12:Y12" si="2">+(H12/$D12)</f>
        <v>13.004766687391394</v>
      </c>
      <c r="W12" s="88">
        <f t="shared" si="2"/>
        <v>14.005133355652269</v>
      </c>
      <c r="X12" s="88">
        <f t="shared" si="2"/>
        <v>14.005133355652269</v>
      </c>
      <c r="Y12" s="88">
        <f t="shared" si="2"/>
        <v>14.005133355652269</v>
      </c>
      <c r="Z12" s="88">
        <f>+(L12/$E12)</f>
        <v>13.999999999999998</v>
      </c>
      <c r="AA12" s="88">
        <f t="shared" ref="AA12:AF13" si="3">+(M12/$C12)</f>
        <v>15</v>
      </c>
      <c r="AB12" s="88">
        <f t="shared" si="3"/>
        <v>15</v>
      </c>
      <c r="AC12" s="88">
        <f t="shared" si="3"/>
        <v>15</v>
      </c>
      <c r="AD12" s="88">
        <f t="shared" si="3"/>
        <v>15</v>
      </c>
      <c r="AE12" s="88">
        <f t="shared" si="3"/>
        <v>16</v>
      </c>
      <c r="AF12" s="88">
        <f t="shared" si="3"/>
        <v>15</v>
      </c>
      <c r="AG12" s="129">
        <f>SUM(U12:AF12)/12</f>
        <v>14.502108342500039</v>
      </c>
      <c r="AJ12" s="2">
        <v>1</v>
      </c>
      <c r="AK12" s="106">
        <f>+AJ12*AG12</f>
        <v>14.502108342500039</v>
      </c>
    </row>
    <row r="13" spans="1:41" s="2" customFormat="1" ht="12" customHeight="1">
      <c r="A13" s="29" t="s">
        <v>64</v>
      </c>
      <c r="B13" s="29" t="s">
        <v>39</v>
      </c>
      <c r="C13" s="20">
        <v>17.57</v>
      </c>
      <c r="D13" s="13">
        <v>18.097100000000001</v>
      </c>
      <c r="E13" s="13">
        <v>19.03</v>
      </c>
      <c r="F13" s="13"/>
      <c r="G13" s="14">
        <v>8502.2999999999993</v>
      </c>
      <c r="H13" s="14">
        <v>8538.48</v>
      </c>
      <c r="I13" s="14">
        <v>8610.84</v>
      </c>
      <c r="J13" s="14">
        <v>8574.66</v>
      </c>
      <c r="K13" s="14">
        <v>8592.75</v>
      </c>
      <c r="L13" s="14">
        <v>9058.2800000000007</v>
      </c>
      <c r="M13" s="14">
        <v>8205.19</v>
      </c>
      <c r="N13" s="14">
        <v>8222.76</v>
      </c>
      <c r="O13" s="14">
        <v>8205.19</v>
      </c>
      <c r="P13" s="14">
        <v>8275.4699999999993</v>
      </c>
      <c r="Q13" s="14">
        <v>8310.61</v>
      </c>
      <c r="R13" s="14">
        <v>8275.4699999999993</v>
      </c>
      <c r="S13" s="14">
        <f t="shared" si="1"/>
        <v>101372</v>
      </c>
      <c r="T13" s="13"/>
      <c r="U13" s="88">
        <f>+(G13/$D13)</f>
        <v>469.81560581529629</v>
      </c>
      <c r="V13" s="88">
        <f t="shared" ref="V13" si="4">+(H13/$D13)</f>
        <v>471.81482115919118</v>
      </c>
      <c r="W13" s="88">
        <f t="shared" ref="W13" si="5">+(I13/$D13)</f>
        <v>475.81325184698096</v>
      </c>
      <c r="X13" s="88">
        <f t="shared" ref="X13" si="6">+(J13/$D13)</f>
        <v>473.81403650308607</v>
      </c>
      <c r="Y13" s="88">
        <f t="shared" ref="Y13" si="7">+(K13/$D13)</f>
        <v>474.81364417503352</v>
      </c>
      <c r="Z13" s="88">
        <f>+(L13/$E13)</f>
        <v>476</v>
      </c>
      <c r="AA13" s="88">
        <f t="shared" si="3"/>
        <v>467</v>
      </c>
      <c r="AB13" s="88">
        <f t="shared" si="3"/>
        <v>468</v>
      </c>
      <c r="AC13" s="88">
        <f t="shared" si="3"/>
        <v>467</v>
      </c>
      <c r="AD13" s="88">
        <f t="shared" si="3"/>
        <v>470.99999999999994</v>
      </c>
      <c r="AE13" s="88">
        <f t="shared" si="3"/>
        <v>473</v>
      </c>
      <c r="AF13" s="88">
        <f t="shared" si="3"/>
        <v>470.99999999999994</v>
      </c>
      <c r="AG13" s="129">
        <f>SUM(U13:AF13)/12</f>
        <v>471.58927995829907</v>
      </c>
      <c r="AJ13" s="2">
        <v>1</v>
      </c>
      <c r="AK13" s="106">
        <f>+AJ13*AG13</f>
        <v>471.58927995829907</v>
      </c>
      <c r="AL13" s="97"/>
    </row>
    <row r="14" spans="1:41" s="2" customFormat="1" ht="12" customHeight="1">
      <c r="A14" s="29" t="s">
        <v>76</v>
      </c>
      <c r="B14" s="29" t="s">
        <v>51</v>
      </c>
      <c r="C14" s="20">
        <v>5.14</v>
      </c>
      <c r="D14" s="20">
        <v>5.14</v>
      </c>
      <c r="E14" s="20">
        <v>5.14</v>
      </c>
      <c r="F14" s="13"/>
      <c r="G14" s="14">
        <v>15.42</v>
      </c>
      <c r="H14" s="14">
        <v>5.14</v>
      </c>
      <c r="I14" s="14">
        <v>0</v>
      </c>
      <c r="J14" s="14">
        <v>10.28</v>
      </c>
      <c r="K14" s="14">
        <v>0</v>
      </c>
      <c r="L14" s="14">
        <v>0</v>
      </c>
      <c r="M14" s="14">
        <v>0</v>
      </c>
      <c r="N14" s="101">
        <v>5.14</v>
      </c>
      <c r="O14" s="14">
        <v>0</v>
      </c>
      <c r="P14" s="14">
        <v>0</v>
      </c>
      <c r="Q14" s="14">
        <v>0</v>
      </c>
      <c r="R14" s="14">
        <v>5.14</v>
      </c>
      <c r="S14" s="14">
        <f t="shared" si="1"/>
        <v>41.12</v>
      </c>
      <c r="T14" s="13"/>
      <c r="U14" s="88"/>
      <c r="V14" s="88"/>
      <c r="W14" s="88"/>
      <c r="X14" s="88"/>
      <c r="Y14" s="88"/>
      <c r="Z14" s="88"/>
      <c r="AA14" s="88"/>
      <c r="AB14" s="88"/>
      <c r="AC14" s="88"/>
      <c r="AD14" s="88"/>
      <c r="AE14" s="88"/>
      <c r="AF14" s="88"/>
      <c r="AG14" s="88"/>
      <c r="AK14" s="102"/>
      <c r="AL14" s="97"/>
    </row>
    <row r="15" spans="1:41" s="2" customFormat="1" ht="12" customHeight="1">
      <c r="A15" s="29" t="s">
        <v>66</v>
      </c>
      <c r="B15" s="29" t="s">
        <v>41</v>
      </c>
      <c r="C15" s="20">
        <v>3.62</v>
      </c>
      <c r="D15" s="20">
        <v>3.62</v>
      </c>
      <c r="E15" s="20">
        <v>3.62</v>
      </c>
      <c r="F15" s="13"/>
      <c r="G15" s="14">
        <v>401.76</v>
      </c>
      <c r="H15" s="14">
        <v>428</v>
      </c>
      <c r="I15" s="14">
        <v>1871.16</v>
      </c>
      <c r="J15" s="14">
        <v>1108.56</v>
      </c>
      <c r="K15" s="14">
        <v>2470.08</v>
      </c>
      <c r="L15" s="14">
        <v>2093.36</v>
      </c>
      <c r="M15" s="14">
        <v>514.04</v>
      </c>
      <c r="N15" s="14">
        <v>752.96</v>
      </c>
      <c r="O15" s="14">
        <v>553.86</v>
      </c>
      <c r="P15" s="14">
        <v>369.24</v>
      </c>
      <c r="Q15" s="14">
        <v>521.28</v>
      </c>
      <c r="R15" s="14">
        <v>314.94</v>
      </c>
      <c r="S15" s="14">
        <f t="shared" si="1"/>
        <v>11399.24</v>
      </c>
      <c r="T15" s="13"/>
      <c r="U15" s="88"/>
      <c r="V15" s="88"/>
      <c r="W15" s="88"/>
      <c r="X15" s="88"/>
      <c r="Y15" s="88"/>
      <c r="Z15" s="88"/>
      <c r="AA15" s="88"/>
      <c r="AB15" s="88"/>
      <c r="AC15" s="88"/>
      <c r="AD15" s="88"/>
      <c r="AE15" s="88"/>
      <c r="AF15" s="88"/>
      <c r="AG15" s="88"/>
    </row>
    <row r="16" spans="1:41" s="30" customFormat="1" ht="12" customHeight="1" thickBot="1">
      <c r="A16" s="29"/>
      <c r="B16" s="29"/>
      <c r="C16" s="41"/>
      <c r="D16" s="41"/>
      <c r="E16" s="41"/>
      <c r="F16" s="41"/>
      <c r="G16" s="42"/>
      <c r="H16" s="42"/>
      <c r="I16" s="42"/>
      <c r="J16" s="42"/>
      <c r="K16" s="42"/>
      <c r="L16" s="42"/>
      <c r="M16" s="42"/>
      <c r="N16" s="42"/>
      <c r="O16" s="42"/>
      <c r="P16" s="42"/>
      <c r="Q16" s="42"/>
      <c r="R16" s="42"/>
      <c r="S16" s="42"/>
      <c r="T16" s="41"/>
      <c r="U16" s="22"/>
      <c r="V16" s="22"/>
      <c r="W16" s="22"/>
      <c r="X16" s="22"/>
      <c r="Y16" s="22"/>
      <c r="Z16" s="22"/>
      <c r="AA16" s="22"/>
      <c r="AB16" s="22"/>
      <c r="AC16" s="22"/>
      <c r="AD16" s="22"/>
      <c r="AE16" s="22"/>
      <c r="AF16" s="22"/>
      <c r="AG16" s="22"/>
    </row>
    <row r="17" spans="1:45" s="2" customFormat="1" ht="12" customHeight="1" thickBot="1">
      <c r="A17" s="9"/>
      <c r="B17" s="17" t="s">
        <v>7</v>
      </c>
      <c r="C17" s="13"/>
      <c r="D17" s="13"/>
      <c r="E17" s="13"/>
      <c r="F17" s="13"/>
      <c r="G17" s="76">
        <f t="shared" ref="G17:S17" si="8">SUM(G12:G16)</f>
        <v>9095.18</v>
      </c>
      <c r="H17" s="76">
        <f t="shared" si="8"/>
        <v>9134.7699999999986</v>
      </c>
      <c r="I17" s="76">
        <f t="shared" si="8"/>
        <v>10657.7</v>
      </c>
      <c r="J17" s="76">
        <f t="shared" si="8"/>
        <v>9869.2000000000007</v>
      </c>
      <c r="K17" s="76">
        <f t="shared" si="8"/>
        <v>11238.53</v>
      </c>
      <c r="L17" s="76">
        <f t="shared" si="8"/>
        <v>11336.580000000002</v>
      </c>
      <c r="M17" s="76">
        <f t="shared" si="8"/>
        <v>8901.93</v>
      </c>
      <c r="N17" s="76">
        <f t="shared" si="8"/>
        <v>9163.5600000000013</v>
      </c>
      <c r="O17" s="76">
        <f t="shared" si="8"/>
        <v>8941.7500000000018</v>
      </c>
      <c r="P17" s="76">
        <f t="shared" si="8"/>
        <v>8827.41</v>
      </c>
      <c r="Q17" s="76">
        <f t="shared" si="8"/>
        <v>9026.77</v>
      </c>
      <c r="R17" s="76">
        <f t="shared" si="8"/>
        <v>8778.25</v>
      </c>
      <c r="S17" s="76">
        <f t="shared" si="8"/>
        <v>114971.63</v>
      </c>
      <c r="T17" s="13"/>
      <c r="U17" s="131">
        <f t="shared" ref="U17:AG17" si="9">SUM(U12:U16)</f>
        <v>483.82073917094857</v>
      </c>
      <c r="V17" s="131">
        <f t="shared" si="9"/>
        <v>484.81958784658258</v>
      </c>
      <c r="W17" s="131">
        <f t="shared" si="9"/>
        <v>489.81838520263324</v>
      </c>
      <c r="X17" s="131">
        <f t="shared" si="9"/>
        <v>487.81916985873835</v>
      </c>
      <c r="Y17" s="131">
        <f t="shared" si="9"/>
        <v>488.81877753068579</v>
      </c>
      <c r="Z17" s="131">
        <f t="shared" si="9"/>
        <v>490</v>
      </c>
      <c r="AA17" s="131">
        <f t="shared" si="9"/>
        <v>482</v>
      </c>
      <c r="AB17" s="131">
        <f t="shared" si="9"/>
        <v>483</v>
      </c>
      <c r="AC17" s="131">
        <f t="shared" si="9"/>
        <v>482</v>
      </c>
      <c r="AD17" s="131">
        <f t="shared" si="9"/>
        <v>485.99999999999994</v>
      </c>
      <c r="AE17" s="131">
        <f t="shared" si="9"/>
        <v>489</v>
      </c>
      <c r="AF17" s="131">
        <f t="shared" si="9"/>
        <v>485.99999999999994</v>
      </c>
      <c r="AG17" s="82">
        <f t="shared" si="9"/>
        <v>486.09138830079911</v>
      </c>
      <c r="AK17" s="82">
        <f>+SUM(AK10:AK15)</f>
        <v>486.09138830079911</v>
      </c>
      <c r="AM17" s="82">
        <f>+SUM(AM10:AM12)</f>
        <v>0</v>
      </c>
      <c r="AO17" s="82">
        <f>+SUM(AO10:AO15)</f>
        <v>0</v>
      </c>
    </row>
    <row r="18" spans="1:45" s="2" customFormat="1" ht="12" customHeight="1">
      <c r="A18" s="11"/>
      <c r="B18" s="19"/>
      <c r="C18" s="13"/>
      <c r="D18" s="13"/>
      <c r="E18" s="13"/>
      <c r="F18" s="13"/>
      <c r="G18" s="15"/>
      <c r="H18" s="15"/>
      <c r="I18" s="15"/>
      <c r="J18" s="15"/>
      <c r="K18" s="15"/>
      <c r="L18" s="15"/>
      <c r="M18" s="15"/>
      <c r="N18" s="15"/>
      <c r="O18" s="15"/>
      <c r="P18" s="15"/>
      <c r="Q18" s="15"/>
      <c r="R18" s="15"/>
      <c r="S18" s="15"/>
      <c r="T18" s="13"/>
      <c r="U18" s="22"/>
      <c r="V18" s="22"/>
      <c r="W18" s="22"/>
      <c r="X18" s="22"/>
      <c r="Y18" s="22"/>
      <c r="Z18" s="22"/>
      <c r="AA18" s="22"/>
      <c r="AB18" s="22"/>
      <c r="AC18" s="22"/>
      <c r="AD18" s="22"/>
      <c r="AE18" s="22"/>
      <c r="AF18" s="22"/>
      <c r="AG18" s="22"/>
    </row>
    <row r="19" spans="1:45" s="2" customFormat="1" ht="12" customHeight="1">
      <c r="A19" s="9"/>
      <c r="B19" s="9"/>
      <c r="C19" s="13"/>
      <c r="D19" s="13"/>
      <c r="E19" s="13"/>
      <c r="F19" s="13"/>
      <c r="G19" s="15"/>
      <c r="H19" s="15"/>
      <c r="I19" s="15"/>
      <c r="J19" s="15"/>
      <c r="K19" s="15"/>
      <c r="L19" s="15"/>
      <c r="M19" s="15"/>
      <c r="N19" s="15"/>
      <c r="O19" s="15"/>
      <c r="P19" s="15"/>
      <c r="Q19" s="15"/>
      <c r="R19" s="15"/>
      <c r="S19" s="15"/>
      <c r="T19" s="13"/>
      <c r="U19" s="22"/>
      <c r="V19" s="22"/>
      <c r="W19" s="22"/>
      <c r="X19" s="22"/>
      <c r="Y19" s="22"/>
      <c r="Z19" s="22"/>
      <c r="AA19" s="22"/>
      <c r="AB19" s="22"/>
      <c r="AC19" s="22"/>
      <c r="AD19" s="22"/>
      <c r="AE19" s="22"/>
      <c r="AF19" s="22"/>
      <c r="AG19" s="22"/>
      <c r="AO19" s="11"/>
      <c r="AP19" s="11"/>
      <c r="AQ19"/>
      <c r="AR19"/>
      <c r="AS19"/>
    </row>
    <row r="20" spans="1:45" ht="12" customHeight="1">
      <c r="A20" s="11" t="s">
        <v>12</v>
      </c>
      <c r="B20" s="11" t="s">
        <v>12</v>
      </c>
      <c r="C20" s="141"/>
      <c r="D20" s="141"/>
      <c r="E20" s="141"/>
      <c r="U20" s="22"/>
      <c r="V20" s="22"/>
      <c r="W20" s="22"/>
      <c r="X20" s="22"/>
      <c r="Y20" s="22"/>
      <c r="Z20" s="22"/>
      <c r="AA20" s="22"/>
      <c r="AB20" s="22"/>
      <c r="AC20" s="22"/>
      <c r="AD20" s="22"/>
      <c r="AE20" s="22"/>
      <c r="AF20" s="22"/>
      <c r="AG20" s="22"/>
      <c r="AO20" s="19"/>
      <c r="AP20" s="19"/>
    </row>
    <row r="21" spans="1:45" ht="12" customHeight="1">
      <c r="A21" s="11"/>
      <c r="B21" s="11"/>
      <c r="C21" s="141"/>
      <c r="D21" s="141"/>
      <c r="E21" s="141"/>
      <c r="U21" s="22"/>
      <c r="V21" s="22"/>
      <c r="W21" s="22"/>
      <c r="X21" s="22"/>
      <c r="Y21" s="22"/>
      <c r="Z21" s="22"/>
      <c r="AA21" s="22"/>
      <c r="AB21" s="22"/>
      <c r="AC21" s="22"/>
      <c r="AD21" s="22"/>
      <c r="AE21" s="22"/>
      <c r="AF21" s="22"/>
      <c r="AG21" s="22"/>
      <c r="AO21" s="23"/>
      <c r="AP21" s="23"/>
    </row>
    <row r="22" spans="1:45" s="2" customFormat="1">
      <c r="A22" s="12" t="s">
        <v>13</v>
      </c>
      <c r="B22" s="12" t="s">
        <v>13</v>
      </c>
      <c r="C22" s="13"/>
      <c r="D22" s="13"/>
      <c r="E22" s="13"/>
      <c r="F22" s="13"/>
      <c r="G22" s="15"/>
      <c r="H22" s="15"/>
      <c r="I22" s="15"/>
      <c r="J22" s="15"/>
      <c r="K22" s="15"/>
      <c r="L22" s="15"/>
      <c r="M22" s="15"/>
      <c r="N22" s="15"/>
      <c r="O22" s="15"/>
      <c r="P22" s="15"/>
      <c r="Q22" s="15"/>
      <c r="R22" s="15"/>
      <c r="S22" s="15"/>
      <c r="T22" s="13"/>
      <c r="U22" s="22"/>
      <c r="V22" s="22"/>
      <c r="W22" s="22"/>
      <c r="X22" s="22"/>
      <c r="Y22" s="22"/>
      <c r="Z22" s="22"/>
      <c r="AA22" s="22"/>
      <c r="AB22" s="22"/>
      <c r="AC22" s="22"/>
      <c r="AD22" s="22"/>
      <c r="AE22" s="22"/>
      <c r="AF22" s="22"/>
      <c r="AG22" s="22"/>
      <c r="AO22" s="29"/>
      <c r="AP22" s="29"/>
      <c r="AQ22" s="110"/>
      <c r="AR22"/>
      <c r="AS22" s="111"/>
    </row>
    <row r="23" spans="1:45" s="2" customFormat="1" ht="12" customHeight="1">
      <c r="A23" s="29" t="s">
        <v>86</v>
      </c>
      <c r="B23" s="29" t="s">
        <v>138</v>
      </c>
      <c r="C23" s="20">
        <v>62.735745158319872</v>
      </c>
      <c r="D23" s="13">
        <v>64.622200000000007</v>
      </c>
      <c r="E23" s="13">
        <v>68.069999999999993</v>
      </c>
      <c r="F23" s="13"/>
      <c r="G23" s="14">
        <v>2390.94</v>
      </c>
      <c r="H23" s="14">
        <v>2390.94</v>
      </c>
      <c r="I23" s="14">
        <v>2455.56</v>
      </c>
      <c r="J23" s="14">
        <v>2649.42</v>
      </c>
      <c r="K23" s="14">
        <v>2649.42</v>
      </c>
      <c r="L23" s="14">
        <v>2790.8700000000003</v>
      </c>
      <c r="M23" s="14">
        <v>2384.12</v>
      </c>
      <c r="N23" s="14">
        <v>2384.12</v>
      </c>
      <c r="O23" s="14">
        <v>2384.12</v>
      </c>
      <c r="P23" s="14">
        <v>2384.12</v>
      </c>
      <c r="Q23" s="14">
        <v>2321.3799999999997</v>
      </c>
      <c r="R23" s="14">
        <v>2321.3799999999997</v>
      </c>
      <c r="S23" s="14">
        <f t="shared" ref="S23:S28" si="10">SUM(G23:R23)</f>
        <v>29506.39</v>
      </c>
      <c r="T23" s="13"/>
      <c r="U23" s="88">
        <f t="shared" ref="U23:U26" si="11">+(G23/$D23)</f>
        <v>36.998740370956106</v>
      </c>
      <c r="V23" s="88">
        <f t="shared" ref="V23:V26" si="12">+(H23/$D23)</f>
        <v>36.998740370956106</v>
      </c>
      <c r="W23" s="88">
        <f t="shared" ref="W23:W26" si="13">+(I23/$D23)</f>
        <v>37.998706326927895</v>
      </c>
      <c r="X23" s="88">
        <f t="shared" ref="X23:X26" si="14">+(J23/$D23)</f>
        <v>40.998604194843253</v>
      </c>
      <c r="Y23" s="88">
        <f t="shared" ref="Y23:Y26" si="15">+(K23/$D23)</f>
        <v>40.998604194843253</v>
      </c>
      <c r="Z23" s="88">
        <f t="shared" ref="Z23:Z26" si="16">+(L23/$E23)</f>
        <v>41.000000000000007</v>
      </c>
      <c r="AA23" s="88">
        <f t="shared" ref="AA23:AA25" si="17">+(M23/$C23)</f>
        <v>38.002577222657301</v>
      </c>
      <c r="AB23" s="88">
        <f t="shared" ref="AB23:AB25" si="18">+(N23/$C23)</f>
        <v>38.002577222657301</v>
      </c>
      <c r="AC23" s="88">
        <f t="shared" ref="AC23:AC25" si="19">+(O23/$C23)</f>
        <v>38.002577222657301</v>
      </c>
      <c r="AD23" s="88">
        <f t="shared" ref="AD23:AD25" si="20">+(P23/$C23)</f>
        <v>38.002577222657301</v>
      </c>
      <c r="AE23" s="88">
        <f t="shared" ref="AE23:AE25" si="21">+(Q23/$C23)</f>
        <v>37.002509401008425</v>
      </c>
      <c r="AF23" s="88">
        <f t="shared" ref="AF23:AF25" si="22">+(R23/$C23)</f>
        <v>37.002509401008425</v>
      </c>
      <c r="AG23" s="129">
        <f t="shared" ref="AG23:AG25" si="23">SUM(U23:AF23)/12</f>
        <v>38.417393595931053</v>
      </c>
      <c r="AL23" s="2">
        <v>1</v>
      </c>
      <c r="AM23" s="106">
        <f>+AL23*AG23</f>
        <v>38.417393595931053</v>
      </c>
      <c r="AO23" s="29"/>
      <c r="AP23" s="29"/>
      <c r="AQ23" s="110"/>
      <c r="AR23"/>
      <c r="AS23" s="111"/>
    </row>
    <row r="24" spans="1:45" s="2" customFormat="1" ht="12" customHeight="1">
      <c r="A24" s="29" t="s">
        <v>87</v>
      </c>
      <c r="B24" s="29" t="s">
        <v>139</v>
      </c>
      <c r="C24" s="20">
        <v>122.54408713762871</v>
      </c>
      <c r="D24" s="13">
        <v>126.21620000000001</v>
      </c>
      <c r="E24" s="13">
        <v>133.13</v>
      </c>
      <c r="F24" s="13"/>
      <c r="G24" s="14">
        <v>4039.04</v>
      </c>
      <c r="H24" s="14">
        <v>4039.04</v>
      </c>
      <c r="I24" s="14">
        <v>4039.04</v>
      </c>
      <c r="J24" s="14">
        <v>4039.04</v>
      </c>
      <c r="K24" s="14">
        <v>4039.04</v>
      </c>
      <c r="L24" s="14">
        <v>4260.16</v>
      </c>
      <c r="M24" s="14">
        <v>3798.74</v>
      </c>
      <c r="N24" s="14">
        <v>3798.74</v>
      </c>
      <c r="O24" s="14">
        <v>3798.74</v>
      </c>
      <c r="P24" s="14">
        <v>3798.74</v>
      </c>
      <c r="Q24" s="14">
        <v>3798.74</v>
      </c>
      <c r="R24" s="14">
        <v>3798.74</v>
      </c>
      <c r="S24" s="14">
        <f t="shared" si="10"/>
        <v>47247.799999999988</v>
      </c>
      <c r="T24" s="13"/>
      <c r="U24" s="88">
        <f t="shared" si="11"/>
        <v>32.000963426247971</v>
      </c>
      <c r="V24" s="88">
        <f t="shared" si="12"/>
        <v>32.000963426247971</v>
      </c>
      <c r="W24" s="88">
        <f t="shared" si="13"/>
        <v>32.000963426247971</v>
      </c>
      <c r="X24" s="88">
        <f t="shared" si="14"/>
        <v>32.000963426247971</v>
      </c>
      <c r="Y24" s="88">
        <f t="shared" si="15"/>
        <v>32.000963426247971</v>
      </c>
      <c r="Z24" s="88">
        <f t="shared" si="16"/>
        <v>32</v>
      </c>
      <c r="AA24" s="88">
        <f t="shared" si="17"/>
        <v>30.998966076051079</v>
      </c>
      <c r="AB24" s="88">
        <f t="shared" si="18"/>
        <v>30.998966076051079</v>
      </c>
      <c r="AC24" s="88">
        <f t="shared" si="19"/>
        <v>30.998966076051079</v>
      </c>
      <c r="AD24" s="88">
        <f t="shared" si="20"/>
        <v>30.998966076051079</v>
      </c>
      <c r="AE24" s="88">
        <f t="shared" si="21"/>
        <v>30.998966076051079</v>
      </c>
      <c r="AF24" s="88">
        <f t="shared" si="22"/>
        <v>30.998966076051079</v>
      </c>
      <c r="AG24" s="129">
        <f t="shared" si="23"/>
        <v>31.499884465628867</v>
      </c>
      <c r="AL24" s="2">
        <v>1</v>
      </c>
      <c r="AM24" s="106">
        <f>+AL24*AG24</f>
        <v>31.499884465628867</v>
      </c>
      <c r="AO24" s="9"/>
      <c r="AP24" s="9"/>
      <c r="AQ24"/>
      <c r="AR24"/>
      <c r="AS24"/>
    </row>
    <row r="25" spans="1:45" s="2" customFormat="1" ht="12" customHeight="1">
      <c r="A25" s="29" t="s">
        <v>115</v>
      </c>
      <c r="B25" s="29" t="s">
        <v>167</v>
      </c>
      <c r="C25" s="20">
        <v>12.273169514219152</v>
      </c>
      <c r="D25" s="13">
        <v>12.6381</v>
      </c>
      <c r="E25" s="13">
        <v>13.59</v>
      </c>
      <c r="F25" s="13"/>
      <c r="G25" s="14">
        <v>25.28</v>
      </c>
      <c r="H25" s="14">
        <v>25.28</v>
      </c>
      <c r="I25" s="14">
        <v>25.28</v>
      </c>
      <c r="J25" s="14">
        <v>25.28</v>
      </c>
      <c r="K25" s="14">
        <v>25.28</v>
      </c>
      <c r="L25" s="14">
        <v>27.18</v>
      </c>
      <c r="M25" s="14">
        <v>24.54</v>
      </c>
      <c r="N25" s="14">
        <v>24.54</v>
      </c>
      <c r="O25" s="14">
        <v>24.54</v>
      </c>
      <c r="P25" s="14">
        <v>24.54</v>
      </c>
      <c r="Q25" s="14">
        <v>24.54</v>
      </c>
      <c r="R25" s="14">
        <v>24.54</v>
      </c>
      <c r="S25" s="14">
        <f t="shared" si="10"/>
        <v>300.82</v>
      </c>
      <c r="T25" s="13"/>
      <c r="U25" s="88">
        <f t="shared" si="11"/>
        <v>2.00030067810826</v>
      </c>
      <c r="V25" s="88">
        <f t="shared" si="12"/>
        <v>2.00030067810826</v>
      </c>
      <c r="W25" s="88">
        <f t="shared" si="13"/>
        <v>2.00030067810826</v>
      </c>
      <c r="X25" s="88">
        <f t="shared" si="14"/>
        <v>2.00030067810826</v>
      </c>
      <c r="Y25" s="88">
        <f t="shared" si="15"/>
        <v>2.00030067810826</v>
      </c>
      <c r="Z25" s="88">
        <f t="shared" si="16"/>
        <v>2</v>
      </c>
      <c r="AA25" s="88">
        <f t="shared" si="17"/>
        <v>1.999483505183322</v>
      </c>
      <c r="AB25" s="88">
        <f t="shared" si="18"/>
        <v>1.999483505183322</v>
      </c>
      <c r="AC25" s="88">
        <f t="shared" si="19"/>
        <v>1.999483505183322</v>
      </c>
      <c r="AD25" s="88">
        <f t="shared" si="20"/>
        <v>1.999483505183322</v>
      </c>
      <c r="AE25" s="88">
        <f t="shared" si="21"/>
        <v>1.999483505183322</v>
      </c>
      <c r="AF25" s="88">
        <f t="shared" si="22"/>
        <v>1.999483505183322</v>
      </c>
      <c r="AG25" s="129">
        <f t="shared" si="23"/>
        <v>1.9998670351367689</v>
      </c>
      <c r="AJ25" s="2">
        <v>1</v>
      </c>
      <c r="AK25" s="106">
        <f t="shared" ref="AK25:AK26" si="24">+AJ25*AG25</f>
        <v>1.9998670351367689</v>
      </c>
      <c r="AO25" s="9"/>
      <c r="AP25" s="17"/>
      <c r="AQ25"/>
      <c r="AR25"/>
      <c r="AS25" s="109"/>
    </row>
    <row r="26" spans="1:45" s="2" customFormat="1" ht="12" customHeight="1">
      <c r="A26" s="29" t="s">
        <v>117</v>
      </c>
      <c r="B26" s="29" t="s">
        <v>169</v>
      </c>
      <c r="C26" s="20">
        <v>17.57</v>
      </c>
      <c r="D26" s="20">
        <v>17.57</v>
      </c>
      <c r="E26" s="13">
        <v>19.03</v>
      </c>
      <c r="F26" s="13"/>
      <c r="G26" s="14">
        <v>18.09</v>
      </c>
      <c r="H26" s="14">
        <v>18.09</v>
      </c>
      <c r="I26" s="14">
        <v>18.09</v>
      </c>
      <c r="J26" s="14">
        <v>18.09</v>
      </c>
      <c r="K26" s="14">
        <v>18.09</v>
      </c>
      <c r="L26" s="14">
        <v>19.03</v>
      </c>
      <c r="M26" s="14">
        <v>0</v>
      </c>
      <c r="N26" s="14">
        <v>0</v>
      </c>
      <c r="O26" s="14">
        <v>0</v>
      </c>
      <c r="P26" s="14">
        <v>0</v>
      </c>
      <c r="Q26" s="14">
        <v>0</v>
      </c>
      <c r="R26" s="14">
        <v>17.57</v>
      </c>
      <c r="S26" s="14">
        <f t="shared" ref="S26" si="25">SUM(G26:R26)</f>
        <v>127.05000000000001</v>
      </c>
      <c r="T26" s="13"/>
      <c r="U26" s="88">
        <f t="shared" si="11"/>
        <v>1.0295959021058623</v>
      </c>
      <c r="V26" s="88">
        <f t="shared" si="12"/>
        <v>1.0295959021058623</v>
      </c>
      <c r="W26" s="88">
        <f t="shared" si="13"/>
        <v>1.0295959021058623</v>
      </c>
      <c r="X26" s="88">
        <f t="shared" si="14"/>
        <v>1.0295959021058623</v>
      </c>
      <c r="Y26" s="88">
        <f t="shared" si="15"/>
        <v>1.0295959021058623</v>
      </c>
      <c r="Z26" s="88">
        <f t="shared" si="16"/>
        <v>1</v>
      </c>
      <c r="AA26" s="88">
        <f t="shared" ref="AA26" si="26">+(M26/$C26)</f>
        <v>0</v>
      </c>
      <c r="AB26" s="88">
        <f t="shared" ref="AB26" si="27">+(N26/$C26)</f>
        <v>0</v>
      </c>
      <c r="AC26" s="88">
        <f t="shared" ref="AC26" si="28">+(O26/$C26)</f>
        <v>0</v>
      </c>
      <c r="AD26" s="88">
        <f t="shared" ref="AD26" si="29">+(P26/$C26)</f>
        <v>0</v>
      </c>
      <c r="AE26" s="88">
        <f t="shared" ref="AE26" si="30">+(Q26/$C26)</f>
        <v>0</v>
      </c>
      <c r="AF26" s="88">
        <f t="shared" ref="AF26" si="31">+(R26/$C26)</f>
        <v>1</v>
      </c>
      <c r="AG26" s="129">
        <f t="shared" ref="AG26" si="32">SUM(U26:AF26)/12</f>
        <v>0.595664959210776</v>
      </c>
      <c r="AJ26" s="2">
        <v>1</v>
      </c>
      <c r="AK26" s="106">
        <f t="shared" si="24"/>
        <v>0.595664959210776</v>
      </c>
      <c r="AO26" s="9"/>
      <c r="AP26" s="17"/>
      <c r="AQ26"/>
      <c r="AR26"/>
      <c r="AS26" s="109"/>
    </row>
    <row r="27" spans="1:45" s="2" customFormat="1" ht="12.75">
      <c r="A27" s="29" t="s">
        <v>405</v>
      </c>
      <c r="B27" s="29" t="s">
        <v>406</v>
      </c>
      <c r="C27" s="20">
        <v>48.65</v>
      </c>
      <c r="D27" s="20">
        <v>48.65</v>
      </c>
      <c r="E27" s="20">
        <v>48.65</v>
      </c>
      <c r="F27" s="13"/>
      <c r="G27" s="101">
        <v>0</v>
      </c>
      <c r="H27" s="14">
        <v>0</v>
      </c>
      <c r="I27" s="14">
        <v>0</v>
      </c>
      <c r="J27" s="14">
        <v>51.19</v>
      </c>
      <c r="K27" s="14">
        <v>0</v>
      </c>
      <c r="L27" s="14">
        <v>0</v>
      </c>
      <c r="M27" s="14">
        <v>0</v>
      </c>
      <c r="N27" s="14">
        <v>0</v>
      </c>
      <c r="O27" s="14">
        <v>0</v>
      </c>
      <c r="P27" s="14">
        <v>0</v>
      </c>
      <c r="Q27" s="14">
        <v>0</v>
      </c>
      <c r="R27" s="14">
        <v>51.19</v>
      </c>
      <c r="S27" s="14">
        <f t="shared" ref="S27" si="33">SUM(G27:R27)</f>
        <v>102.38</v>
      </c>
      <c r="T27" s="13"/>
      <c r="U27" s="14"/>
      <c r="V27" s="14"/>
      <c r="W27" s="14"/>
      <c r="X27" s="14"/>
      <c r="Y27" s="14"/>
      <c r="Z27" s="14"/>
      <c r="AA27" s="14"/>
      <c r="AB27" s="14"/>
      <c r="AC27" s="14"/>
      <c r="AD27" s="14"/>
      <c r="AE27" s="14"/>
      <c r="AF27" s="14"/>
      <c r="AG27" s="14"/>
    </row>
    <row r="28" spans="1:45" s="2" customFormat="1" ht="12.75">
      <c r="A28" s="29" t="s">
        <v>118</v>
      </c>
      <c r="B28" s="29" t="s">
        <v>179</v>
      </c>
      <c r="C28" s="20">
        <v>4.13</v>
      </c>
      <c r="D28" s="20">
        <v>4.13</v>
      </c>
      <c r="E28" s="20">
        <v>4.13</v>
      </c>
      <c r="F28" s="13"/>
      <c r="G28" s="101">
        <v>0</v>
      </c>
      <c r="H28" s="14">
        <v>0</v>
      </c>
      <c r="I28" s="14">
        <v>0</v>
      </c>
      <c r="J28" s="14">
        <v>0</v>
      </c>
      <c r="K28" s="14">
        <v>0</v>
      </c>
      <c r="L28" s="14">
        <v>0</v>
      </c>
      <c r="M28" s="14">
        <v>0</v>
      </c>
      <c r="N28" s="14">
        <v>0</v>
      </c>
      <c r="O28" s="14">
        <v>0</v>
      </c>
      <c r="P28" s="14">
        <v>0</v>
      </c>
      <c r="Q28" s="14">
        <v>0</v>
      </c>
      <c r="R28" s="14">
        <v>0</v>
      </c>
      <c r="S28" s="14">
        <f t="shared" si="10"/>
        <v>0</v>
      </c>
      <c r="T28" s="13"/>
      <c r="U28" s="14"/>
      <c r="V28" s="14"/>
      <c r="W28" s="14"/>
      <c r="X28" s="14"/>
      <c r="Y28" s="14"/>
      <c r="Z28" s="14"/>
      <c r="AA28" s="14"/>
      <c r="AB28" s="14"/>
      <c r="AC28" s="14"/>
      <c r="AD28" s="14"/>
      <c r="AE28" s="14"/>
      <c r="AF28" s="14"/>
      <c r="AG28" s="14"/>
    </row>
    <row r="29" spans="1:45" s="2" customFormat="1" ht="12" customHeight="1" thickBot="1">
      <c r="A29" s="25"/>
      <c r="B29" s="25"/>
      <c r="C29" s="13"/>
      <c r="D29" s="13"/>
      <c r="E29" s="13"/>
      <c r="F29" s="13"/>
      <c r="G29" s="15"/>
      <c r="H29" s="15"/>
      <c r="I29" s="15"/>
      <c r="J29" s="15"/>
      <c r="K29" s="15"/>
      <c r="L29" s="15"/>
      <c r="M29" s="15"/>
      <c r="N29" s="15"/>
      <c r="O29" s="15"/>
      <c r="P29" s="15"/>
      <c r="Q29" s="15"/>
      <c r="R29" s="15"/>
      <c r="S29" s="15"/>
      <c r="T29" s="13"/>
      <c r="U29" s="22"/>
      <c r="V29" s="22"/>
      <c r="W29" s="22"/>
      <c r="X29" s="22"/>
      <c r="Y29" s="22"/>
      <c r="Z29" s="22"/>
      <c r="AA29" s="22"/>
      <c r="AB29" s="22"/>
      <c r="AC29" s="22"/>
      <c r="AD29" s="22"/>
      <c r="AE29" s="22"/>
      <c r="AF29" s="22"/>
      <c r="AG29" s="22"/>
    </row>
    <row r="30" spans="1:45" s="2" customFormat="1" ht="12" customHeight="1" thickBot="1">
      <c r="A30" s="25"/>
      <c r="B30" s="17" t="s">
        <v>14</v>
      </c>
      <c r="C30" s="13"/>
      <c r="D30" s="13"/>
      <c r="E30" s="13"/>
      <c r="F30" s="13"/>
      <c r="G30" s="76">
        <f>SUM(G23:G29)</f>
        <v>6473.3499999999995</v>
      </c>
      <c r="H30" s="76">
        <f t="shared" ref="H30:S30" si="34">SUM(H23:H29)</f>
        <v>6473.3499999999995</v>
      </c>
      <c r="I30" s="76">
        <f t="shared" si="34"/>
        <v>6537.97</v>
      </c>
      <c r="J30" s="76">
        <f t="shared" si="34"/>
        <v>6783.0199999999995</v>
      </c>
      <c r="K30" s="76">
        <f t="shared" si="34"/>
        <v>6731.83</v>
      </c>
      <c r="L30" s="76">
        <f t="shared" si="34"/>
        <v>7097.2400000000007</v>
      </c>
      <c r="M30" s="76">
        <f t="shared" si="34"/>
        <v>6207.4</v>
      </c>
      <c r="N30" s="76">
        <f t="shared" si="34"/>
        <v>6207.4</v>
      </c>
      <c r="O30" s="76">
        <f t="shared" si="34"/>
        <v>6207.4</v>
      </c>
      <c r="P30" s="76">
        <f t="shared" si="34"/>
        <v>6207.4</v>
      </c>
      <c r="Q30" s="76">
        <f t="shared" si="34"/>
        <v>6144.6599999999989</v>
      </c>
      <c r="R30" s="76">
        <f t="shared" si="34"/>
        <v>6213.4199999999983</v>
      </c>
      <c r="S30" s="76">
        <f t="shared" si="34"/>
        <v>77284.44</v>
      </c>
      <c r="T30" s="13"/>
      <c r="U30" s="121">
        <f>SUM(U23:U29)</f>
        <v>72.029600377418205</v>
      </c>
      <c r="V30" s="121">
        <f t="shared" ref="V30:AA30" si="35">SUM(V23:V29)</f>
        <v>72.029600377418205</v>
      </c>
      <c r="W30" s="121">
        <f t="shared" si="35"/>
        <v>73.029566333389994</v>
      </c>
      <c r="X30" s="121">
        <f t="shared" si="35"/>
        <v>76.029464201305345</v>
      </c>
      <c r="Y30" s="121">
        <f t="shared" si="35"/>
        <v>76.029464201305345</v>
      </c>
      <c r="Z30" s="121">
        <f t="shared" si="35"/>
        <v>76</v>
      </c>
      <c r="AA30" s="121">
        <f t="shared" si="35"/>
        <v>71.001026803891705</v>
      </c>
      <c r="AB30" s="121">
        <f t="shared" ref="AB30" si="36">SUM(AB23:AB29)</f>
        <v>71.001026803891705</v>
      </c>
      <c r="AC30" s="121">
        <f t="shared" ref="AC30" si="37">SUM(AC23:AC29)</f>
        <v>71.001026803891705</v>
      </c>
      <c r="AD30" s="121">
        <f t="shared" ref="AD30" si="38">SUM(AD23:AD29)</f>
        <v>71.001026803891705</v>
      </c>
      <c r="AE30" s="121">
        <f t="shared" ref="AE30" si="39">SUM(AE23:AE29)</f>
        <v>70.000958982242821</v>
      </c>
      <c r="AF30" s="121">
        <f t="shared" ref="AF30" si="40">SUM(AF23:AF29)</f>
        <v>71.000958982242821</v>
      </c>
      <c r="AG30" s="89">
        <f t="shared" ref="AG30" si="41">SUM(AG23:AG29)</f>
        <v>72.51281005590748</v>
      </c>
      <c r="AK30" s="82">
        <f>+SUM(AK23:AK27)</f>
        <v>2.595531994347545</v>
      </c>
      <c r="AM30" s="82">
        <f>+SUM(AM23:AM25)</f>
        <v>69.917278061559927</v>
      </c>
      <c r="AO30" s="82">
        <f>+SUM(AO23:AO28)</f>
        <v>0</v>
      </c>
    </row>
    <row r="31" spans="1:45" s="2" customFormat="1" ht="12" customHeight="1">
      <c r="A31" s="25"/>
      <c r="B31" s="17"/>
      <c r="C31" s="13"/>
      <c r="D31" s="13"/>
      <c r="E31" s="13"/>
      <c r="F31" s="13"/>
      <c r="G31" s="109"/>
      <c r="H31" s="109"/>
      <c r="I31" s="109"/>
      <c r="J31" s="109"/>
      <c r="K31" s="109"/>
      <c r="L31" s="109"/>
      <c r="M31" s="109"/>
      <c r="N31" s="109"/>
      <c r="O31" s="109"/>
      <c r="P31" s="109"/>
      <c r="Q31" s="109"/>
      <c r="R31" s="109"/>
      <c r="S31" s="109"/>
      <c r="T31" s="13"/>
      <c r="U31" s="121"/>
      <c r="V31" s="121"/>
      <c r="W31" s="121"/>
      <c r="X31" s="121"/>
      <c r="Y31" s="121"/>
      <c r="Z31" s="121"/>
      <c r="AA31" s="121"/>
      <c r="AB31" s="121"/>
      <c r="AC31" s="121"/>
      <c r="AD31" s="121"/>
      <c r="AE31" s="121"/>
      <c r="AF31" s="121"/>
      <c r="AG31" s="121"/>
    </row>
    <row r="32" spans="1:45" s="2" customFormat="1" ht="12" customHeight="1">
      <c r="A32" s="11" t="s">
        <v>17</v>
      </c>
      <c r="B32" s="11" t="s">
        <v>17</v>
      </c>
      <c r="C32"/>
      <c r="D32"/>
      <c r="E32"/>
      <c r="F32"/>
      <c r="G32"/>
      <c r="H32"/>
      <c r="I32"/>
      <c r="J32"/>
      <c r="K32"/>
      <c r="L32"/>
      <c r="M32"/>
      <c r="N32"/>
      <c r="O32"/>
      <c r="P32"/>
      <c r="Q32"/>
      <c r="R32"/>
      <c r="S32"/>
      <c r="T32"/>
      <c r="U32" s="121"/>
      <c r="V32" s="121"/>
      <c r="W32" s="121"/>
      <c r="X32" s="121"/>
      <c r="Y32" s="121"/>
      <c r="Z32" s="121"/>
      <c r="AA32" s="121"/>
      <c r="AB32" s="121"/>
      <c r="AC32" s="121"/>
      <c r="AD32" s="121"/>
      <c r="AE32" s="121"/>
      <c r="AF32" s="121"/>
      <c r="AG32" s="121"/>
    </row>
    <row r="33" spans="1:41" s="2" customFormat="1" ht="12" customHeight="1">
      <c r="A33" s="19"/>
      <c r="B33" s="19"/>
      <c r="C33"/>
      <c r="D33"/>
      <c r="E33"/>
      <c r="F33"/>
      <c r="G33"/>
      <c r="H33"/>
      <c r="I33"/>
      <c r="J33"/>
      <c r="K33"/>
      <c r="L33"/>
      <c r="M33"/>
      <c r="N33"/>
      <c r="O33"/>
      <c r="P33"/>
      <c r="Q33"/>
      <c r="R33"/>
      <c r="S33"/>
      <c r="T33"/>
      <c r="U33" s="121"/>
      <c r="V33" s="121"/>
      <c r="W33" s="121"/>
      <c r="X33" s="121"/>
      <c r="Y33" s="121"/>
      <c r="Z33" s="121"/>
      <c r="AA33" s="121"/>
      <c r="AB33" s="121"/>
      <c r="AC33" s="121"/>
      <c r="AD33" s="121"/>
      <c r="AE33" s="121"/>
      <c r="AF33" s="121"/>
      <c r="AG33" s="121"/>
    </row>
    <row r="34" spans="1:41" s="2" customFormat="1" ht="12" customHeight="1">
      <c r="A34" s="23" t="s">
        <v>18</v>
      </c>
      <c r="B34" s="23" t="s">
        <v>18</v>
      </c>
      <c r="C34"/>
      <c r="D34"/>
      <c r="E34"/>
      <c r="F34"/>
      <c r="G34"/>
      <c r="H34"/>
      <c r="I34"/>
      <c r="J34"/>
      <c r="K34"/>
      <c r="L34"/>
      <c r="M34"/>
      <c r="N34"/>
      <c r="O34"/>
      <c r="P34"/>
      <c r="Q34"/>
      <c r="R34"/>
      <c r="S34"/>
      <c r="T34"/>
      <c r="U34" s="121"/>
      <c r="V34" s="121"/>
      <c r="W34" s="121"/>
      <c r="X34" s="121"/>
      <c r="Y34" s="121"/>
      <c r="Z34" s="121"/>
      <c r="AA34" s="121"/>
      <c r="AB34" s="121"/>
      <c r="AC34" s="121"/>
      <c r="AD34" s="121"/>
      <c r="AE34" s="121"/>
      <c r="AF34" s="121"/>
      <c r="AG34" s="121"/>
    </row>
    <row r="35" spans="1:41" s="2" customFormat="1" ht="12" customHeight="1">
      <c r="A35" s="29" t="s">
        <v>200</v>
      </c>
      <c r="B35" s="29" t="s">
        <v>222</v>
      </c>
      <c r="C35" s="20">
        <v>89.07</v>
      </c>
      <c r="D35" s="13">
        <v>91.742099999999994</v>
      </c>
      <c r="E35" s="13">
        <v>91.75</v>
      </c>
      <c r="F35"/>
      <c r="G35" s="14">
        <v>367</v>
      </c>
      <c r="H35" s="14">
        <v>367</v>
      </c>
      <c r="I35" s="14">
        <v>458.75</v>
      </c>
      <c r="J35" s="14">
        <v>275.25</v>
      </c>
      <c r="K35" s="14">
        <v>367</v>
      </c>
      <c r="L35" s="14">
        <v>367</v>
      </c>
      <c r="M35" s="14">
        <v>267.20999999999998</v>
      </c>
      <c r="N35" s="14">
        <v>267.20999999999998</v>
      </c>
      <c r="O35" s="14">
        <v>445.35</v>
      </c>
      <c r="P35" s="14">
        <v>356.28</v>
      </c>
      <c r="Q35" s="14">
        <v>267.20999999999998</v>
      </c>
      <c r="R35" s="14">
        <v>356.28</v>
      </c>
      <c r="S35" s="14">
        <f t="shared" ref="S35:S37" si="42">SUM(G35:R35)</f>
        <v>4161.54</v>
      </c>
      <c r="T35"/>
      <c r="U35" s="88"/>
      <c r="V35" s="88"/>
      <c r="W35" s="88"/>
      <c r="X35" s="88"/>
      <c r="Y35" s="88"/>
      <c r="Z35" s="88"/>
      <c r="AA35" s="88"/>
      <c r="AB35" s="88"/>
      <c r="AC35" s="88"/>
      <c r="AD35" s="88"/>
      <c r="AE35" s="88"/>
      <c r="AF35" s="88"/>
      <c r="AG35" s="129"/>
    </row>
    <row r="36" spans="1:41" s="2" customFormat="1" ht="12" customHeight="1">
      <c r="A36" s="29" t="s">
        <v>214</v>
      </c>
      <c r="B36" s="29" t="s">
        <v>236</v>
      </c>
      <c r="C36" s="20">
        <v>41.4</v>
      </c>
      <c r="D36" s="13">
        <v>42.642000000000003</v>
      </c>
      <c r="E36" s="13">
        <v>42.64</v>
      </c>
      <c r="F36"/>
      <c r="G36" s="14">
        <v>42.64</v>
      </c>
      <c r="H36" s="14">
        <v>42.64</v>
      </c>
      <c r="I36" s="14">
        <v>42.64</v>
      </c>
      <c r="J36" s="14">
        <v>42.64</v>
      </c>
      <c r="K36" s="14">
        <v>42.64</v>
      </c>
      <c r="L36" s="14">
        <v>42.64</v>
      </c>
      <c r="M36" s="14">
        <v>41.4</v>
      </c>
      <c r="N36" s="14">
        <v>41.4</v>
      </c>
      <c r="O36" s="14">
        <v>41.4</v>
      </c>
      <c r="P36" s="14">
        <v>41.4</v>
      </c>
      <c r="Q36" s="14">
        <v>41.4</v>
      </c>
      <c r="R36" s="14">
        <v>41.4</v>
      </c>
      <c r="S36" s="14">
        <f t="shared" si="42"/>
        <v>504.23999999999984</v>
      </c>
      <c r="T36"/>
      <c r="U36" s="88">
        <f>+(G36/$D36)</f>
        <v>0.99995309788471454</v>
      </c>
      <c r="V36" s="88">
        <f t="shared" ref="V36" si="43">+(H36/$D36)</f>
        <v>0.99995309788471454</v>
      </c>
      <c r="W36" s="88">
        <f t="shared" ref="W36" si="44">+(I36/$D36)</f>
        <v>0.99995309788471454</v>
      </c>
      <c r="X36" s="88">
        <f t="shared" ref="X36" si="45">+(J36/$D36)</f>
        <v>0.99995309788471454</v>
      </c>
      <c r="Y36" s="88">
        <f t="shared" ref="Y36" si="46">+(K36/$D36)</f>
        <v>0.99995309788471454</v>
      </c>
      <c r="Z36" s="88">
        <f>+(L36/$E36)</f>
        <v>1</v>
      </c>
      <c r="AA36" s="88">
        <f t="shared" ref="AA36" si="47">+(M36/$C36)</f>
        <v>1</v>
      </c>
      <c r="AB36" s="88">
        <f t="shared" ref="AB36" si="48">+(N36/$C36)</f>
        <v>1</v>
      </c>
      <c r="AC36" s="88">
        <f t="shared" ref="AC36" si="49">+(O36/$C36)</f>
        <v>1</v>
      </c>
      <c r="AD36" s="88">
        <f t="shared" ref="AD36" si="50">+(P36/$C36)</f>
        <v>1</v>
      </c>
      <c r="AE36" s="88">
        <f t="shared" ref="AE36" si="51">+(Q36/$C36)</f>
        <v>1</v>
      </c>
      <c r="AF36" s="88">
        <f t="shared" ref="AF36" si="52">+(R36/$C36)</f>
        <v>1</v>
      </c>
      <c r="AG36" s="129">
        <f t="shared" ref="AG36" si="53">SUM(U36:AF36)/12</f>
        <v>0.99998045745196451</v>
      </c>
      <c r="AN36" s="2">
        <v>1</v>
      </c>
      <c r="AO36" s="15">
        <f>+AN36*AG36</f>
        <v>0.99998045745196451</v>
      </c>
    </row>
    <row r="37" spans="1:41" s="2" customFormat="1" ht="12" customHeight="1">
      <c r="A37" s="29" t="s">
        <v>220</v>
      </c>
      <c r="B37" s="29" t="s">
        <v>243</v>
      </c>
      <c r="C37" s="20">
        <v>3.03</v>
      </c>
      <c r="D37" s="13">
        <v>3.1208999999999998</v>
      </c>
      <c r="E37" s="13">
        <v>3.12</v>
      </c>
      <c r="F37"/>
      <c r="G37" s="14">
        <v>99.84</v>
      </c>
      <c r="H37" s="14">
        <v>99.84</v>
      </c>
      <c r="I37" s="14">
        <v>124.8</v>
      </c>
      <c r="J37" s="14">
        <v>87.36</v>
      </c>
      <c r="K37" s="14">
        <v>99.84</v>
      </c>
      <c r="L37" s="14">
        <v>112.32</v>
      </c>
      <c r="M37" s="14">
        <v>84.84</v>
      </c>
      <c r="N37" s="14">
        <v>84.84</v>
      </c>
      <c r="O37" s="14">
        <v>121.2</v>
      </c>
      <c r="P37" s="14">
        <v>96.96</v>
      </c>
      <c r="Q37" s="14">
        <v>84.84</v>
      </c>
      <c r="R37" s="14">
        <v>109.08</v>
      </c>
      <c r="S37" s="14">
        <f t="shared" si="42"/>
        <v>1205.76</v>
      </c>
      <c r="T37"/>
      <c r="U37" s="121"/>
      <c r="V37" s="121"/>
      <c r="W37" s="121"/>
      <c r="X37" s="121"/>
      <c r="Y37" s="121"/>
      <c r="Z37" s="121"/>
      <c r="AA37" s="121"/>
      <c r="AB37" s="121"/>
      <c r="AC37" s="121"/>
      <c r="AD37" s="121"/>
      <c r="AE37" s="121"/>
      <c r="AF37" s="121"/>
      <c r="AG37" s="121"/>
    </row>
    <row r="38" spans="1:41" s="2" customFormat="1" ht="12" customHeight="1">
      <c r="A38" s="29" t="s">
        <v>211</v>
      </c>
      <c r="B38" s="29" t="s">
        <v>233</v>
      </c>
      <c r="C38" s="20"/>
      <c r="D38" s="20"/>
      <c r="E38" s="20"/>
      <c r="F38"/>
      <c r="G38" s="14">
        <v>0</v>
      </c>
      <c r="H38" s="14">
        <v>0</v>
      </c>
      <c r="I38" s="14">
        <v>0</v>
      </c>
      <c r="J38" s="14">
        <v>409.88</v>
      </c>
      <c r="K38" s="14">
        <v>0</v>
      </c>
      <c r="L38" s="14">
        <v>0</v>
      </c>
      <c r="M38" s="14">
        <v>0</v>
      </c>
      <c r="N38" s="14">
        <v>0</v>
      </c>
      <c r="O38" s="14">
        <v>0</v>
      </c>
      <c r="P38" s="101">
        <v>0</v>
      </c>
      <c r="Q38" s="14">
        <v>0</v>
      </c>
      <c r="R38" s="14">
        <v>0</v>
      </c>
      <c r="S38" s="14">
        <f t="shared" ref="S38" si="54">SUM(G38:R38)</f>
        <v>409.88</v>
      </c>
      <c r="T38"/>
      <c r="U38" s="121"/>
      <c r="V38" s="121"/>
      <c r="W38" s="121"/>
      <c r="X38" s="121"/>
      <c r="Y38" s="121"/>
      <c r="Z38" s="121"/>
      <c r="AA38" s="121"/>
      <c r="AB38" s="121"/>
      <c r="AC38" s="121"/>
      <c r="AD38" s="121"/>
      <c r="AE38" s="121"/>
      <c r="AF38" s="121"/>
      <c r="AG38" s="121"/>
    </row>
    <row r="39" spans="1:41" s="2" customFormat="1" ht="12" customHeight="1" thickBot="1">
      <c r="A39" s="9"/>
      <c r="B39" s="9"/>
      <c r="C39"/>
      <c r="D39"/>
      <c r="E39"/>
      <c r="F39"/>
      <c r="G39"/>
      <c r="H39"/>
      <c r="I39"/>
      <c r="J39"/>
      <c r="K39"/>
      <c r="L39"/>
      <c r="M39"/>
      <c r="N39"/>
      <c r="O39"/>
      <c r="P39"/>
      <c r="Q39"/>
      <c r="R39"/>
      <c r="S39"/>
      <c r="T39"/>
      <c r="U39" s="121"/>
      <c r="V39" s="121"/>
      <c r="W39" s="121"/>
      <c r="X39" s="121"/>
      <c r="Y39" s="121"/>
      <c r="Z39" s="121"/>
      <c r="AA39" s="121"/>
      <c r="AB39" s="121"/>
      <c r="AC39" s="121"/>
      <c r="AD39" s="121"/>
      <c r="AE39" s="121"/>
      <c r="AF39" s="121"/>
      <c r="AG39" s="121"/>
    </row>
    <row r="40" spans="1:41" ht="12" customHeight="1" thickBot="1">
      <c r="A40" s="9"/>
      <c r="B40" s="17" t="s">
        <v>19</v>
      </c>
      <c r="G40" s="76">
        <f t="shared" ref="G40:S40" si="55">SUM(G35:G39)</f>
        <v>509.48</v>
      </c>
      <c r="H40" s="76">
        <f t="shared" si="55"/>
        <v>509.48</v>
      </c>
      <c r="I40" s="76">
        <f t="shared" si="55"/>
        <v>626.18999999999994</v>
      </c>
      <c r="J40" s="76">
        <f t="shared" si="55"/>
        <v>815.13</v>
      </c>
      <c r="K40" s="76">
        <f t="shared" si="55"/>
        <v>509.48</v>
      </c>
      <c r="L40" s="76">
        <f t="shared" si="55"/>
        <v>521.96</v>
      </c>
      <c r="M40" s="76">
        <f t="shared" si="55"/>
        <v>393.44999999999993</v>
      </c>
      <c r="N40" s="76">
        <f t="shared" si="55"/>
        <v>393.44999999999993</v>
      </c>
      <c r="O40" s="76">
        <f t="shared" si="55"/>
        <v>607.95000000000005</v>
      </c>
      <c r="P40" s="76">
        <f t="shared" si="55"/>
        <v>494.63999999999993</v>
      </c>
      <c r="Q40" s="76">
        <f t="shared" si="55"/>
        <v>393.44999999999993</v>
      </c>
      <c r="R40" s="76">
        <f t="shared" si="55"/>
        <v>506.75999999999993</v>
      </c>
      <c r="S40" s="76">
        <f t="shared" si="55"/>
        <v>6281.42</v>
      </c>
      <c r="U40" s="121">
        <f t="shared" ref="U40:AG40" si="56">SUM(U35:U39)</f>
        <v>0.99995309788471454</v>
      </c>
      <c r="V40" s="121">
        <f t="shared" si="56"/>
        <v>0.99995309788471454</v>
      </c>
      <c r="W40" s="121">
        <f t="shared" si="56"/>
        <v>0.99995309788471454</v>
      </c>
      <c r="X40" s="121">
        <f t="shared" si="56"/>
        <v>0.99995309788471454</v>
      </c>
      <c r="Y40" s="121">
        <f t="shared" si="56"/>
        <v>0.99995309788471454</v>
      </c>
      <c r="Z40" s="121">
        <f t="shared" si="56"/>
        <v>1</v>
      </c>
      <c r="AA40" s="121">
        <f t="shared" si="56"/>
        <v>1</v>
      </c>
      <c r="AB40" s="121">
        <f t="shared" si="56"/>
        <v>1</v>
      </c>
      <c r="AC40" s="121">
        <f t="shared" si="56"/>
        <v>1</v>
      </c>
      <c r="AD40" s="121">
        <f t="shared" si="56"/>
        <v>1</v>
      </c>
      <c r="AE40" s="121">
        <f t="shared" si="56"/>
        <v>1</v>
      </c>
      <c r="AF40" s="121">
        <f t="shared" si="56"/>
        <v>1</v>
      </c>
      <c r="AG40" s="89">
        <f t="shared" si="56"/>
        <v>0.99998045745196451</v>
      </c>
      <c r="AK40" s="82">
        <f>+SUM(AK33:AK35)</f>
        <v>0</v>
      </c>
      <c r="AL40" s="2"/>
      <c r="AM40" s="82">
        <f>+SUM(AM33:AM35)</f>
        <v>0</v>
      </c>
      <c r="AN40" s="2"/>
      <c r="AO40" s="82">
        <f>+SUM(AO33:AO38)</f>
        <v>0.99998045745196451</v>
      </c>
    </row>
    <row r="41" spans="1:41" ht="12" customHeight="1">
      <c r="A41" s="9"/>
      <c r="B41" s="17"/>
      <c r="G41" s="109"/>
      <c r="H41" s="109"/>
      <c r="I41" s="109"/>
      <c r="J41" s="109"/>
      <c r="K41" s="109"/>
      <c r="L41" s="109"/>
      <c r="M41" s="109"/>
      <c r="N41" s="109"/>
      <c r="O41" s="109"/>
      <c r="P41" s="109"/>
      <c r="Q41" s="109"/>
      <c r="R41" s="109"/>
      <c r="S41" s="109"/>
      <c r="U41" s="22"/>
      <c r="V41" s="22"/>
      <c r="W41" s="22"/>
      <c r="X41" s="22"/>
      <c r="Y41" s="22"/>
      <c r="Z41" s="22"/>
      <c r="AA41" s="22"/>
      <c r="AB41" s="22"/>
      <c r="AC41" s="22"/>
      <c r="AD41" s="22"/>
      <c r="AE41" s="22"/>
      <c r="AF41" s="22"/>
      <c r="AG41" s="22"/>
    </row>
    <row r="42" spans="1:41" ht="12" customHeight="1">
      <c r="A42" s="23" t="s">
        <v>20</v>
      </c>
      <c r="B42" s="23" t="s">
        <v>20</v>
      </c>
      <c r="U42" s="22"/>
      <c r="V42" s="22"/>
      <c r="W42" s="22"/>
      <c r="X42" s="22"/>
      <c r="Y42" s="22"/>
      <c r="Z42" s="22"/>
      <c r="AA42" s="22"/>
      <c r="AB42" s="22"/>
      <c r="AC42" s="22"/>
      <c r="AD42" s="22"/>
      <c r="AE42" s="22"/>
      <c r="AF42" s="22"/>
      <c r="AG42" s="22"/>
    </row>
    <row r="43" spans="1:41" ht="12" customHeight="1">
      <c r="A43" s="29" t="s">
        <v>245</v>
      </c>
      <c r="B43" s="29" t="s">
        <v>246</v>
      </c>
      <c r="C43" s="20">
        <v>36.68</v>
      </c>
      <c r="D43" s="13">
        <v>36.68</v>
      </c>
      <c r="E43" s="13">
        <v>42.47</v>
      </c>
      <c r="G43" s="14">
        <v>180.1</v>
      </c>
      <c r="H43" s="14">
        <v>414.85</v>
      </c>
      <c r="I43" s="14">
        <v>378.16999999999996</v>
      </c>
      <c r="J43" s="14">
        <v>696.55</v>
      </c>
      <c r="K43" s="14">
        <v>228.15</v>
      </c>
      <c r="L43" s="14">
        <v>483.31</v>
      </c>
      <c r="M43" s="14">
        <v>154.06</v>
      </c>
      <c r="N43" s="14">
        <v>170.2</v>
      </c>
      <c r="O43" s="14">
        <v>386.98</v>
      </c>
      <c r="P43" s="14">
        <v>289.04000000000002</v>
      </c>
      <c r="Q43" s="14">
        <v>353.23</v>
      </c>
      <c r="R43" s="14">
        <v>172.76</v>
      </c>
      <c r="S43" s="14">
        <f>SUM(G43:R43)</f>
        <v>3907.3999999999996</v>
      </c>
      <c r="U43" s="22"/>
      <c r="V43" s="22"/>
      <c r="W43" s="22"/>
      <c r="X43" s="22"/>
      <c r="Y43" s="22"/>
      <c r="Z43" s="22"/>
      <c r="AA43" s="22"/>
      <c r="AB43" s="22"/>
      <c r="AC43" s="22"/>
      <c r="AD43" s="22"/>
      <c r="AE43" s="22"/>
      <c r="AF43" s="22"/>
      <c r="AG43" s="22"/>
    </row>
    <row r="44" spans="1:41" ht="12" customHeight="1">
      <c r="A44" s="22"/>
      <c r="B44" s="22"/>
      <c r="G44" s="26"/>
      <c r="H44" s="26"/>
      <c r="I44" s="26"/>
      <c r="J44" s="26"/>
      <c r="K44" s="26"/>
      <c r="L44" s="26"/>
      <c r="M44" s="26"/>
      <c r="N44" s="26"/>
      <c r="O44" s="26"/>
      <c r="P44" s="26"/>
      <c r="Q44" s="26"/>
      <c r="R44" s="26"/>
      <c r="S44" s="26"/>
      <c r="U44" s="22"/>
      <c r="V44" s="22"/>
      <c r="W44" s="22"/>
      <c r="X44" s="22"/>
      <c r="Y44" s="22"/>
      <c r="Z44" s="22"/>
      <c r="AA44" s="22"/>
      <c r="AB44" s="22"/>
      <c r="AC44" s="22"/>
      <c r="AD44" s="22"/>
      <c r="AE44" s="22"/>
      <c r="AF44" s="22"/>
      <c r="AG44" s="22"/>
    </row>
    <row r="45" spans="1:41" ht="12" customHeight="1">
      <c r="A45" s="9"/>
      <c r="B45" s="17" t="s">
        <v>21</v>
      </c>
      <c r="G45" s="76">
        <f t="shared" ref="G45:S45" si="57">SUM(G43:G44)</f>
        <v>180.1</v>
      </c>
      <c r="H45" s="76">
        <f t="shared" si="57"/>
        <v>414.85</v>
      </c>
      <c r="I45" s="76">
        <f t="shared" si="57"/>
        <v>378.16999999999996</v>
      </c>
      <c r="J45" s="76">
        <f t="shared" si="57"/>
        <v>696.55</v>
      </c>
      <c r="K45" s="76">
        <f t="shared" si="57"/>
        <v>228.15</v>
      </c>
      <c r="L45" s="76">
        <f t="shared" si="57"/>
        <v>483.31</v>
      </c>
      <c r="M45" s="76">
        <f t="shared" si="57"/>
        <v>154.06</v>
      </c>
      <c r="N45" s="76">
        <f t="shared" si="57"/>
        <v>170.2</v>
      </c>
      <c r="O45" s="76">
        <f t="shared" si="57"/>
        <v>386.98</v>
      </c>
      <c r="P45" s="76">
        <f t="shared" si="57"/>
        <v>289.04000000000002</v>
      </c>
      <c r="Q45" s="76">
        <f t="shared" si="57"/>
        <v>353.23</v>
      </c>
      <c r="R45" s="76">
        <f t="shared" si="57"/>
        <v>172.76</v>
      </c>
      <c r="S45" s="76">
        <f t="shared" si="57"/>
        <v>3907.3999999999996</v>
      </c>
      <c r="U45" s="22"/>
      <c r="V45" s="22"/>
      <c r="W45" s="22"/>
      <c r="X45" s="22"/>
      <c r="Y45" s="22"/>
      <c r="Z45" s="22"/>
      <c r="AA45" s="22"/>
      <c r="AB45" s="22"/>
      <c r="AC45" s="22"/>
      <c r="AD45" s="22"/>
      <c r="AE45" s="22"/>
      <c r="AF45" s="22"/>
      <c r="AG45" s="22"/>
    </row>
    <row r="46" spans="1:41" ht="12" customHeight="1">
      <c r="A46" s="9"/>
      <c r="B46" s="17"/>
      <c r="G46" s="109"/>
      <c r="H46" s="109"/>
      <c r="I46" s="109"/>
      <c r="J46" s="109"/>
      <c r="K46" s="109"/>
      <c r="L46" s="109"/>
      <c r="M46" s="109"/>
      <c r="N46" s="109"/>
      <c r="O46" s="109"/>
      <c r="P46" s="109"/>
      <c r="Q46" s="109"/>
      <c r="R46" s="109"/>
      <c r="S46" s="109"/>
      <c r="U46" s="22"/>
      <c r="V46" s="22"/>
      <c r="W46" s="22"/>
      <c r="X46" s="22"/>
      <c r="Y46" s="22"/>
      <c r="Z46" s="22"/>
      <c r="AA46" s="22"/>
      <c r="AB46" s="22"/>
      <c r="AC46" s="22"/>
      <c r="AD46" s="22"/>
      <c r="AE46" s="22"/>
      <c r="AF46" s="22"/>
      <c r="AG46" s="22"/>
    </row>
    <row r="47" spans="1:41" ht="12" customHeight="1">
      <c r="A47" s="9"/>
      <c r="B47" s="17"/>
      <c r="G47" s="109"/>
      <c r="H47" s="109"/>
      <c r="I47" s="109"/>
      <c r="J47" s="109"/>
      <c r="K47" s="109"/>
      <c r="L47" s="109"/>
      <c r="M47" s="109"/>
      <c r="N47" s="109"/>
      <c r="O47" s="109"/>
      <c r="P47" s="109"/>
      <c r="Q47" s="109"/>
      <c r="R47" s="109"/>
      <c r="S47" s="109"/>
      <c r="U47" s="22"/>
      <c r="V47" s="22"/>
      <c r="W47" s="22"/>
      <c r="X47" s="22"/>
      <c r="Y47" s="22"/>
      <c r="Z47" s="22"/>
      <c r="AA47" s="22"/>
      <c r="AB47" s="22"/>
      <c r="AC47" s="22"/>
      <c r="AD47" s="22"/>
      <c r="AE47" s="22"/>
      <c r="AF47" s="22"/>
      <c r="AG47" s="22"/>
    </row>
    <row r="48" spans="1:41" s="2" customFormat="1" ht="12" customHeight="1">
      <c r="A48" s="19" t="s">
        <v>22</v>
      </c>
      <c r="B48" s="19" t="s">
        <v>22</v>
      </c>
      <c r="C48" s="13"/>
      <c r="D48" s="13"/>
      <c r="E48" s="13"/>
      <c r="F48" s="13"/>
      <c r="G48" s="15"/>
      <c r="H48" s="15"/>
      <c r="I48" s="15"/>
      <c r="J48" s="15"/>
      <c r="K48" s="15"/>
      <c r="L48" s="15"/>
      <c r="M48" s="15"/>
      <c r="N48" s="15"/>
      <c r="O48" s="15"/>
      <c r="P48" s="15"/>
      <c r="Q48" s="15"/>
      <c r="R48" s="15"/>
      <c r="S48" s="15"/>
      <c r="T48" s="13"/>
      <c r="U48" s="22"/>
      <c r="V48" s="22"/>
      <c r="W48" s="22"/>
      <c r="X48" s="22"/>
      <c r="Y48" s="22"/>
      <c r="Z48" s="22"/>
      <c r="AA48" s="22"/>
      <c r="AB48" s="22"/>
      <c r="AC48" s="22"/>
      <c r="AD48" s="22"/>
      <c r="AE48" s="22"/>
      <c r="AF48" s="22"/>
      <c r="AG48" s="22"/>
    </row>
    <row r="49" spans="1:43" s="2" customFormat="1" ht="12" customHeight="1">
      <c r="A49" s="29" t="s">
        <v>23</v>
      </c>
      <c r="B49" s="29" t="s">
        <v>391</v>
      </c>
      <c r="C49" s="13"/>
      <c r="D49" s="13"/>
      <c r="E49" s="13"/>
      <c r="F49" s="13"/>
      <c r="G49" s="14">
        <v>0</v>
      </c>
      <c r="H49" s="14">
        <v>0</v>
      </c>
      <c r="I49" s="14">
        <v>0</v>
      </c>
      <c r="J49" s="14">
        <v>0</v>
      </c>
      <c r="K49" s="14">
        <v>0</v>
      </c>
      <c r="L49" s="14">
        <v>0</v>
      </c>
      <c r="M49" s="14">
        <v>0</v>
      </c>
      <c r="N49" s="14">
        <v>0</v>
      </c>
      <c r="O49" s="14">
        <v>0</v>
      </c>
      <c r="P49" s="14">
        <v>0</v>
      </c>
      <c r="Q49" s="14">
        <v>0</v>
      </c>
      <c r="R49" s="14">
        <v>0</v>
      </c>
      <c r="S49" s="14">
        <f>SUM(G49:R49)</f>
        <v>0</v>
      </c>
      <c r="T49" s="13"/>
      <c r="U49" s="22"/>
      <c r="V49" s="22"/>
      <c r="W49" s="22"/>
      <c r="X49" s="22"/>
      <c r="Y49" s="22"/>
      <c r="Z49" s="22"/>
      <c r="AA49" s="22"/>
      <c r="AB49" s="22"/>
      <c r="AC49" s="22"/>
      <c r="AD49" s="22"/>
      <c r="AE49" s="22"/>
      <c r="AF49" s="22"/>
      <c r="AG49" s="22"/>
      <c r="AM49" s="102"/>
      <c r="AN49" s="97"/>
    </row>
    <row r="50" spans="1:43" s="2" customFormat="1" ht="12" customHeight="1">
      <c r="A50" s="9"/>
      <c r="B50" s="17" t="s">
        <v>25</v>
      </c>
      <c r="C50" s="13"/>
      <c r="D50" s="13"/>
      <c r="E50" s="13"/>
      <c r="F50" s="13"/>
      <c r="G50" s="18">
        <f>SUM(G49:G49)</f>
        <v>0</v>
      </c>
      <c r="H50" s="18">
        <f t="shared" ref="H50:S50" si="58">SUM(H49:H49)</f>
        <v>0</v>
      </c>
      <c r="I50" s="18">
        <f t="shared" si="58"/>
        <v>0</v>
      </c>
      <c r="J50" s="18">
        <f t="shared" si="58"/>
        <v>0</v>
      </c>
      <c r="K50" s="18">
        <f t="shared" si="58"/>
        <v>0</v>
      </c>
      <c r="L50" s="18">
        <f t="shared" si="58"/>
        <v>0</v>
      </c>
      <c r="M50" s="18">
        <f t="shared" si="58"/>
        <v>0</v>
      </c>
      <c r="N50" s="18">
        <f t="shared" si="58"/>
        <v>0</v>
      </c>
      <c r="O50" s="18">
        <f t="shared" si="58"/>
        <v>0</v>
      </c>
      <c r="P50" s="18">
        <f t="shared" si="58"/>
        <v>0</v>
      </c>
      <c r="Q50" s="18">
        <f t="shared" si="58"/>
        <v>0</v>
      </c>
      <c r="R50" s="18">
        <f t="shared" si="58"/>
        <v>0</v>
      </c>
      <c r="S50" s="18">
        <f t="shared" si="58"/>
        <v>0</v>
      </c>
      <c r="T50" s="13"/>
      <c r="U50" s="22"/>
      <c r="V50" s="22"/>
      <c r="W50" s="22"/>
      <c r="X50" s="22"/>
      <c r="Y50" s="22"/>
      <c r="Z50" s="22"/>
      <c r="AA50" s="22"/>
      <c r="AB50" s="22"/>
      <c r="AC50" s="22"/>
      <c r="AD50" s="22"/>
      <c r="AE50" s="22"/>
      <c r="AF50" s="22"/>
      <c r="AG50" s="22"/>
      <c r="AM50" s="102"/>
      <c r="AN50" s="97"/>
    </row>
    <row r="51" spans="1:43" ht="12" customHeight="1" thickBot="1">
      <c r="A51" s="9"/>
      <c r="B51" s="17"/>
      <c r="U51" s="22"/>
      <c r="V51" s="22"/>
      <c r="W51" s="22"/>
      <c r="X51" s="22"/>
      <c r="Y51" s="22"/>
      <c r="Z51" s="22"/>
      <c r="AA51" s="22"/>
      <c r="AB51" s="22"/>
      <c r="AC51" s="22"/>
      <c r="AD51" s="22"/>
      <c r="AE51" s="22"/>
      <c r="AF51" s="22"/>
      <c r="AG51" s="22"/>
      <c r="AM51" s="102"/>
      <c r="AN51" s="97"/>
    </row>
    <row r="52" spans="1:43" ht="12" customHeight="1" thickBot="1">
      <c r="A52" s="23"/>
      <c r="B52" s="28" t="s">
        <v>26</v>
      </c>
      <c r="G52" s="76">
        <f t="shared" ref="G52:S52" si="59">SUM(G17,G30,G50,G40,G45)</f>
        <v>16258.109999999999</v>
      </c>
      <c r="H52" s="76">
        <f t="shared" si="59"/>
        <v>16532.449999999997</v>
      </c>
      <c r="I52" s="76">
        <f t="shared" si="59"/>
        <v>18200.03</v>
      </c>
      <c r="J52" s="76">
        <f t="shared" si="59"/>
        <v>18163.900000000001</v>
      </c>
      <c r="K52" s="76">
        <f t="shared" si="59"/>
        <v>18707.990000000002</v>
      </c>
      <c r="L52" s="76">
        <f t="shared" si="59"/>
        <v>19439.090000000004</v>
      </c>
      <c r="M52" s="76">
        <f t="shared" si="59"/>
        <v>15656.84</v>
      </c>
      <c r="N52" s="76">
        <f t="shared" si="59"/>
        <v>15934.610000000002</v>
      </c>
      <c r="O52" s="76">
        <f t="shared" si="59"/>
        <v>16144.080000000002</v>
      </c>
      <c r="P52" s="76">
        <f t="shared" si="59"/>
        <v>15818.49</v>
      </c>
      <c r="Q52" s="76">
        <f t="shared" si="59"/>
        <v>15918.11</v>
      </c>
      <c r="R52" s="76">
        <f t="shared" si="59"/>
        <v>15671.189999999999</v>
      </c>
      <c r="S52" s="76">
        <f t="shared" si="59"/>
        <v>202444.89</v>
      </c>
      <c r="U52" s="22"/>
      <c r="V52" s="22"/>
      <c r="W52" s="22"/>
      <c r="X52" s="22"/>
      <c r="Y52" s="22"/>
      <c r="Z52" s="22"/>
      <c r="AA52" s="22"/>
      <c r="AB52" s="22"/>
      <c r="AC52" s="22"/>
      <c r="AD52" s="22"/>
      <c r="AE52" s="22"/>
      <c r="AF52" s="22"/>
      <c r="AG52" s="135">
        <f>+AG40+AG30+AG17</f>
        <v>559.60417881415856</v>
      </c>
      <c r="AK52" s="82">
        <f>+AK40+AK30+AK17</f>
        <v>488.68692029514665</v>
      </c>
      <c r="AL52" s="2"/>
      <c r="AM52" s="82">
        <f>+AM40+AM30+AM17</f>
        <v>69.917278061559927</v>
      </c>
      <c r="AN52" s="2"/>
      <c r="AO52" s="82">
        <f>+AO40+AO30+AO17</f>
        <v>0.99998045745196451</v>
      </c>
      <c r="AQ52" s="210">
        <f>+AO52+AM52+AK52</f>
        <v>559.60417881415856</v>
      </c>
    </row>
    <row r="53" spans="1:43">
      <c r="A53" s="23"/>
      <c r="B53" s="23"/>
      <c r="G53" s="91"/>
      <c r="H53" s="91"/>
      <c r="I53" s="91"/>
      <c r="J53" s="91"/>
      <c r="K53" s="91"/>
      <c r="L53" s="91"/>
      <c r="M53" s="91"/>
      <c r="N53" s="91"/>
      <c r="O53" s="91"/>
      <c r="P53" s="91"/>
      <c r="Q53" s="91"/>
      <c r="R53" s="91"/>
      <c r="S53" s="91"/>
      <c r="U53" s="22"/>
      <c r="V53" s="22"/>
      <c r="W53" s="22"/>
      <c r="X53" s="22"/>
      <c r="Y53" s="22"/>
      <c r="Z53" s="22"/>
      <c r="AA53" s="22"/>
      <c r="AB53" s="22"/>
      <c r="AC53" s="22"/>
      <c r="AD53" s="22"/>
      <c r="AE53" s="22"/>
      <c r="AF53" s="22"/>
      <c r="AG53" s="22"/>
      <c r="AM53" s="102"/>
      <c r="AN53" s="97"/>
    </row>
    <row r="54" spans="1:43">
      <c r="G54" s="91"/>
      <c r="H54" s="91"/>
      <c r="I54" s="91"/>
      <c r="J54" s="91"/>
      <c r="K54" s="91"/>
      <c r="L54" s="91"/>
      <c r="M54" s="91"/>
      <c r="N54" s="91"/>
      <c r="O54" s="91"/>
      <c r="P54" s="91"/>
      <c r="Q54" s="91"/>
      <c r="R54" s="91"/>
      <c r="S54" s="91"/>
      <c r="U54" s="22"/>
      <c r="V54" s="22"/>
      <c r="W54" s="22"/>
      <c r="X54" s="22"/>
      <c r="Y54" s="22"/>
      <c r="Z54" s="22"/>
      <c r="AA54" s="22"/>
      <c r="AB54" s="22"/>
      <c r="AC54" s="22"/>
      <c r="AD54" s="22"/>
      <c r="AE54" s="22"/>
      <c r="AF54" s="22"/>
      <c r="AG54" s="22"/>
      <c r="AM54" s="102"/>
      <c r="AN54" s="97"/>
    </row>
    <row r="55" spans="1:43">
      <c r="S55" s="96"/>
    </row>
  </sheetData>
  <mergeCells count="3">
    <mergeCell ref="AJ4:AK4"/>
    <mergeCell ref="AL4:AM4"/>
    <mergeCell ref="AN4:AO4"/>
  </mergeCells>
  <pageMargins left="0.7" right="0.7" top="0.75" bottom="0.75" header="0.3" footer="0.3"/>
  <pageSetup scale="28"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tint="0.59999389629810485"/>
    <pageSetUpPr fitToPage="1"/>
  </sheetPr>
  <dimension ref="A1:AP132"/>
  <sheetViews>
    <sheetView tabSelected="1" topLeftCell="A42" zoomScale="90" zoomScaleNormal="90" workbookViewId="0">
      <selection activeCell="N101" sqref="N101"/>
    </sheetView>
  </sheetViews>
  <sheetFormatPr defaultRowHeight="15" outlineLevelCol="1"/>
  <cols>
    <col min="1" max="1" width="22.7109375" customWidth="1"/>
    <col min="2" max="2" width="29.140625" bestFit="1" customWidth="1"/>
    <col min="3" max="4" width="12.140625" customWidth="1"/>
    <col min="5" max="5" width="2" customWidth="1"/>
    <col min="6" max="17" width="12.28515625" customWidth="1" outlineLevel="1"/>
    <col min="18" max="18" width="13.85546875" bestFit="1" customWidth="1"/>
    <col min="19" max="19" width="2" customWidth="1"/>
    <col min="20" max="31" width="9.42578125" style="22" hidden="1" customWidth="1" outlineLevel="1"/>
    <col min="32" max="32" width="9.42578125" style="22" bestFit="1" customWidth="1" collapsed="1"/>
    <col min="34" max="34" width="11.5703125" bestFit="1" customWidth="1"/>
    <col min="35" max="35" width="16" hidden="1" customWidth="1" outlineLevel="1"/>
    <col min="36" max="38" width="0" hidden="1" customWidth="1" outlineLevel="1"/>
    <col min="39" max="39" width="20.140625" hidden="1" customWidth="1" outlineLevel="1"/>
    <col min="40" max="40" width="0" hidden="1" customWidth="1" outlineLevel="1"/>
    <col min="41" max="41" width="9.140625" collapsed="1"/>
  </cols>
  <sheetData>
    <row r="1" spans="1:40" ht="12" customHeight="1">
      <c r="A1" s="1" t="s">
        <v>251</v>
      </c>
      <c r="B1" s="2"/>
      <c r="C1" s="3"/>
      <c r="D1" s="3"/>
      <c r="E1" s="2"/>
      <c r="F1" s="2"/>
      <c r="G1" s="2"/>
      <c r="H1" s="2"/>
      <c r="I1" s="2"/>
      <c r="J1" s="2"/>
      <c r="K1" s="2"/>
      <c r="L1" s="2"/>
      <c r="M1" s="2"/>
      <c r="N1" s="2"/>
      <c r="O1" s="2"/>
      <c r="P1" s="2"/>
      <c r="Q1" s="2"/>
      <c r="R1" s="2"/>
      <c r="S1" s="2"/>
    </row>
    <row r="2" spans="1:40" ht="12" customHeight="1">
      <c r="A2" s="1" t="s">
        <v>273</v>
      </c>
      <c r="B2" s="2"/>
      <c r="C2" s="3"/>
      <c r="D2" s="3"/>
      <c r="E2" s="2"/>
      <c r="F2" s="2"/>
      <c r="G2" s="2"/>
      <c r="H2" s="2"/>
      <c r="I2" s="2"/>
      <c r="J2" s="2"/>
      <c r="K2" s="2"/>
      <c r="L2" s="2"/>
      <c r="M2" s="2"/>
      <c r="N2" s="2"/>
      <c r="O2" s="2"/>
      <c r="P2" s="2"/>
      <c r="Q2" s="2"/>
      <c r="R2" s="2"/>
      <c r="S2" s="2"/>
    </row>
    <row r="3" spans="1:40" ht="12" customHeight="1">
      <c r="A3" s="4" t="str">
        <f>'Yakima Regulated Price Out'!A3</f>
        <v>7/1/22-6/30/23</v>
      </c>
      <c r="B3" s="2"/>
      <c r="C3" s="3"/>
      <c r="D3" s="3"/>
      <c r="E3" s="2"/>
      <c r="F3" s="2"/>
      <c r="G3" s="2"/>
      <c r="H3" s="2"/>
      <c r="I3" s="2"/>
      <c r="J3" s="2"/>
      <c r="K3" s="2"/>
      <c r="L3" s="2"/>
      <c r="M3" s="2"/>
      <c r="N3" s="2"/>
      <c r="O3" s="2"/>
      <c r="P3" s="2"/>
      <c r="Q3" s="2"/>
      <c r="R3" s="2"/>
      <c r="S3" s="2"/>
    </row>
    <row r="4" spans="1:40">
      <c r="A4" s="2"/>
      <c r="B4" s="5"/>
      <c r="C4" s="175">
        <v>44652</v>
      </c>
      <c r="D4" s="176">
        <v>44927</v>
      </c>
      <c r="E4" s="2"/>
      <c r="F4" s="161" t="str">
        <f>'Yakima Regulated Price Out'!H4</f>
        <v>Jan</v>
      </c>
      <c r="G4" s="161" t="str">
        <f>'Yakima Regulated Price Out'!I4</f>
        <v>Feb</v>
      </c>
      <c r="H4" s="161" t="str">
        <f>'Yakima Regulated Price Out'!J4</f>
        <v>Mar</v>
      </c>
      <c r="I4" s="161" t="str">
        <f>'Yakima Regulated Price Out'!K4</f>
        <v>Apr</v>
      </c>
      <c r="J4" s="161" t="str">
        <f>'Yakima Regulated Price Out'!L4</f>
        <v>May</v>
      </c>
      <c r="K4" s="161" t="str">
        <f>'Yakima Regulated Price Out'!M4</f>
        <v>Jun</v>
      </c>
      <c r="L4" s="162" t="str">
        <f>'Yakima Regulated Price Out'!N4</f>
        <v>Jul</v>
      </c>
      <c r="M4" s="162" t="str">
        <f>'Yakima Regulated Price Out'!O4</f>
        <v>Aug</v>
      </c>
      <c r="N4" s="162" t="str">
        <f>'Yakima Regulated Price Out'!P4</f>
        <v>Sep</v>
      </c>
      <c r="O4" s="162" t="str">
        <f>'Yakima Regulated Price Out'!Q4</f>
        <v>Oct</v>
      </c>
      <c r="P4" s="162" t="str">
        <f>'Yakima Regulated Price Out'!R4</f>
        <v>Nov</v>
      </c>
      <c r="Q4" s="162" t="str">
        <f>'Yakima Regulated Price Out'!S4</f>
        <v>Dec</v>
      </c>
      <c r="R4" s="68" t="s">
        <v>0</v>
      </c>
      <c r="S4" s="2"/>
      <c r="T4" s="138" t="str">
        <f>F4</f>
        <v>Jan</v>
      </c>
      <c r="U4" s="138" t="str">
        <f t="shared" ref="U4:AE4" si="0">G4</f>
        <v>Feb</v>
      </c>
      <c r="V4" s="138" t="str">
        <f t="shared" si="0"/>
        <v>Mar</v>
      </c>
      <c r="W4" s="138" t="str">
        <f t="shared" si="0"/>
        <v>Apr</v>
      </c>
      <c r="X4" s="138" t="str">
        <f t="shared" si="0"/>
        <v>May</v>
      </c>
      <c r="Y4" s="138" t="str">
        <f t="shared" si="0"/>
        <v>Jun</v>
      </c>
      <c r="Z4" s="148" t="str">
        <f t="shared" si="0"/>
        <v>Jul</v>
      </c>
      <c r="AA4" s="148" t="str">
        <f t="shared" si="0"/>
        <v>Aug</v>
      </c>
      <c r="AB4" s="148" t="str">
        <f t="shared" si="0"/>
        <v>Sep</v>
      </c>
      <c r="AC4" s="148" t="str">
        <f t="shared" si="0"/>
        <v>Oct</v>
      </c>
      <c r="AD4" s="148" t="str">
        <f t="shared" si="0"/>
        <v>Nov</v>
      </c>
      <c r="AE4" s="148" t="str">
        <f t="shared" si="0"/>
        <v>Dec</v>
      </c>
      <c r="AF4" s="35" t="s">
        <v>384</v>
      </c>
      <c r="AI4" s="253" t="s">
        <v>504</v>
      </c>
      <c r="AJ4" s="254"/>
      <c r="AK4" s="253" t="s">
        <v>505</v>
      </c>
      <c r="AL4" s="254"/>
      <c r="AM4" s="253" t="s">
        <v>506</v>
      </c>
      <c r="AN4" s="254"/>
    </row>
    <row r="5" spans="1:40">
      <c r="A5" s="7" t="s">
        <v>1</v>
      </c>
      <c r="B5" s="5" t="s">
        <v>2</v>
      </c>
      <c r="C5" s="168" t="s">
        <v>308</v>
      </c>
      <c r="D5" s="166" t="s">
        <v>308</v>
      </c>
      <c r="E5" s="5"/>
      <c r="F5" s="161" t="s">
        <v>3</v>
      </c>
      <c r="G5" s="161" t="s">
        <v>3</v>
      </c>
      <c r="H5" s="161" t="s">
        <v>3</v>
      </c>
      <c r="I5" s="161" t="s">
        <v>3</v>
      </c>
      <c r="J5" s="161" t="s">
        <v>3</v>
      </c>
      <c r="K5" s="161" t="s">
        <v>3</v>
      </c>
      <c r="L5" s="162" t="s">
        <v>3</v>
      </c>
      <c r="M5" s="162" t="s">
        <v>3</v>
      </c>
      <c r="N5" s="162" t="s">
        <v>3</v>
      </c>
      <c r="O5" s="162" t="s">
        <v>3</v>
      </c>
      <c r="P5" s="162" t="s">
        <v>3</v>
      </c>
      <c r="Q5" s="162" t="s">
        <v>3</v>
      </c>
      <c r="R5" s="68" t="s">
        <v>3</v>
      </c>
      <c r="S5" s="5"/>
      <c r="T5" s="37" t="s">
        <v>4</v>
      </c>
      <c r="U5" s="37" t="s">
        <v>4</v>
      </c>
      <c r="V5" s="37" t="s">
        <v>4</v>
      </c>
      <c r="W5" s="37" t="s">
        <v>4</v>
      </c>
      <c r="X5" s="37" t="s">
        <v>4</v>
      </c>
      <c r="Y5" s="37" t="s">
        <v>4</v>
      </c>
      <c r="Z5" s="137" t="s">
        <v>4</v>
      </c>
      <c r="AA5" s="137" t="s">
        <v>4</v>
      </c>
      <c r="AB5" s="137" t="s">
        <v>4</v>
      </c>
      <c r="AC5" s="137" t="s">
        <v>4</v>
      </c>
      <c r="AD5" s="137" t="s">
        <v>4</v>
      </c>
      <c r="AE5" s="137" t="s">
        <v>4</v>
      </c>
      <c r="AF5" s="37" t="s">
        <v>4</v>
      </c>
      <c r="AI5" s="216" t="s">
        <v>507</v>
      </c>
      <c r="AJ5" s="217" t="s">
        <v>508</v>
      </c>
      <c r="AK5" s="216" t="s">
        <v>507</v>
      </c>
      <c r="AL5" s="217" t="s">
        <v>508</v>
      </c>
      <c r="AM5" s="216" t="s">
        <v>507</v>
      </c>
      <c r="AN5" s="217" t="s">
        <v>508</v>
      </c>
    </row>
    <row r="6" spans="1:40" ht="12" customHeight="1"/>
    <row r="7" spans="1:40" s="2" customFormat="1" ht="12" customHeight="1">
      <c r="C7" s="3"/>
      <c r="D7" s="3"/>
      <c r="T7" s="22"/>
      <c r="U7" s="22"/>
      <c r="V7" s="22"/>
      <c r="W7" s="22"/>
      <c r="X7" s="22"/>
      <c r="Y7" s="22"/>
      <c r="Z7" s="22"/>
      <c r="AA7" s="22"/>
      <c r="AB7" s="22"/>
      <c r="AC7" s="22"/>
      <c r="AD7" s="22"/>
      <c r="AE7" s="22"/>
      <c r="AF7" s="22"/>
    </row>
    <row r="8" spans="1:40" s="2" customFormat="1" ht="12" customHeight="1">
      <c r="A8" s="9"/>
      <c r="B8" s="9"/>
      <c r="C8" s="3"/>
      <c r="D8" s="3"/>
      <c r="E8" s="10"/>
      <c r="S8" s="10"/>
      <c r="T8" s="22"/>
      <c r="U8" s="22"/>
      <c r="V8" s="22"/>
      <c r="W8" s="22"/>
      <c r="X8" s="22"/>
      <c r="Y8" s="22"/>
      <c r="Z8" s="22"/>
      <c r="AA8" s="22"/>
      <c r="AB8" s="22"/>
      <c r="AC8" s="22"/>
      <c r="AD8" s="22"/>
      <c r="AE8" s="22"/>
      <c r="AF8" s="22"/>
    </row>
    <row r="9" spans="1:40" s="2" customFormat="1" ht="12" customHeight="1">
      <c r="A9" s="11" t="s">
        <v>5</v>
      </c>
      <c r="B9" s="11" t="s">
        <v>5</v>
      </c>
      <c r="C9" s="3"/>
      <c r="D9" s="3"/>
      <c r="E9" s="10"/>
      <c r="S9" s="10"/>
      <c r="T9" s="22"/>
      <c r="U9" s="22"/>
      <c r="V9" s="22"/>
      <c r="W9" s="22"/>
      <c r="X9" s="22"/>
      <c r="Y9" s="22"/>
      <c r="Z9" s="22"/>
      <c r="AA9" s="22"/>
      <c r="AB9" s="22"/>
      <c r="AC9" s="22"/>
      <c r="AD9" s="22"/>
      <c r="AE9" s="22"/>
      <c r="AF9" s="22"/>
    </row>
    <row r="10" spans="1:40" s="2" customFormat="1" ht="12" customHeight="1">
      <c r="A10" s="11"/>
      <c r="B10" s="11"/>
      <c r="C10" s="3"/>
      <c r="D10" s="3"/>
      <c r="E10" s="10"/>
      <c r="S10" s="10"/>
      <c r="T10" s="22"/>
      <c r="U10" s="22"/>
      <c r="V10" s="22"/>
      <c r="W10" s="22"/>
      <c r="X10" s="22"/>
      <c r="Y10" s="22"/>
      <c r="Z10" s="22"/>
      <c r="AA10" s="22"/>
      <c r="AB10" s="22"/>
      <c r="AC10" s="22"/>
      <c r="AD10" s="22"/>
      <c r="AE10" s="22"/>
      <c r="AF10" s="22"/>
    </row>
    <row r="11" spans="1:40" s="2" customFormat="1" ht="12" customHeight="1">
      <c r="A11" s="12" t="s">
        <v>6</v>
      </c>
      <c r="B11" s="12" t="s">
        <v>6</v>
      </c>
      <c r="C11" s="13"/>
      <c r="D11" s="13"/>
      <c r="E11" s="13"/>
      <c r="F11" s="15"/>
      <c r="G11" s="15"/>
      <c r="H11" s="15"/>
      <c r="I11" s="15"/>
      <c r="J11" s="15"/>
      <c r="K11" s="15"/>
      <c r="L11" s="15"/>
      <c r="M11" s="15"/>
      <c r="N11" s="15"/>
      <c r="O11" s="15"/>
      <c r="P11" s="15"/>
      <c r="Q11" s="15"/>
      <c r="R11" s="15"/>
      <c r="S11" s="13"/>
      <c r="T11" s="22"/>
      <c r="U11" s="22"/>
      <c r="V11" s="22"/>
      <c r="W11" s="22"/>
      <c r="X11" s="22"/>
      <c r="Y11" s="22"/>
      <c r="Z11" s="22"/>
      <c r="AA11" s="22"/>
      <c r="AB11" s="22"/>
      <c r="AC11" s="22"/>
      <c r="AD11" s="22"/>
      <c r="AE11" s="22"/>
      <c r="AF11" s="22"/>
    </row>
    <row r="12" spans="1:40" s="2" customFormat="1" ht="12" customHeight="1">
      <c r="A12" s="16"/>
      <c r="B12" s="16"/>
      <c r="C12" s="13"/>
      <c r="D12" s="13"/>
      <c r="E12" s="13"/>
      <c r="F12" s="14"/>
      <c r="G12" s="14"/>
      <c r="H12" s="14"/>
      <c r="I12" s="14"/>
      <c r="J12" s="14"/>
      <c r="K12" s="14"/>
      <c r="L12" s="14"/>
      <c r="M12" s="14"/>
      <c r="N12" s="14"/>
      <c r="O12" s="14"/>
      <c r="P12" s="14"/>
      <c r="Q12" s="14"/>
      <c r="R12" s="14"/>
      <c r="S12" s="13"/>
      <c r="T12" s="22"/>
      <c r="U12" s="22"/>
      <c r="V12" s="22"/>
      <c r="W12" s="22"/>
      <c r="X12" s="22"/>
      <c r="Y12" s="22"/>
      <c r="Z12" s="22"/>
      <c r="AA12" s="22"/>
      <c r="AB12" s="22"/>
      <c r="AC12" s="22"/>
      <c r="AD12" s="22"/>
      <c r="AE12" s="22"/>
      <c r="AF12" s="22"/>
    </row>
    <row r="13" spans="1:40" s="2" customFormat="1" ht="12" customHeight="1">
      <c r="A13" s="9"/>
      <c r="B13" s="17" t="s">
        <v>7</v>
      </c>
      <c r="C13" s="13"/>
      <c r="D13" s="13"/>
      <c r="E13" s="13"/>
      <c r="F13" s="72">
        <f>SUM(F12:F12)</f>
        <v>0</v>
      </c>
      <c r="G13" s="72">
        <f t="shared" ref="G13:R13" si="1">SUM(G12:G12)</f>
        <v>0</v>
      </c>
      <c r="H13" s="72">
        <f t="shared" si="1"/>
        <v>0</v>
      </c>
      <c r="I13" s="72">
        <f t="shared" si="1"/>
        <v>0</v>
      </c>
      <c r="J13" s="72">
        <f t="shared" si="1"/>
        <v>0</v>
      </c>
      <c r="K13" s="72">
        <f t="shared" si="1"/>
        <v>0</v>
      </c>
      <c r="L13" s="72">
        <f t="shared" si="1"/>
        <v>0</v>
      </c>
      <c r="M13" s="72">
        <f t="shared" si="1"/>
        <v>0</v>
      </c>
      <c r="N13" s="72">
        <f t="shared" si="1"/>
        <v>0</v>
      </c>
      <c r="O13" s="72">
        <f t="shared" si="1"/>
        <v>0</v>
      </c>
      <c r="P13" s="72">
        <f t="shared" si="1"/>
        <v>0</v>
      </c>
      <c r="Q13" s="72">
        <f t="shared" si="1"/>
        <v>0</v>
      </c>
      <c r="R13" s="72">
        <f t="shared" si="1"/>
        <v>0</v>
      </c>
      <c r="S13" s="13"/>
      <c r="AI13" s="102"/>
      <c r="AJ13" s="97"/>
    </row>
    <row r="14" spans="1:40" s="2" customFormat="1" ht="12" customHeight="1">
      <c r="A14" s="9"/>
      <c r="B14" s="17"/>
      <c r="C14" s="13"/>
      <c r="D14" s="13"/>
      <c r="E14" s="13"/>
      <c r="F14" s="73"/>
      <c r="G14" s="73"/>
      <c r="H14" s="73"/>
      <c r="I14" s="73"/>
      <c r="J14" s="73"/>
      <c r="K14" s="73"/>
      <c r="L14" s="73"/>
      <c r="M14" s="73"/>
      <c r="N14" s="73"/>
      <c r="O14" s="73"/>
      <c r="P14" s="73"/>
      <c r="Q14" s="73"/>
      <c r="R14" s="73"/>
      <c r="S14" s="13"/>
      <c r="AI14" s="102"/>
      <c r="AJ14" s="97"/>
    </row>
    <row r="15" spans="1:40" s="2" customFormat="1" ht="12" customHeight="1">
      <c r="A15" s="12" t="s">
        <v>8</v>
      </c>
      <c r="B15" s="12" t="s">
        <v>8</v>
      </c>
      <c r="C15" s="13"/>
      <c r="D15" s="13"/>
      <c r="E15" s="13"/>
      <c r="F15" s="15"/>
      <c r="G15" s="15"/>
      <c r="H15" s="15"/>
      <c r="I15" s="15"/>
      <c r="J15" s="15"/>
      <c r="K15" s="15"/>
      <c r="L15" s="15"/>
      <c r="M15" s="15"/>
      <c r="N15" s="15"/>
      <c r="O15" s="15"/>
      <c r="P15" s="15"/>
      <c r="Q15" s="15"/>
      <c r="R15" s="15"/>
      <c r="S15" s="13"/>
      <c r="AI15" s="102"/>
      <c r="AJ15" s="97"/>
    </row>
    <row r="16" spans="1:40" s="2" customFormat="1" ht="12" customHeight="1">
      <c r="A16" s="29" t="s">
        <v>64</v>
      </c>
      <c r="B16" s="29" t="s">
        <v>39</v>
      </c>
      <c r="C16" s="13">
        <v>19.38</v>
      </c>
      <c r="D16" s="13">
        <v>19.38</v>
      </c>
      <c r="E16" s="13"/>
      <c r="F16" s="14">
        <v>0</v>
      </c>
      <c r="G16" s="14">
        <v>0</v>
      </c>
      <c r="H16" s="14">
        <v>0</v>
      </c>
      <c r="I16" s="14">
        <v>0</v>
      </c>
      <c r="J16" s="14">
        <v>0</v>
      </c>
      <c r="K16" s="14">
        <v>0</v>
      </c>
      <c r="L16" s="14">
        <v>0</v>
      </c>
      <c r="M16" s="14">
        <v>0</v>
      </c>
      <c r="N16" s="14">
        <v>0</v>
      </c>
      <c r="O16" s="14">
        <v>0</v>
      </c>
      <c r="P16" s="14">
        <v>0</v>
      </c>
      <c r="Q16" s="14">
        <v>0</v>
      </c>
      <c r="R16" s="14">
        <f>SUM(F16:Q16)</f>
        <v>0</v>
      </c>
      <c r="S16" s="13"/>
      <c r="T16" s="14">
        <f>IFERROR((F16/$D16),)</f>
        <v>0</v>
      </c>
      <c r="U16" s="14">
        <f t="shared" ref="U16:Y16" si="2">IFERROR((G16/$D16),)</f>
        <v>0</v>
      </c>
      <c r="V16" s="14">
        <f t="shared" si="2"/>
        <v>0</v>
      </c>
      <c r="W16" s="14">
        <f t="shared" si="2"/>
        <v>0</v>
      </c>
      <c r="X16" s="14">
        <f t="shared" si="2"/>
        <v>0</v>
      </c>
      <c r="Y16" s="14">
        <f t="shared" si="2"/>
        <v>0</v>
      </c>
      <c r="Z16" s="14">
        <f>IFERROR((L16/$C16),)</f>
        <v>0</v>
      </c>
      <c r="AA16" s="14">
        <f t="shared" ref="AA16:AE16" si="3">IFERROR((M16/$C16),)</f>
        <v>0</v>
      </c>
      <c r="AB16" s="14">
        <f t="shared" si="3"/>
        <v>0</v>
      </c>
      <c r="AC16" s="14">
        <f t="shared" si="3"/>
        <v>0</v>
      </c>
      <c r="AD16" s="14">
        <f t="shared" si="3"/>
        <v>0</v>
      </c>
      <c r="AE16" s="14">
        <f t="shared" si="3"/>
        <v>0</v>
      </c>
      <c r="AF16" s="14">
        <f>SUM(T16:AE16)/12</f>
        <v>0</v>
      </c>
      <c r="AI16" s="102"/>
      <c r="AJ16" s="97"/>
    </row>
    <row r="17" spans="1:38" s="2" customFormat="1" ht="12" customHeight="1">
      <c r="A17" s="29" t="s">
        <v>76</v>
      </c>
      <c r="B17" s="29" t="s">
        <v>51</v>
      </c>
      <c r="C17" s="13"/>
      <c r="D17" s="13"/>
      <c r="E17" s="13"/>
      <c r="F17" s="14">
        <v>0</v>
      </c>
      <c r="G17" s="14">
        <v>0</v>
      </c>
      <c r="H17" s="14">
        <v>0</v>
      </c>
      <c r="I17" s="14">
        <v>0</v>
      </c>
      <c r="J17" s="14">
        <v>0</v>
      </c>
      <c r="K17" s="14">
        <v>0</v>
      </c>
      <c r="L17" s="14">
        <v>0</v>
      </c>
      <c r="M17" s="14">
        <v>0</v>
      </c>
      <c r="N17" s="14">
        <v>0</v>
      </c>
      <c r="O17" s="14">
        <v>0</v>
      </c>
      <c r="P17" s="14">
        <v>0</v>
      </c>
      <c r="Q17" s="14">
        <v>0</v>
      </c>
      <c r="R17" s="14">
        <f>SUM(F17:Q17)</f>
        <v>0</v>
      </c>
      <c r="S17" s="13"/>
      <c r="T17" s="14"/>
      <c r="U17" s="14"/>
      <c r="V17" s="14"/>
      <c r="W17" s="14"/>
      <c r="X17" s="14"/>
      <c r="Y17" s="14"/>
      <c r="Z17" s="14"/>
      <c r="AA17" s="14"/>
      <c r="AB17" s="14"/>
      <c r="AC17" s="14"/>
      <c r="AD17" s="14"/>
      <c r="AE17" s="14"/>
      <c r="AF17" s="14">
        <f>SUM(T17:AE17)/12</f>
        <v>0</v>
      </c>
      <c r="AI17" s="102"/>
      <c r="AJ17" s="97"/>
    </row>
    <row r="18" spans="1:38" s="2" customFormat="1" ht="12" customHeight="1">
      <c r="A18" s="29" t="s">
        <v>66</v>
      </c>
      <c r="B18" s="29" t="s">
        <v>389</v>
      </c>
      <c r="C18" s="13">
        <v>6.79</v>
      </c>
      <c r="D18" s="13">
        <v>6.79</v>
      </c>
      <c r="E18" s="13"/>
      <c r="F18" s="14">
        <v>0</v>
      </c>
      <c r="G18" s="14">
        <v>0</v>
      </c>
      <c r="H18" s="14">
        <v>0</v>
      </c>
      <c r="I18" s="14">
        <v>0</v>
      </c>
      <c r="J18" s="14">
        <v>0</v>
      </c>
      <c r="K18" s="14">
        <v>0</v>
      </c>
      <c r="L18" s="14">
        <v>0</v>
      </c>
      <c r="M18" s="14">
        <v>0</v>
      </c>
      <c r="N18" s="14">
        <v>0</v>
      </c>
      <c r="O18" s="14">
        <v>0</v>
      </c>
      <c r="P18" s="14">
        <v>0</v>
      </c>
      <c r="Q18" s="14">
        <v>0</v>
      </c>
      <c r="R18" s="14">
        <f>SUM(F18:Q18)</f>
        <v>0</v>
      </c>
      <c r="S18" s="13"/>
      <c r="T18" s="14"/>
      <c r="U18" s="14"/>
      <c r="V18" s="14"/>
      <c r="W18" s="14"/>
      <c r="X18" s="14"/>
      <c r="Y18" s="14"/>
      <c r="Z18" s="14"/>
      <c r="AA18" s="14"/>
      <c r="AB18" s="14"/>
      <c r="AC18" s="14"/>
      <c r="AD18" s="14"/>
      <c r="AE18" s="14"/>
      <c r="AF18" s="14">
        <f>SUM(T18:AE18)/12</f>
        <v>0</v>
      </c>
      <c r="AI18" s="102"/>
      <c r="AJ18" s="97"/>
    </row>
    <row r="19" spans="1:38" s="2" customFormat="1" ht="12" customHeight="1" thickBot="1">
      <c r="A19" s="16"/>
      <c r="B19" s="16"/>
      <c r="C19" s="13"/>
      <c r="D19" s="13"/>
      <c r="E19" s="13"/>
      <c r="F19" s="14"/>
      <c r="G19" s="14"/>
      <c r="H19" s="14"/>
      <c r="I19" s="14"/>
      <c r="J19" s="14"/>
      <c r="K19" s="14"/>
      <c r="L19" s="14"/>
      <c r="M19" s="14"/>
      <c r="N19" s="14"/>
      <c r="O19" s="14"/>
      <c r="P19" s="14"/>
      <c r="Q19" s="14"/>
      <c r="R19" s="14"/>
      <c r="S19" s="13"/>
      <c r="T19" s="22"/>
      <c r="U19" s="22"/>
      <c r="V19" s="22"/>
      <c r="W19" s="22"/>
      <c r="X19" s="22"/>
      <c r="Y19" s="22"/>
      <c r="Z19" s="22"/>
      <c r="AA19" s="22"/>
      <c r="AB19" s="22"/>
      <c r="AC19" s="22"/>
      <c r="AD19" s="22"/>
      <c r="AE19" s="22"/>
      <c r="AF19" s="22"/>
    </row>
    <row r="20" spans="1:38" s="2" customFormat="1" ht="12" customHeight="1" thickBot="1">
      <c r="A20" s="9"/>
      <c r="B20" s="17" t="s">
        <v>415</v>
      </c>
      <c r="C20" s="13"/>
      <c r="D20" s="13"/>
      <c r="E20" s="13"/>
      <c r="F20" s="72">
        <f>+SUM(F16:F19)</f>
        <v>0</v>
      </c>
      <c r="G20" s="72">
        <f t="shared" ref="G20:R20" si="4">+SUM(G16:G19)</f>
        <v>0</v>
      </c>
      <c r="H20" s="72">
        <f t="shared" si="4"/>
        <v>0</v>
      </c>
      <c r="I20" s="72">
        <f t="shared" si="4"/>
        <v>0</v>
      </c>
      <c r="J20" s="72">
        <f t="shared" si="4"/>
        <v>0</v>
      </c>
      <c r="K20" s="72">
        <f t="shared" si="4"/>
        <v>0</v>
      </c>
      <c r="L20" s="72">
        <f t="shared" si="4"/>
        <v>0</v>
      </c>
      <c r="M20" s="72">
        <f t="shared" si="4"/>
        <v>0</v>
      </c>
      <c r="N20" s="72">
        <f t="shared" si="4"/>
        <v>0</v>
      </c>
      <c r="O20" s="72">
        <f t="shared" si="4"/>
        <v>0</v>
      </c>
      <c r="P20" s="72">
        <f t="shared" si="4"/>
        <v>0</v>
      </c>
      <c r="Q20" s="72">
        <f t="shared" si="4"/>
        <v>0</v>
      </c>
      <c r="R20" s="72">
        <f t="shared" si="4"/>
        <v>0</v>
      </c>
      <c r="S20" s="13"/>
      <c r="T20" s="121">
        <f>+T16</f>
        <v>0</v>
      </c>
      <c r="U20" s="121">
        <f t="shared" ref="U20:AD20" si="5">+U16</f>
        <v>0</v>
      </c>
      <c r="V20" s="121">
        <f t="shared" si="5"/>
        <v>0</v>
      </c>
      <c r="W20" s="121">
        <f t="shared" si="5"/>
        <v>0</v>
      </c>
      <c r="X20" s="121">
        <f t="shared" si="5"/>
        <v>0</v>
      </c>
      <c r="Y20" s="121">
        <f t="shared" si="5"/>
        <v>0</v>
      </c>
      <c r="Z20" s="121">
        <f t="shared" si="5"/>
        <v>0</v>
      </c>
      <c r="AA20" s="121">
        <f t="shared" si="5"/>
        <v>0</v>
      </c>
      <c r="AB20" s="121">
        <f t="shared" si="5"/>
        <v>0</v>
      </c>
      <c r="AC20" s="121">
        <f t="shared" si="5"/>
        <v>0</v>
      </c>
      <c r="AD20" s="121">
        <f t="shared" si="5"/>
        <v>0</v>
      </c>
      <c r="AE20" s="121">
        <f t="shared" ref="AE20" si="6">+AE16</f>
        <v>0</v>
      </c>
      <c r="AF20" s="89">
        <f>+AF16</f>
        <v>0</v>
      </c>
    </row>
    <row r="21" spans="1:38" s="2" customFormat="1" ht="12" customHeight="1">
      <c r="A21" s="9"/>
      <c r="B21" s="17"/>
      <c r="C21" s="13"/>
      <c r="D21" s="13"/>
      <c r="E21" s="13"/>
      <c r="F21" s="73"/>
      <c r="G21" s="73"/>
      <c r="H21" s="73"/>
      <c r="I21" s="73"/>
      <c r="J21" s="73"/>
      <c r="K21" s="73"/>
      <c r="L21" s="73"/>
      <c r="M21" s="73"/>
      <c r="N21" s="73"/>
      <c r="O21" s="73"/>
      <c r="P21" s="73"/>
      <c r="Q21" s="73"/>
      <c r="R21" s="73"/>
      <c r="S21" s="13"/>
      <c r="T21" s="22"/>
      <c r="U21" s="22"/>
      <c r="V21" s="22"/>
      <c r="W21" s="22"/>
      <c r="X21" s="22"/>
      <c r="Y21" s="22"/>
      <c r="Z21" s="22"/>
      <c r="AA21" s="22"/>
      <c r="AB21" s="22"/>
      <c r="AC21" s="22"/>
      <c r="AD21" s="22"/>
      <c r="AE21" s="22"/>
      <c r="AF21" s="22"/>
    </row>
    <row r="22" spans="1:38" ht="12" customHeight="1">
      <c r="A22" s="11" t="s">
        <v>12</v>
      </c>
      <c r="B22" s="11" t="s">
        <v>12</v>
      </c>
    </row>
    <row r="23" spans="1:38" ht="12" customHeight="1">
      <c r="A23" s="11"/>
      <c r="B23" s="11"/>
    </row>
    <row r="24" spans="1:38" s="2" customFormat="1" ht="12" customHeight="1">
      <c r="A24" s="12" t="s">
        <v>15</v>
      </c>
      <c r="B24" s="12" t="s">
        <v>15</v>
      </c>
      <c r="C24" s="13"/>
      <c r="D24" s="13"/>
      <c r="E24" s="13"/>
      <c r="F24" s="15"/>
      <c r="G24" s="15"/>
      <c r="H24" s="15"/>
      <c r="I24" s="15"/>
      <c r="J24" s="15"/>
      <c r="K24" s="15"/>
      <c r="L24" s="15"/>
      <c r="M24" s="15"/>
      <c r="N24" s="15"/>
      <c r="O24" s="15"/>
      <c r="P24" s="15"/>
      <c r="Q24" s="15"/>
      <c r="R24" s="15"/>
      <c r="S24" s="13"/>
      <c r="T24" s="22"/>
      <c r="U24" s="22"/>
      <c r="V24" s="22"/>
      <c r="W24" s="22"/>
      <c r="X24" s="22"/>
      <c r="Y24" s="22"/>
      <c r="Z24" s="22"/>
      <c r="AA24" s="22"/>
      <c r="AB24" s="22"/>
      <c r="AC24" s="22"/>
      <c r="AD24" s="22"/>
      <c r="AE24" s="22"/>
      <c r="AF24" s="22"/>
    </row>
    <row r="25" spans="1:38" s="2" customFormat="1" ht="12" customHeight="1">
      <c r="A25" s="29" t="s">
        <v>274</v>
      </c>
      <c r="B25" s="29" t="s">
        <v>275</v>
      </c>
      <c r="C25" s="13">
        <v>40.6</v>
      </c>
      <c r="D25" s="13">
        <v>44.660000000000004</v>
      </c>
      <c r="E25" s="13"/>
      <c r="F25" s="14">
        <v>401.94</v>
      </c>
      <c r="G25" s="14">
        <v>401.94</v>
      </c>
      <c r="H25" s="14">
        <v>401.94</v>
      </c>
      <c r="I25" s="14">
        <v>401.94</v>
      </c>
      <c r="J25" s="14">
        <v>401.94</v>
      </c>
      <c r="K25" s="14">
        <v>401.94</v>
      </c>
      <c r="L25" s="14">
        <v>365.4</v>
      </c>
      <c r="M25" s="14">
        <v>365.4</v>
      </c>
      <c r="N25" s="14">
        <v>365.4</v>
      </c>
      <c r="O25" s="14">
        <v>365.4</v>
      </c>
      <c r="P25" s="14">
        <v>365.4</v>
      </c>
      <c r="Q25" s="14">
        <v>365.4</v>
      </c>
      <c r="R25" s="14">
        <f t="shared" ref="R25:R66" si="7">SUM(F25:Q25)</f>
        <v>4604.04</v>
      </c>
      <c r="S25" s="13"/>
      <c r="T25" s="14">
        <f>IFERROR((F25/$D25),)</f>
        <v>9</v>
      </c>
      <c r="U25" s="14">
        <f t="shared" ref="U25:U28" si="8">IFERROR((G25/$D25),)</f>
        <v>9</v>
      </c>
      <c r="V25" s="14">
        <f t="shared" ref="V25:V28" si="9">IFERROR((H25/$D25),)</f>
        <v>9</v>
      </c>
      <c r="W25" s="14">
        <f t="shared" ref="W25:W28" si="10">IFERROR((I25/$D25),)</f>
        <v>9</v>
      </c>
      <c r="X25" s="14">
        <f t="shared" ref="X25:X28" si="11">IFERROR((J25/$D25),)</f>
        <v>9</v>
      </c>
      <c r="Y25" s="14">
        <f>IFERROR((K25/$D25),)</f>
        <v>9</v>
      </c>
      <c r="Z25" s="14">
        <f t="shared" ref="Z25:Z28" si="12">IFERROR((L25/$C25),)</f>
        <v>9</v>
      </c>
      <c r="AA25" s="14">
        <f t="shared" ref="AA25:AA28" si="13">IFERROR((M25/$C25),)</f>
        <v>9</v>
      </c>
      <c r="AB25" s="14">
        <f t="shared" ref="AB25:AB28" si="14">IFERROR((N25/$C25),)</f>
        <v>9</v>
      </c>
      <c r="AC25" s="14">
        <f t="shared" ref="AC25:AC28" si="15">IFERROR((O25/$C25),)</f>
        <v>9</v>
      </c>
      <c r="AD25" s="14">
        <f t="shared" ref="AD25:AD28" si="16">IFERROR((P25/$C25),)</f>
        <v>9</v>
      </c>
      <c r="AE25" s="14">
        <f t="shared" ref="AE25:AE28" si="17">IFERROR((Q25/$C25),)</f>
        <v>9</v>
      </c>
      <c r="AF25" s="14">
        <f t="shared" ref="AF25:AF28" si="18">SUM(T25:AE25)/12</f>
        <v>9</v>
      </c>
      <c r="AG25" s="102"/>
      <c r="AH25" s="103"/>
      <c r="AK25" s="2">
        <v>1</v>
      </c>
      <c r="AL25" s="106">
        <f>+AK25*AF25</f>
        <v>9</v>
      </c>
    </row>
    <row r="26" spans="1:38" s="2" customFormat="1" ht="12" customHeight="1">
      <c r="A26" s="29" t="s">
        <v>276</v>
      </c>
      <c r="B26" s="29" t="s">
        <v>277</v>
      </c>
      <c r="C26" s="13">
        <v>48.98</v>
      </c>
      <c r="D26" s="13">
        <v>53.878</v>
      </c>
      <c r="E26" s="13"/>
      <c r="F26" s="14">
        <v>15612.15</v>
      </c>
      <c r="G26" s="14">
        <v>15585.22</v>
      </c>
      <c r="H26" s="14">
        <v>15438.599999999999</v>
      </c>
      <c r="I26" s="14">
        <v>15492.46</v>
      </c>
      <c r="J26" s="14">
        <v>15383.21</v>
      </c>
      <c r="K26" s="14">
        <v>15345.81</v>
      </c>
      <c r="L26" s="14">
        <v>14290.58</v>
      </c>
      <c r="M26" s="14">
        <v>14399.61</v>
      </c>
      <c r="N26" s="14">
        <v>14505.32</v>
      </c>
      <c r="O26" s="14">
        <v>14531.56</v>
      </c>
      <c r="P26" s="14">
        <v>14571.3</v>
      </c>
      <c r="Q26" s="14">
        <v>14413.85</v>
      </c>
      <c r="R26" s="14">
        <f t="shared" si="7"/>
        <v>179569.66999999998</v>
      </c>
      <c r="S26" s="13"/>
      <c r="T26" s="14">
        <f>IFERROR((F26/$D26),)</f>
        <v>289.76855117116446</v>
      </c>
      <c r="U26" s="14">
        <f t="shared" si="8"/>
        <v>289.26871821522695</v>
      </c>
      <c r="V26" s="14">
        <f t="shared" si="9"/>
        <v>286.54738483239908</v>
      </c>
      <c r="W26" s="14">
        <f t="shared" si="10"/>
        <v>287.54705074427409</v>
      </c>
      <c r="X26" s="14">
        <f t="shared" si="11"/>
        <v>285.51932142989716</v>
      </c>
      <c r="Y26" s="14">
        <f>IFERROR((K26/$D26),)</f>
        <v>284.82516054790449</v>
      </c>
      <c r="Z26" s="14">
        <f t="shared" si="12"/>
        <v>291.76357697019193</v>
      </c>
      <c r="AA26" s="14">
        <f t="shared" si="13"/>
        <v>293.98958758677014</v>
      </c>
      <c r="AB26" s="14">
        <f t="shared" si="14"/>
        <v>296.1478154348714</v>
      </c>
      <c r="AC26" s="14">
        <f t="shared" si="15"/>
        <v>296.68354430379748</v>
      </c>
      <c r="AD26" s="14">
        <f t="shared" si="16"/>
        <v>297.49489587586771</v>
      </c>
      <c r="AE26" s="14">
        <f t="shared" si="17"/>
        <v>294.28031849734589</v>
      </c>
      <c r="AF26" s="14">
        <f t="shared" si="18"/>
        <v>291.15299380080927</v>
      </c>
      <c r="AG26" s="102"/>
      <c r="AH26" s="103"/>
      <c r="AK26" s="2">
        <v>1</v>
      </c>
      <c r="AL26" s="106">
        <f t="shared" ref="AL26:AL27" si="19">+AK26*AF26</f>
        <v>291.15299380080927</v>
      </c>
    </row>
    <row r="27" spans="1:38" s="2" customFormat="1" ht="12" customHeight="1">
      <c r="A27" s="29" t="s">
        <v>278</v>
      </c>
      <c r="B27" s="29" t="s">
        <v>279</v>
      </c>
      <c r="C27" s="13">
        <v>87.69</v>
      </c>
      <c r="D27" s="13">
        <v>96.459000000000003</v>
      </c>
      <c r="E27" s="13"/>
      <c r="F27" s="14">
        <v>1060.95</v>
      </c>
      <c r="G27" s="14">
        <v>1060.95</v>
      </c>
      <c r="H27" s="14">
        <v>1060.95</v>
      </c>
      <c r="I27" s="14">
        <v>1060.95</v>
      </c>
      <c r="J27" s="14">
        <v>1060.95</v>
      </c>
      <c r="K27" s="14">
        <v>1060.95</v>
      </c>
      <c r="L27" s="14">
        <v>964.59</v>
      </c>
      <c r="M27" s="14">
        <v>964.59</v>
      </c>
      <c r="N27" s="14">
        <v>964.59</v>
      </c>
      <c r="O27" s="14">
        <v>964.59</v>
      </c>
      <c r="P27" s="14">
        <v>964.59</v>
      </c>
      <c r="Q27" s="14">
        <v>964.59</v>
      </c>
      <c r="R27" s="14">
        <f t="shared" si="7"/>
        <v>12153.24</v>
      </c>
      <c r="S27" s="13"/>
      <c r="T27" s="14">
        <f>IFERROR((F27/$D27),)</f>
        <v>10.998973657201505</v>
      </c>
      <c r="U27" s="14">
        <f t="shared" si="8"/>
        <v>10.998973657201505</v>
      </c>
      <c r="V27" s="14">
        <f t="shared" si="9"/>
        <v>10.998973657201505</v>
      </c>
      <c r="W27" s="14">
        <f t="shared" si="10"/>
        <v>10.998973657201505</v>
      </c>
      <c r="X27" s="14">
        <f t="shared" si="11"/>
        <v>10.998973657201505</v>
      </c>
      <c r="Y27" s="14">
        <f>IFERROR((K27/$D27),)</f>
        <v>10.998973657201505</v>
      </c>
      <c r="Z27" s="14">
        <f t="shared" si="12"/>
        <v>11</v>
      </c>
      <c r="AA27" s="14">
        <f t="shared" si="13"/>
        <v>11</v>
      </c>
      <c r="AB27" s="14">
        <f t="shared" si="14"/>
        <v>11</v>
      </c>
      <c r="AC27" s="14">
        <f t="shared" si="15"/>
        <v>11</v>
      </c>
      <c r="AD27" s="14">
        <f t="shared" si="16"/>
        <v>11</v>
      </c>
      <c r="AE27" s="14">
        <f t="shared" si="17"/>
        <v>11</v>
      </c>
      <c r="AF27" s="14">
        <f t="shared" si="18"/>
        <v>10.999486828600752</v>
      </c>
      <c r="AG27" s="102"/>
      <c r="AH27" s="103"/>
      <c r="AK27" s="2">
        <v>1</v>
      </c>
      <c r="AL27" s="106">
        <f t="shared" si="19"/>
        <v>10.999486828600752</v>
      </c>
    </row>
    <row r="28" spans="1:38" s="2" customFormat="1" ht="12" customHeight="1">
      <c r="A28" s="29" t="s">
        <v>299</v>
      </c>
      <c r="B28" s="29" t="s">
        <v>300</v>
      </c>
      <c r="C28" s="13">
        <v>19.38</v>
      </c>
      <c r="D28" s="13">
        <v>21.318000000000001</v>
      </c>
      <c r="E28" s="13"/>
      <c r="F28" s="14">
        <v>2812.82</v>
      </c>
      <c r="G28" s="14">
        <v>2834.12</v>
      </c>
      <c r="H28" s="14">
        <v>2834.12</v>
      </c>
      <c r="I28" s="14">
        <v>2780.85</v>
      </c>
      <c r="J28" s="14">
        <v>2786.17</v>
      </c>
      <c r="K28" s="14">
        <v>2770.19</v>
      </c>
      <c r="L28" s="14">
        <v>2615.65</v>
      </c>
      <c r="M28" s="14">
        <v>2581.7399999999998</v>
      </c>
      <c r="N28" s="14">
        <v>2601.11</v>
      </c>
      <c r="O28" s="14">
        <v>2616.0300000000002</v>
      </c>
      <c r="P28" s="14">
        <v>2583.2399999999998</v>
      </c>
      <c r="Q28" s="14">
        <v>2568.71</v>
      </c>
      <c r="R28" s="14">
        <f t="shared" si="7"/>
        <v>32384.75</v>
      </c>
      <c r="S28" s="13"/>
      <c r="T28" s="14">
        <f>IFERROR((F28/$D28),)</f>
        <v>131.94577352472089</v>
      </c>
      <c r="U28" s="14">
        <f t="shared" si="8"/>
        <v>132.94492916783938</v>
      </c>
      <c r="V28" s="14">
        <f t="shared" si="9"/>
        <v>132.94492916783938</v>
      </c>
      <c r="W28" s="14">
        <f t="shared" si="10"/>
        <v>130.44610188573034</v>
      </c>
      <c r="X28" s="14">
        <f t="shared" si="11"/>
        <v>130.6956562529318</v>
      </c>
      <c r="Y28" s="14">
        <f>IFERROR((K28/$D28),)</f>
        <v>129.94605497701471</v>
      </c>
      <c r="Z28" s="14">
        <f t="shared" si="12"/>
        <v>134.96646026831786</v>
      </c>
      <c r="AA28" s="14">
        <f t="shared" si="13"/>
        <v>133.21671826625388</v>
      </c>
      <c r="AB28" s="14">
        <f t="shared" si="14"/>
        <v>134.21620227038184</v>
      </c>
      <c r="AC28" s="14">
        <f t="shared" si="15"/>
        <v>134.98606811145513</v>
      </c>
      <c r="AD28" s="14">
        <f t="shared" si="16"/>
        <v>133.29411764705881</v>
      </c>
      <c r="AE28" s="14">
        <f t="shared" si="17"/>
        <v>132.54437564499486</v>
      </c>
      <c r="AF28" s="14">
        <f t="shared" si="18"/>
        <v>132.6789489320449</v>
      </c>
      <c r="AG28" s="102"/>
      <c r="AI28" s="2">
        <v>1</v>
      </c>
      <c r="AJ28" s="106">
        <f>+AI28*AF28</f>
        <v>132.6789489320449</v>
      </c>
    </row>
    <row r="29" spans="1:38" s="2" customFormat="1" ht="12" customHeight="1">
      <c r="A29" s="29" t="s">
        <v>339</v>
      </c>
      <c r="B29" s="29" t="s">
        <v>191</v>
      </c>
      <c r="C29" s="13">
        <v>39.950000000000003</v>
      </c>
      <c r="D29" s="13">
        <v>43.945000000000007</v>
      </c>
      <c r="E29" s="13"/>
      <c r="F29" s="14">
        <v>0</v>
      </c>
      <c r="G29" s="14">
        <v>0</v>
      </c>
      <c r="H29" s="14">
        <v>0</v>
      </c>
      <c r="I29" s="14">
        <v>0</v>
      </c>
      <c r="J29" s="14">
        <v>0</v>
      </c>
      <c r="K29" s="14">
        <v>0</v>
      </c>
      <c r="L29" s="14">
        <v>0</v>
      </c>
      <c r="M29" s="14">
        <v>0</v>
      </c>
      <c r="N29" s="14">
        <v>0</v>
      </c>
      <c r="O29" s="14">
        <v>0</v>
      </c>
      <c r="P29" s="14">
        <v>0</v>
      </c>
      <c r="Q29" s="14">
        <v>0</v>
      </c>
      <c r="R29" s="14">
        <f>SUM(F29:Q29)</f>
        <v>0</v>
      </c>
      <c r="S29" s="13"/>
      <c r="T29" s="22"/>
      <c r="U29" s="22"/>
      <c r="V29" s="22"/>
      <c r="W29" s="22"/>
      <c r="X29" s="22"/>
      <c r="Y29" s="22"/>
      <c r="Z29" s="22"/>
      <c r="AA29" s="22"/>
      <c r="AB29" s="22"/>
      <c r="AC29" s="22"/>
      <c r="AD29" s="22"/>
      <c r="AE29" s="22"/>
      <c r="AF29" s="22"/>
      <c r="AG29" s="102"/>
      <c r="AH29" s="103"/>
    </row>
    <row r="30" spans="1:38" s="2" customFormat="1" ht="12" customHeight="1">
      <c r="A30" s="29" t="s">
        <v>362</v>
      </c>
      <c r="B30" s="29" t="s">
        <v>363</v>
      </c>
      <c r="C30" s="13">
        <v>21.85</v>
      </c>
      <c r="D30" s="13">
        <v>21.85</v>
      </c>
      <c r="E30" s="13"/>
      <c r="F30" s="14">
        <v>0</v>
      </c>
      <c r="G30" s="14">
        <v>0</v>
      </c>
      <c r="H30" s="14">
        <v>0</v>
      </c>
      <c r="I30" s="101">
        <v>0</v>
      </c>
      <c r="J30" s="14">
        <v>0</v>
      </c>
      <c r="K30" s="14">
        <v>22.99</v>
      </c>
      <c r="L30" s="14">
        <v>0</v>
      </c>
      <c r="M30" s="14">
        <v>0</v>
      </c>
      <c r="N30" s="14">
        <v>0</v>
      </c>
      <c r="O30" s="14">
        <v>0</v>
      </c>
      <c r="P30" s="14">
        <v>0</v>
      </c>
      <c r="Q30" s="14">
        <v>0</v>
      </c>
      <c r="R30" s="14">
        <f t="shared" ref="R30" si="20">SUM(F30:Q30)</f>
        <v>22.99</v>
      </c>
      <c r="S30" s="13"/>
      <c r="T30" s="22"/>
      <c r="U30" s="22"/>
      <c r="V30" s="22"/>
      <c r="W30" s="22"/>
      <c r="X30" s="22"/>
      <c r="Y30" s="22"/>
      <c r="Z30" s="22"/>
      <c r="AA30" s="22"/>
      <c r="AB30" s="22"/>
      <c r="AC30" s="22"/>
      <c r="AD30" s="22"/>
      <c r="AE30" s="22"/>
      <c r="AF30" s="22"/>
      <c r="AG30" s="102"/>
      <c r="AH30" s="103"/>
    </row>
    <row r="31" spans="1:38" s="2" customFormat="1" ht="12" customHeight="1">
      <c r="A31" s="29" t="s">
        <v>360</v>
      </c>
      <c r="B31" s="29" t="s">
        <v>361</v>
      </c>
      <c r="C31" s="13">
        <v>28.34</v>
      </c>
      <c r="D31" s="13">
        <v>28.34</v>
      </c>
      <c r="E31" s="13"/>
      <c r="F31" s="14">
        <v>0</v>
      </c>
      <c r="G31" s="14">
        <v>0</v>
      </c>
      <c r="H31" s="14">
        <v>0</v>
      </c>
      <c r="I31" s="101">
        <v>0</v>
      </c>
      <c r="J31" s="14">
        <v>0</v>
      </c>
      <c r="K31" s="14">
        <v>0</v>
      </c>
      <c r="L31" s="14">
        <v>0</v>
      </c>
      <c r="M31" s="14">
        <v>0</v>
      </c>
      <c r="N31" s="14">
        <v>28.34</v>
      </c>
      <c r="O31" s="14">
        <v>0</v>
      </c>
      <c r="P31" s="14">
        <v>0</v>
      </c>
      <c r="Q31" s="14">
        <v>0</v>
      </c>
      <c r="R31" s="14">
        <f t="shared" ref="R31" si="21">SUM(F31:Q31)</f>
        <v>28.34</v>
      </c>
      <c r="S31" s="13"/>
      <c r="T31" s="22"/>
      <c r="U31" s="22"/>
      <c r="V31" s="22"/>
      <c r="W31" s="22"/>
      <c r="X31" s="22"/>
      <c r="Y31" s="22"/>
      <c r="Z31" s="22"/>
      <c r="AA31" s="22"/>
      <c r="AB31" s="22"/>
      <c r="AC31" s="22"/>
      <c r="AD31" s="22"/>
      <c r="AE31" s="22"/>
      <c r="AF31" s="22"/>
      <c r="AG31" s="102"/>
      <c r="AH31" s="103"/>
    </row>
    <row r="32" spans="1:38" s="2" customFormat="1" ht="12" customHeight="1">
      <c r="A32" s="29" t="s">
        <v>456</v>
      </c>
      <c r="B32" s="29" t="s">
        <v>457</v>
      </c>
      <c r="C32" s="13">
        <v>14.37</v>
      </c>
      <c r="D32" s="13">
        <v>15.807</v>
      </c>
      <c r="E32" s="13"/>
      <c r="F32" s="14">
        <v>0</v>
      </c>
      <c r="G32" s="14">
        <v>0</v>
      </c>
      <c r="H32" s="14">
        <v>0</v>
      </c>
      <c r="I32" s="14">
        <v>15.8</v>
      </c>
      <c r="J32" s="14">
        <v>0</v>
      </c>
      <c r="K32" s="14">
        <v>0</v>
      </c>
      <c r="L32" s="14">
        <v>0</v>
      </c>
      <c r="M32" s="14">
        <v>28.74</v>
      </c>
      <c r="N32" s="14">
        <v>0</v>
      </c>
      <c r="O32" s="14">
        <v>28.74</v>
      </c>
      <c r="P32" s="14">
        <v>14.37</v>
      </c>
      <c r="Q32" s="14">
        <v>0</v>
      </c>
      <c r="R32" s="14">
        <f t="shared" ref="R32:R36" si="22">SUM(F32:Q32)</f>
        <v>87.65</v>
      </c>
      <c r="S32" s="13"/>
      <c r="T32" s="22"/>
      <c r="U32" s="22"/>
      <c r="V32" s="22"/>
      <c r="W32" s="22"/>
      <c r="X32" s="22"/>
      <c r="Y32" s="22"/>
      <c r="Z32" s="22"/>
      <c r="AA32" s="22"/>
      <c r="AB32" s="22"/>
      <c r="AC32" s="22"/>
      <c r="AD32" s="22"/>
      <c r="AE32" s="22"/>
      <c r="AF32" s="22"/>
      <c r="AG32" s="102"/>
      <c r="AH32" s="103"/>
    </row>
    <row r="33" spans="1:40" s="2" customFormat="1" ht="12" customHeight="1">
      <c r="A33" s="29" t="s">
        <v>458</v>
      </c>
      <c r="B33" s="29" t="s">
        <v>459</v>
      </c>
      <c r="C33" s="13">
        <v>23.28</v>
      </c>
      <c r="D33" s="13">
        <v>25.608000000000004</v>
      </c>
      <c r="E33" s="13"/>
      <c r="F33" s="14">
        <v>25.6</v>
      </c>
      <c r="G33" s="14">
        <v>0</v>
      </c>
      <c r="H33" s="14">
        <v>25.6</v>
      </c>
      <c r="I33" s="14">
        <v>0</v>
      </c>
      <c r="J33" s="14">
        <v>0</v>
      </c>
      <c r="K33" s="14">
        <v>0</v>
      </c>
      <c r="L33" s="14">
        <v>0</v>
      </c>
      <c r="M33" s="14">
        <v>0</v>
      </c>
      <c r="N33" s="14">
        <v>0</v>
      </c>
      <c r="O33" s="14">
        <v>0</v>
      </c>
      <c r="P33" s="14">
        <v>0</v>
      </c>
      <c r="Q33" s="14">
        <v>23.28</v>
      </c>
      <c r="R33" s="14">
        <f t="shared" ref="R33" si="23">SUM(F33:Q33)</f>
        <v>74.48</v>
      </c>
      <c r="S33" s="13"/>
      <c r="T33" s="22"/>
      <c r="U33" s="22"/>
      <c r="V33" s="22"/>
      <c r="W33" s="22"/>
      <c r="X33" s="22"/>
      <c r="Y33" s="22"/>
      <c r="Z33" s="22"/>
      <c r="AA33" s="22"/>
      <c r="AB33" s="22"/>
      <c r="AC33" s="22"/>
      <c r="AD33" s="22"/>
      <c r="AE33" s="22"/>
      <c r="AF33" s="22"/>
      <c r="AG33" s="102"/>
      <c r="AH33" s="103"/>
    </row>
    <row r="34" spans="1:40" s="2" customFormat="1" ht="12" customHeight="1">
      <c r="A34" s="29" t="s">
        <v>462</v>
      </c>
      <c r="B34" s="29" t="s">
        <v>463</v>
      </c>
      <c r="C34" s="13">
        <v>28.07</v>
      </c>
      <c r="D34" s="13">
        <v>30.877000000000002</v>
      </c>
      <c r="E34" s="13"/>
      <c r="F34" s="14">
        <v>0</v>
      </c>
      <c r="G34" s="14">
        <v>0</v>
      </c>
      <c r="H34" s="14">
        <v>0</v>
      </c>
      <c r="I34" s="14">
        <v>0</v>
      </c>
      <c r="J34" s="14">
        <v>30.87</v>
      </c>
      <c r="K34" s="14">
        <v>0</v>
      </c>
      <c r="L34" s="14">
        <v>0</v>
      </c>
      <c r="M34" s="14">
        <v>0</v>
      </c>
      <c r="N34" s="14">
        <v>0</v>
      </c>
      <c r="O34" s="14">
        <v>28.07</v>
      </c>
      <c r="P34" s="14">
        <v>0</v>
      </c>
      <c r="Q34" s="14">
        <v>0</v>
      </c>
      <c r="R34" s="14">
        <f t="shared" si="22"/>
        <v>58.94</v>
      </c>
      <c r="S34" s="13"/>
      <c r="T34" s="22"/>
      <c r="U34" s="22"/>
      <c r="V34" s="22"/>
      <c r="W34" s="22"/>
      <c r="X34" s="22"/>
      <c r="Y34" s="22"/>
      <c r="Z34" s="22"/>
      <c r="AA34" s="22"/>
      <c r="AB34" s="22"/>
      <c r="AC34" s="22"/>
      <c r="AD34" s="22"/>
      <c r="AE34" s="22"/>
      <c r="AF34" s="22"/>
      <c r="AG34" s="102"/>
      <c r="AH34" s="103"/>
    </row>
    <row r="35" spans="1:40" s="2" customFormat="1" ht="12" customHeight="1">
      <c r="A35" s="29" t="s">
        <v>460</v>
      </c>
      <c r="B35" s="29" t="s">
        <v>461</v>
      </c>
      <c r="C35" s="13">
        <v>38.299999999999997</v>
      </c>
      <c r="D35" s="13">
        <v>42.13</v>
      </c>
      <c r="E35" s="13"/>
      <c r="F35" s="14">
        <v>0</v>
      </c>
      <c r="G35" s="14">
        <v>42.13</v>
      </c>
      <c r="H35" s="14">
        <v>42.13</v>
      </c>
      <c r="I35" s="14">
        <v>0</v>
      </c>
      <c r="J35" s="14">
        <v>84.26</v>
      </c>
      <c r="K35" s="14">
        <v>0</v>
      </c>
      <c r="L35" s="14">
        <v>38.299999999999997</v>
      </c>
      <c r="M35" s="14">
        <v>-38.299999999999997</v>
      </c>
      <c r="N35" s="14">
        <v>0</v>
      </c>
      <c r="O35" s="14">
        <v>76.599999999999994</v>
      </c>
      <c r="P35" s="14">
        <v>76.599999999999994</v>
      </c>
      <c r="Q35" s="14">
        <v>0</v>
      </c>
      <c r="R35" s="14">
        <f t="shared" ref="R35" si="24">SUM(F35:Q35)</f>
        <v>321.71999999999997</v>
      </c>
      <c r="S35" s="13"/>
      <c r="T35" s="22"/>
      <c r="U35" s="22"/>
      <c r="V35" s="22"/>
      <c r="W35" s="22"/>
      <c r="X35" s="22"/>
      <c r="Y35" s="22"/>
      <c r="Z35" s="22"/>
      <c r="AA35" s="22"/>
      <c r="AB35" s="22"/>
      <c r="AC35" s="22"/>
      <c r="AD35" s="22"/>
      <c r="AE35" s="22"/>
      <c r="AF35" s="22"/>
      <c r="AG35" s="102"/>
      <c r="AH35" s="103"/>
    </row>
    <row r="36" spans="1:40" s="2" customFormat="1" ht="12" customHeight="1">
      <c r="A36" s="29" t="s">
        <v>470</v>
      </c>
      <c r="B36" s="29" t="s">
        <v>471</v>
      </c>
      <c r="C36" s="13">
        <v>2.94</v>
      </c>
      <c r="D36" s="13">
        <v>3.234</v>
      </c>
      <c r="E36" s="13"/>
      <c r="F36" s="14">
        <v>3.23</v>
      </c>
      <c r="G36" s="14">
        <v>6.46</v>
      </c>
      <c r="H36" s="14">
        <v>12.92</v>
      </c>
      <c r="I36" s="14">
        <v>16.149999999999999</v>
      </c>
      <c r="J36" s="14">
        <v>103.36</v>
      </c>
      <c r="K36" s="14">
        <v>124.03</v>
      </c>
      <c r="L36" s="14">
        <v>14.7</v>
      </c>
      <c r="M36" s="14">
        <v>0</v>
      </c>
      <c r="N36" s="14">
        <v>8.82</v>
      </c>
      <c r="O36" s="14">
        <v>2.94</v>
      </c>
      <c r="P36" s="14">
        <v>49.98</v>
      </c>
      <c r="Q36" s="14">
        <v>2.94</v>
      </c>
      <c r="R36" s="14">
        <f t="shared" si="22"/>
        <v>345.53</v>
      </c>
      <c r="S36" s="13"/>
      <c r="T36" s="22"/>
      <c r="U36" s="22"/>
      <c r="V36" s="22"/>
      <c r="W36" s="22"/>
      <c r="X36" s="22"/>
      <c r="Y36" s="22"/>
      <c r="Z36" s="22"/>
      <c r="AA36" s="22"/>
      <c r="AB36" s="22"/>
      <c r="AC36" s="22"/>
      <c r="AD36" s="22"/>
      <c r="AE36" s="22"/>
      <c r="AF36" s="22"/>
      <c r="AG36" s="102"/>
      <c r="AH36" s="103"/>
    </row>
    <row r="37" spans="1:40" s="2" customFormat="1" ht="12" customHeight="1">
      <c r="A37" s="29" t="s">
        <v>118</v>
      </c>
      <c r="B37" s="29" t="s">
        <v>179</v>
      </c>
      <c r="C37" s="13">
        <v>14.37</v>
      </c>
      <c r="D37" s="13">
        <v>14.37</v>
      </c>
      <c r="E37" s="13"/>
      <c r="F37" s="14">
        <v>0</v>
      </c>
      <c r="G37" s="14">
        <v>0</v>
      </c>
      <c r="H37" s="14">
        <v>0</v>
      </c>
      <c r="I37" s="14">
        <v>0</v>
      </c>
      <c r="J37" s="14">
        <v>0</v>
      </c>
      <c r="K37" s="14">
        <v>0</v>
      </c>
      <c r="L37" s="14">
        <v>0</v>
      </c>
      <c r="M37" s="14">
        <v>0</v>
      </c>
      <c r="N37" s="14">
        <v>0</v>
      </c>
      <c r="O37" s="14">
        <v>0</v>
      </c>
      <c r="P37" s="14">
        <v>0</v>
      </c>
      <c r="Q37" s="14">
        <v>0</v>
      </c>
      <c r="R37" s="14">
        <f t="shared" si="7"/>
        <v>0</v>
      </c>
      <c r="S37" s="13"/>
      <c r="T37" s="22"/>
      <c r="U37" s="22"/>
      <c r="V37" s="22"/>
      <c r="W37" s="22"/>
      <c r="X37" s="22"/>
      <c r="Y37" s="22"/>
      <c r="Z37" s="22"/>
      <c r="AA37" s="22"/>
      <c r="AB37" s="22"/>
      <c r="AC37" s="22"/>
      <c r="AD37" s="22"/>
      <c r="AE37" s="22"/>
      <c r="AF37" s="22"/>
      <c r="AG37" s="102"/>
      <c r="AH37" s="103"/>
    </row>
    <row r="38" spans="1:40" s="2" customFormat="1" ht="12" customHeight="1">
      <c r="A38" s="29" t="s">
        <v>120</v>
      </c>
      <c r="B38" s="29" t="s">
        <v>181</v>
      </c>
      <c r="C38" s="13">
        <v>28.07</v>
      </c>
      <c r="D38" s="13">
        <v>28.07</v>
      </c>
      <c r="E38" s="13"/>
      <c r="F38" s="14">
        <v>0</v>
      </c>
      <c r="G38" s="14">
        <v>0</v>
      </c>
      <c r="H38" s="14">
        <v>0</v>
      </c>
      <c r="I38" s="14">
        <v>0</v>
      </c>
      <c r="J38" s="14">
        <v>0</v>
      </c>
      <c r="K38" s="14">
        <v>0</v>
      </c>
      <c r="L38" s="14">
        <v>0</v>
      </c>
      <c r="M38" s="14">
        <v>0</v>
      </c>
      <c r="N38" s="14">
        <v>0</v>
      </c>
      <c r="O38" s="14">
        <v>0</v>
      </c>
      <c r="P38" s="14">
        <v>0</v>
      </c>
      <c r="Q38" s="14">
        <v>0</v>
      </c>
      <c r="R38" s="14">
        <f t="shared" si="7"/>
        <v>0</v>
      </c>
      <c r="S38" s="13"/>
      <c r="T38" s="22"/>
      <c r="U38" s="22"/>
      <c r="V38" s="22"/>
      <c r="W38" s="22"/>
      <c r="X38" s="22"/>
      <c r="Y38" s="22"/>
      <c r="Z38" s="22"/>
      <c r="AA38" s="22"/>
      <c r="AB38" s="22"/>
      <c r="AC38" s="22"/>
      <c r="AD38" s="22"/>
      <c r="AE38" s="22"/>
      <c r="AF38" s="22"/>
      <c r="AG38" s="102"/>
      <c r="AH38" s="103"/>
    </row>
    <row r="39" spans="1:40" s="2" customFormat="1" ht="12" customHeight="1">
      <c r="A39" s="29" t="s">
        <v>121</v>
      </c>
      <c r="B39" s="29" t="s">
        <v>182</v>
      </c>
      <c r="C39" s="13">
        <v>38.299999999999997</v>
      </c>
      <c r="D39" s="13">
        <v>38.299999999999997</v>
      </c>
      <c r="E39" s="13"/>
      <c r="F39" s="14">
        <v>0</v>
      </c>
      <c r="G39" s="14">
        <v>0</v>
      </c>
      <c r="H39" s="14">
        <v>44.15</v>
      </c>
      <c r="I39" s="14">
        <v>34.869999999999997</v>
      </c>
      <c r="J39" s="14">
        <v>0</v>
      </c>
      <c r="K39" s="14">
        <v>0</v>
      </c>
      <c r="L39" s="14">
        <v>0</v>
      </c>
      <c r="M39" s="14">
        <v>0</v>
      </c>
      <c r="N39" s="14">
        <v>0</v>
      </c>
      <c r="O39" s="14">
        <v>0</v>
      </c>
      <c r="P39" s="14">
        <v>0</v>
      </c>
      <c r="Q39" s="14">
        <v>0</v>
      </c>
      <c r="R39" s="14">
        <f t="shared" si="7"/>
        <v>79.02</v>
      </c>
      <c r="S39" s="13"/>
      <c r="T39" s="22"/>
      <c r="U39" s="22"/>
      <c r="V39" s="22"/>
      <c r="W39" s="22"/>
      <c r="X39" s="22"/>
      <c r="Y39" s="22"/>
      <c r="Z39" s="22"/>
      <c r="AA39" s="22"/>
      <c r="AB39" s="22"/>
      <c r="AC39" s="22"/>
      <c r="AD39" s="22"/>
      <c r="AE39" s="22"/>
      <c r="AF39" s="22"/>
      <c r="AG39" s="102"/>
      <c r="AH39" s="103"/>
    </row>
    <row r="40" spans="1:40" s="2" customFormat="1" ht="12" customHeight="1">
      <c r="A40" s="29" t="s">
        <v>122</v>
      </c>
      <c r="B40" s="29" t="s">
        <v>183</v>
      </c>
      <c r="C40" s="13">
        <v>9.84</v>
      </c>
      <c r="D40" s="13">
        <v>9.84</v>
      </c>
      <c r="E40" s="13"/>
      <c r="F40" s="14">
        <v>0</v>
      </c>
      <c r="G40" s="14">
        <v>146.47999999999999</v>
      </c>
      <c r="H40" s="14">
        <v>26.68</v>
      </c>
      <c r="I40" s="14">
        <v>0</v>
      </c>
      <c r="J40" s="14">
        <v>0</v>
      </c>
      <c r="K40" s="14">
        <v>36.32</v>
      </c>
      <c r="L40" s="14">
        <v>0</v>
      </c>
      <c r="M40" s="14">
        <v>0</v>
      </c>
      <c r="N40" s="14">
        <v>40.01</v>
      </c>
      <c r="O40" s="14">
        <v>0</v>
      </c>
      <c r="P40" s="14">
        <v>0</v>
      </c>
      <c r="Q40" s="14">
        <v>44.46</v>
      </c>
      <c r="R40" s="14">
        <f t="shared" si="7"/>
        <v>293.95</v>
      </c>
      <c r="S40" s="13"/>
      <c r="T40" s="22"/>
      <c r="U40" s="22"/>
      <c r="V40" s="22"/>
      <c r="W40" s="22"/>
      <c r="X40" s="22"/>
      <c r="Y40" s="22"/>
      <c r="Z40" s="22"/>
      <c r="AA40" s="22"/>
      <c r="AB40" s="22"/>
      <c r="AC40" s="22"/>
      <c r="AD40" s="22"/>
      <c r="AE40" s="22"/>
      <c r="AF40" s="22"/>
      <c r="AG40" s="102"/>
      <c r="AH40" s="103"/>
      <c r="AM40" s="102"/>
      <c r="AN40" s="97"/>
    </row>
    <row r="41" spans="1:40" s="2" customFormat="1" ht="12" customHeight="1">
      <c r="A41" s="29" t="s">
        <v>452</v>
      </c>
      <c r="B41" s="29" t="s">
        <v>453</v>
      </c>
      <c r="C41" s="13">
        <v>9.84</v>
      </c>
      <c r="D41" s="13">
        <v>10.824</v>
      </c>
      <c r="E41" s="13"/>
      <c r="F41" s="14">
        <v>769.85</v>
      </c>
      <c r="G41" s="14">
        <v>1564.47</v>
      </c>
      <c r="H41" s="14">
        <v>1476.93</v>
      </c>
      <c r="I41" s="14">
        <v>1828.58</v>
      </c>
      <c r="J41" s="14">
        <v>1909.73</v>
      </c>
      <c r="K41" s="14">
        <v>1444.47</v>
      </c>
      <c r="L41" s="14">
        <v>1461.24</v>
      </c>
      <c r="M41" s="14">
        <v>1638.36</v>
      </c>
      <c r="N41" s="14">
        <v>1234.92</v>
      </c>
      <c r="O41" s="14">
        <v>1599</v>
      </c>
      <c r="P41" s="14">
        <v>1313.93</v>
      </c>
      <c r="Q41" s="14">
        <v>944.64</v>
      </c>
      <c r="R41" s="14">
        <f t="shared" ref="R41" si="25">SUM(F41:Q41)</f>
        <v>17186.12</v>
      </c>
      <c r="S41" s="13"/>
      <c r="T41" s="22"/>
      <c r="U41" s="22"/>
      <c r="V41" s="22"/>
      <c r="W41" s="22"/>
      <c r="X41" s="22"/>
      <c r="Y41" s="22"/>
      <c r="Z41" s="22"/>
      <c r="AA41" s="22"/>
      <c r="AB41" s="22"/>
      <c r="AC41" s="22"/>
      <c r="AD41" s="22"/>
      <c r="AE41" s="22"/>
      <c r="AF41" s="22"/>
      <c r="AG41" s="102"/>
      <c r="AH41" s="103"/>
      <c r="AM41" s="102"/>
      <c r="AN41" s="97"/>
    </row>
    <row r="42" spans="1:40" s="2" customFormat="1" ht="12" customHeight="1">
      <c r="A42" s="29" t="s">
        <v>466</v>
      </c>
      <c r="B42" s="29" t="s">
        <v>467</v>
      </c>
      <c r="C42" s="13">
        <v>8.86</v>
      </c>
      <c r="D42" s="13">
        <v>9.7460000000000004</v>
      </c>
      <c r="E42" s="13"/>
      <c r="F42" s="14">
        <v>0</v>
      </c>
      <c r="G42" s="14">
        <v>0</v>
      </c>
      <c r="H42" s="14">
        <v>0</v>
      </c>
      <c r="I42" s="14">
        <v>0</v>
      </c>
      <c r="J42" s="14">
        <v>0</v>
      </c>
      <c r="K42" s="14">
        <v>0</v>
      </c>
      <c r="L42" s="14">
        <v>0</v>
      </c>
      <c r="M42" s="14">
        <v>0</v>
      </c>
      <c r="N42" s="14">
        <v>0</v>
      </c>
      <c r="O42" s="14">
        <v>0</v>
      </c>
      <c r="P42" s="14">
        <v>0</v>
      </c>
      <c r="Q42" s="14">
        <v>0</v>
      </c>
      <c r="R42" s="14">
        <f t="shared" ref="R42" si="26">SUM(F42:Q42)</f>
        <v>0</v>
      </c>
      <c r="S42" s="13"/>
      <c r="T42" s="22"/>
      <c r="U42" s="22"/>
      <c r="V42" s="22"/>
      <c r="W42" s="22"/>
      <c r="X42" s="22"/>
      <c r="Y42" s="22"/>
      <c r="Z42" s="22"/>
      <c r="AA42" s="22"/>
      <c r="AB42" s="22"/>
      <c r="AC42" s="22"/>
      <c r="AD42" s="22"/>
      <c r="AE42" s="22"/>
      <c r="AF42" s="22"/>
      <c r="AG42" s="102"/>
      <c r="AH42" s="103"/>
      <c r="AM42" s="102"/>
      <c r="AN42" s="97"/>
    </row>
    <row r="43" spans="1:40" s="2" customFormat="1" ht="12" customHeight="1">
      <c r="A43" s="29" t="s">
        <v>263</v>
      </c>
      <c r="B43" s="29" t="s">
        <v>265</v>
      </c>
      <c r="C43" s="13">
        <v>81.8</v>
      </c>
      <c r="D43" s="13">
        <v>89.98</v>
      </c>
      <c r="E43" s="13"/>
      <c r="F43" s="14">
        <v>12253.85</v>
      </c>
      <c r="G43" s="14">
        <v>12208.86</v>
      </c>
      <c r="H43" s="14">
        <v>12366.33</v>
      </c>
      <c r="I43" s="14">
        <v>12321.34</v>
      </c>
      <c r="J43" s="14">
        <v>12152.7</v>
      </c>
      <c r="K43" s="14">
        <v>12197.69</v>
      </c>
      <c r="L43" s="14">
        <v>11057.53</v>
      </c>
      <c r="M43" s="14">
        <v>11118.88</v>
      </c>
      <c r="N43" s="14">
        <v>10955.28</v>
      </c>
      <c r="O43" s="14">
        <v>11159.78</v>
      </c>
      <c r="P43" s="14">
        <v>11077.98</v>
      </c>
      <c r="Q43" s="14">
        <v>11077.98</v>
      </c>
      <c r="R43" s="14">
        <f t="shared" si="7"/>
        <v>139948.20000000001</v>
      </c>
      <c r="S43" s="13"/>
      <c r="T43" s="14">
        <f t="shared" ref="T43:T56" si="27">IFERROR((F43/$D43),)</f>
        <v>136.1841520337853</v>
      </c>
      <c r="U43" s="14">
        <f t="shared" ref="U43:U56" si="28">IFERROR((G43/$D43),)</f>
        <v>135.6841520337853</v>
      </c>
      <c r="V43" s="14">
        <f t="shared" ref="V43:V56" si="29">IFERROR((H43/$D43),)</f>
        <v>137.43420760168925</v>
      </c>
      <c r="W43" s="14">
        <f t="shared" ref="W43:W56" si="30">IFERROR((I43/$D43),)</f>
        <v>136.93420760168925</v>
      </c>
      <c r="X43" s="14">
        <f t="shared" ref="X43:X56" si="31">IFERROR((J43/$D43),)</f>
        <v>135.06001333629695</v>
      </c>
      <c r="Y43" s="14">
        <f t="shared" ref="Y43:Y56" si="32">IFERROR((K43/$D43),)</f>
        <v>135.56001333629695</v>
      </c>
      <c r="Z43" s="14">
        <f t="shared" ref="Z43:Z56" si="33">IFERROR((L43/$C43),)</f>
        <v>135.17762836185821</v>
      </c>
      <c r="AA43" s="14">
        <f t="shared" ref="AA43:AA56" si="34">IFERROR((M43/$C43),)</f>
        <v>135.92762836185818</v>
      </c>
      <c r="AB43" s="14">
        <f t="shared" ref="AB43:AB56" si="35">IFERROR((N43/$C43),)</f>
        <v>133.92762836185821</v>
      </c>
      <c r="AC43" s="14">
        <f t="shared" ref="AC43:AC56" si="36">IFERROR((O43/$C43),)</f>
        <v>136.42762836185821</v>
      </c>
      <c r="AD43" s="14">
        <f t="shared" ref="AD43:AD56" si="37">IFERROR((P43/$C43),)</f>
        <v>135.42762836185818</v>
      </c>
      <c r="AE43" s="14">
        <f t="shared" ref="AE43:AE56" si="38">IFERROR((Q43/$C43),)</f>
        <v>135.42762836185818</v>
      </c>
      <c r="AF43" s="14">
        <f>SUM(T43:AE43)/12</f>
        <v>135.76437634289104</v>
      </c>
      <c r="AG43" s="102"/>
      <c r="AH43" s="103"/>
      <c r="AK43" s="2">
        <v>1</v>
      </c>
      <c r="AL43" s="106">
        <f t="shared" ref="AL43:AL58" si="39">+AK43*AF43</f>
        <v>135.76437634289104</v>
      </c>
    </row>
    <row r="44" spans="1:40" s="2" customFormat="1" ht="12" customHeight="1">
      <c r="A44" s="29" t="s">
        <v>280</v>
      </c>
      <c r="B44" s="29" t="s">
        <v>281</v>
      </c>
      <c r="C44" s="13">
        <v>150.54</v>
      </c>
      <c r="D44" s="13">
        <v>165.59399999999999</v>
      </c>
      <c r="E44" s="13"/>
      <c r="F44" s="14">
        <v>1614.5</v>
      </c>
      <c r="G44" s="14">
        <v>1490.31</v>
      </c>
      <c r="H44" s="14">
        <v>1490.31</v>
      </c>
      <c r="I44" s="14">
        <v>1490.31</v>
      </c>
      <c r="J44" s="14">
        <v>1490.31</v>
      </c>
      <c r="K44" s="14">
        <v>1490.31</v>
      </c>
      <c r="L44" s="14">
        <v>1505.4</v>
      </c>
      <c r="M44" s="14">
        <v>1505.4</v>
      </c>
      <c r="N44" s="14">
        <v>1524.21</v>
      </c>
      <c r="O44" s="14">
        <v>1655.94</v>
      </c>
      <c r="P44" s="14">
        <v>1618.3</v>
      </c>
      <c r="Q44" s="14">
        <v>1505.4</v>
      </c>
      <c r="R44" s="14">
        <f t="shared" si="7"/>
        <v>18380.7</v>
      </c>
      <c r="S44" s="13"/>
      <c r="T44" s="14">
        <f t="shared" si="27"/>
        <v>9.7497493870550862</v>
      </c>
      <c r="U44" s="14">
        <f t="shared" si="28"/>
        <v>8.9997826008188699</v>
      </c>
      <c r="V44" s="14">
        <f t="shared" si="29"/>
        <v>8.9997826008188699</v>
      </c>
      <c r="W44" s="14">
        <f t="shared" si="30"/>
        <v>8.9997826008188699</v>
      </c>
      <c r="X44" s="14">
        <f t="shared" si="31"/>
        <v>8.9997826008188699</v>
      </c>
      <c r="Y44" s="14">
        <f t="shared" si="32"/>
        <v>8.9997826008188699</v>
      </c>
      <c r="Z44" s="14">
        <f t="shared" si="33"/>
        <v>10.000000000000002</v>
      </c>
      <c r="AA44" s="14">
        <f t="shared" si="34"/>
        <v>10.000000000000002</v>
      </c>
      <c r="AB44" s="14">
        <f t="shared" si="35"/>
        <v>10.124950179354325</v>
      </c>
      <c r="AC44" s="14">
        <f t="shared" si="36"/>
        <v>11.000000000000002</v>
      </c>
      <c r="AD44" s="14">
        <f t="shared" si="37"/>
        <v>10.749966786236216</v>
      </c>
      <c r="AE44" s="14">
        <f t="shared" si="38"/>
        <v>10.000000000000002</v>
      </c>
      <c r="AF44" s="14">
        <f t="shared" ref="AF44:AF52" si="40">SUM(T44:AE44)/12</f>
        <v>9.7186316130616657</v>
      </c>
      <c r="AG44" s="102"/>
      <c r="AH44" s="103"/>
      <c r="AK44" s="2">
        <v>1</v>
      </c>
      <c r="AL44" s="106">
        <f t="shared" si="39"/>
        <v>9.7186316130616657</v>
      </c>
    </row>
    <row r="45" spans="1:40" s="2" customFormat="1" ht="12" customHeight="1">
      <c r="A45" s="29" t="s">
        <v>282</v>
      </c>
      <c r="B45" s="29" t="s">
        <v>283</v>
      </c>
      <c r="C45" s="13">
        <v>150.54</v>
      </c>
      <c r="D45" s="13">
        <v>165.59399999999999</v>
      </c>
      <c r="E45" s="13"/>
      <c r="F45" s="14">
        <v>1159.1300000000001</v>
      </c>
      <c r="G45" s="14">
        <v>1159.1300000000001</v>
      </c>
      <c r="H45" s="14">
        <v>1159.1300000000001</v>
      </c>
      <c r="I45" s="14">
        <v>1159.1300000000001</v>
      </c>
      <c r="J45" s="14">
        <v>1159.1300000000001</v>
      </c>
      <c r="K45" s="14">
        <v>1159.1300000000001</v>
      </c>
      <c r="L45" s="14">
        <v>903.24</v>
      </c>
      <c r="M45" s="14">
        <v>915.78</v>
      </c>
      <c r="N45" s="14">
        <v>1028.68</v>
      </c>
      <c r="O45" s="14">
        <v>903.24</v>
      </c>
      <c r="P45" s="14">
        <v>940.87</v>
      </c>
      <c r="Q45" s="14">
        <v>1053.78</v>
      </c>
      <c r="R45" s="14">
        <f t="shared" si="7"/>
        <v>12700.370000000003</v>
      </c>
      <c r="S45" s="13"/>
      <c r="T45" s="14">
        <f t="shared" si="27"/>
        <v>6.9998309117480115</v>
      </c>
      <c r="U45" s="14">
        <f t="shared" si="28"/>
        <v>6.9998309117480115</v>
      </c>
      <c r="V45" s="14">
        <f t="shared" si="29"/>
        <v>6.9998309117480115</v>
      </c>
      <c r="W45" s="14">
        <f t="shared" si="30"/>
        <v>6.9998309117480115</v>
      </c>
      <c r="X45" s="14">
        <f t="shared" si="31"/>
        <v>6.9998309117480115</v>
      </c>
      <c r="Y45" s="14">
        <f t="shared" si="32"/>
        <v>6.9998309117480115</v>
      </c>
      <c r="Z45" s="14">
        <f t="shared" si="33"/>
        <v>6</v>
      </c>
      <c r="AA45" s="14">
        <f t="shared" si="34"/>
        <v>6.0833001195695502</v>
      </c>
      <c r="AB45" s="14">
        <f t="shared" si="35"/>
        <v>6.8332669058057665</v>
      </c>
      <c r="AC45" s="14">
        <f t="shared" si="36"/>
        <v>6</v>
      </c>
      <c r="AD45" s="14">
        <f t="shared" si="37"/>
        <v>6.2499667862362163</v>
      </c>
      <c r="AE45" s="14">
        <f t="shared" si="38"/>
        <v>7</v>
      </c>
      <c r="AF45" s="14">
        <f t="shared" si="40"/>
        <v>6.6804599401749662</v>
      </c>
      <c r="AG45" s="102"/>
      <c r="AH45" s="103"/>
      <c r="AK45" s="2">
        <v>1</v>
      </c>
      <c r="AL45" s="106">
        <f t="shared" si="39"/>
        <v>6.6804599401749662</v>
      </c>
    </row>
    <row r="46" spans="1:40" s="2" customFormat="1" ht="12" customHeight="1">
      <c r="A46" s="29" t="s">
        <v>264</v>
      </c>
      <c r="B46" s="29" t="s">
        <v>266</v>
      </c>
      <c r="C46" s="13">
        <v>107.96</v>
      </c>
      <c r="D46" s="13">
        <v>118.756</v>
      </c>
      <c r="E46" s="13"/>
      <c r="F46" s="14">
        <v>11975.45</v>
      </c>
      <c r="G46" s="14">
        <v>11886.38</v>
      </c>
      <c r="H46" s="14">
        <v>11648.88</v>
      </c>
      <c r="I46" s="14">
        <v>11737.95</v>
      </c>
      <c r="J46" s="14">
        <v>12034.82</v>
      </c>
      <c r="K46" s="14">
        <v>11856.7</v>
      </c>
      <c r="L46" s="14">
        <v>10961.19</v>
      </c>
      <c r="M46" s="14">
        <v>10853.23</v>
      </c>
      <c r="N46" s="14">
        <v>10880.22</v>
      </c>
      <c r="O46" s="14">
        <v>10799.25</v>
      </c>
      <c r="P46" s="14">
        <v>10853.23</v>
      </c>
      <c r="Q46" s="14">
        <v>10934.2</v>
      </c>
      <c r="R46" s="14">
        <f t="shared" si="7"/>
        <v>136421.5</v>
      </c>
      <c r="S46" s="13"/>
      <c r="T46" s="14">
        <f t="shared" si="27"/>
        <v>100.84079962275591</v>
      </c>
      <c r="U46" s="14">
        <f t="shared" si="28"/>
        <v>100.09077436087439</v>
      </c>
      <c r="V46" s="14">
        <f t="shared" si="29"/>
        <v>98.090875408400407</v>
      </c>
      <c r="W46" s="14">
        <f t="shared" si="30"/>
        <v>98.840900670281925</v>
      </c>
      <c r="X46" s="14">
        <f t="shared" si="31"/>
        <v>101.34073225773855</v>
      </c>
      <c r="Y46" s="14">
        <f t="shared" si="32"/>
        <v>99.840850146518918</v>
      </c>
      <c r="Z46" s="14">
        <f t="shared" si="33"/>
        <v>101.53010374212673</v>
      </c>
      <c r="AA46" s="14">
        <f t="shared" si="34"/>
        <v>100.53010374212671</v>
      </c>
      <c r="AB46" s="14">
        <f t="shared" si="35"/>
        <v>100.78010374212671</v>
      </c>
      <c r="AC46" s="14">
        <f t="shared" si="36"/>
        <v>100.03010374212671</v>
      </c>
      <c r="AD46" s="14">
        <f t="shared" si="37"/>
        <v>100.53010374212671</v>
      </c>
      <c r="AE46" s="14">
        <f t="shared" si="38"/>
        <v>101.28010374212673</v>
      </c>
      <c r="AF46" s="14">
        <f t="shared" si="40"/>
        <v>100.31046290994421</v>
      </c>
      <c r="AG46" s="102"/>
      <c r="AH46" s="103"/>
      <c r="AK46" s="2">
        <v>1</v>
      </c>
      <c r="AL46" s="106">
        <f t="shared" si="39"/>
        <v>100.31046290994421</v>
      </c>
    </row>
    <row r="47" spans="1:40" s="2" customFormat="1" ht="12" customHeight="1">
      <c r="A47" s="29" t="s">
        <v>284</v>
      </c>
      <c r="B47" s="29" t="s">
        <v>285</v>
      </c>
      <c r="C47" s="13">
        <v>199.2</v>
      </c>
      <c r="D47" s="13">
        <v>219.12</v>
      </c>
      <c r="E47" s="13"/>
      <c r="F47" s="14">
        <v>5913.78</v>
      </c>
      <c r="G47" s="14">
        <v>5913.78</v>
      </c>
      <c r="H47" s="14">
        <v>5913.78</v>
      </c>
      <c r="I47" s="14">
        <v>5913.78</v>
      </c>
      <c r="J47" s="14">
        <v>5968.56</v>
      </c>
      <c r="K47" s="14">
        <v>6132.9</v>
      </c>
      <c r="L47" s="14">
        <v>5435.7</v>
      </c>
      <c r="M47" s="14">
        <v>5659.8</v>
      </c>
      <c r="N47" s="14">
        <v>5634.9</v>
      </c>
      <c r="O47" s="14">
        <v>5634.9</v>
      </c>
      <c r="P47" s="14">
        <v>5535.3</v>
      </c>
      <c r="Q47" s="14">
        <v>5435.7</v>
      </c>
      <c r="R47" s="14">
        <f t="shared" si="7"/>
        <v>69092.88</v>
      </c>
      <c r="S47" s="13"/>
      <c r="T47" s="14">
        <f t="shared" si="27"/>
        <v>26.98877327491785</v>
      </c>
      <c r="U47" s="14">
        <f t="shared" si="28"/>
        <v>26.98877327491785</v>
      </c>
      <c r="V47" s="14">
        <f t="shared" si="29"/>
        <v>26.98877327491785</v>
      </c>
      <c r="W47" s="14">
        <f t="shared" si="30"/>
        <v>26.98877327491785</v>
      </c>
      <c r="X47" s="14">
        <f t="shared" si="31"/>
        <v>27.238773274917854</v>
      </c>
      <c r="Y47" s="14">
        <f t="shared" si="32"/>
        <v>27.98877327491785</v>
      </c>
      <c r="Z47" s="14">
        <f t="shared" si="33"/>
        <v>27.287650602409638</v>
      </c>
      <c r="AA47" s="14">
        <f t="shared" si="34"/>
        <v>28.412650602409641</v>
      </c>
      <c r="AB47" s="14">
        <f t="shared" si="35"/>
        <v>28.287650602409638</v>
      </c>
      <c r="AC47" s="14">
        <f t="shared" si="36"/>
        <v>28.287650602409638</v>
      </c>
      <c r="AD47" s="14">
        <f t="shared" si="37"/>
        <v>27.787650602409641</v>
      </c>
      <c r="AE47" s="14">
        <f t="shared" si="38"/>
        <v>27.287650602409638</v>
      </c>
      <c r="AF47" s="14">
        <f t="shared" si="40"/>
        <v>27.544461938663744</v>
      </c>
      <c r="AG47" s="102"/>
      <c r="AH47" s="103"/>
      <c r="AK47" s="2">
        <v>1</v>
      </c>
      <c r="AL47" s="106">
        <f t="shared" si="39"/>
        <v>27.544461938663744</v>
      </c>
    </row>
    <row r="48" spans="1:40" s="2" customFormat="1" ht="12" customHeight="1">
      <c r="A48" s="29" t="s">
        <v>286</v>
      </c>
      <c r="B48" s="29" t="s">
        <v>287</v>
      </c>
      <c r="C48" s="13">
        <v>199.2</v>
      </c>
      <c r="D48" s="13">
        <v>219.12</v>
      </c>
      <c r="E48" s="13"/>
      <c r="F48" s="14">
        <v>2620.0300000000002</v>
      </c>
      <c r="G48" s="14">
        <v>2620.0300000000002</v>
      </c>
      <c r="H48" s="14">
        <v>2620.0300000000002</v>
      </c>
      <c r="I48" s="14">
        <v>2620.0300000000002</v>
      </c>
      <c r="J48" s="14">
        <v>2620.0300000000002</v>
      </c>
      <c r="K48" s="14">
        <v>2620.0300000000002</v>
      </c>
      <c r="L48" s="14">
        <v>2042.35</v>
      </c>
      <c r="M48" s="14">
        <v>2307.9499999999998</v>
      </c>
      <c r="N48" s="14">
        <v>2440.75</v>
      </c>
      <c r="O48" s="14">
        <v>2440.75</v>
      </c>
      <c r="P48" s="14">
        <v>2440.75</v>
      </c>
      <c r="Q48" s="14">
        <v>2440.75</v>
      </c>
      <c r="R48" s="14">
        <f t="shared" si="7"/>
        <v>29833.480000000003</v>
      </c>
      <c r="S48" s="13"/>
      <c r="T48" s="14">
        <f t="shared" si="27"/>
        <v>11.957055494706097</v>
      </c>
      <c r="U48" s="14">
        <f t="shared" si="28"/>
        <v>11.957055494706097</v>
      </c>
      <c r="V48" s="14">
        <f t="shared" si="29"/>
        <v>11.957055494706097</v>
      </c>
      <c r="W48" s="14">
        <f t="shared" si="30"/>
        <v>11.957055494706097</v>
      </c>
      <c r="X48" s="14">
        <f t="shared" si="31"/>
        <v>11.957055494706097</v>
      </c>
      <c r="Y48" s="14">
        <f t="shared" si="32"/>
        <v>11.957055494706097</v>
      </c>
      <c r="Z48" s="14">
        <f t="shared" si="33"/>
        <v>10.252761044176706</v>
      </c>
      <c r="AA48" s="14">
        <f t="shared" si="34"/>
        <v>11.58609437751004</v>
      </c>
      <c r="AB48" s="14">
        <f t="shared" si="35"/>
        <v>12.252761044176708</v>
      </c>
      <c r="AC48" s="14">
        <f t="shared" si="36"/>
        <v>12.252761044176708</v>
      </c>
      <c r="AD48" s="14">
        <f t="shared" si="37"/>
        <v>12.252761044176708</v>
      </c>
      <c r="AE48" s="14">
        <f t="shared" si="38"/>
        <v>12.252761044176708</v>
      </c>
      <c r="AF48" s="14">
        <f t="shared" si="40"/>
        <v>11.882686047219179</v>
      </c>
      <c r="AG48" s="102"/>
      <c r="AH48" s="103"/>
      <c r="AK48" s="2">
        <v>1</v>
      </c>
      <c r="AL48" s="106">
        <f t="shared" si="39"/>
        <v>11.882686047219179</v>
      </c>
    </row>
    <row r="49" spans="1:40" s="2" customFormat="1" ht="12" customHeight="1">
      <c r="A49" s="29" t="s">
        <v>288</v>
      </c>
      <c r="B49" s="29" t="s">
        <v>289</v>
      </c>
      <c r="C49" s="13">
        <v>199.2</v>
      </c>
      <c r="D49" s="13">
        <v>219.12</v>
      </c>
      <c r="E49" s="13"/>
      <c r="F49" s="14">
        <v>211.84</v>
      </c>
      <c r="G49" s="14">
        <v>211.84</v>
      </c>
      <c r="H49" s="14">
        <v>211.84</v>
      </c>
      <c r="I49" s="14">
        <v>211.84</v>
      </c>
      <c r="J49" s="14">
        <v>211.84</v>
      </c>
      <c r="K49" s="14">
        <v>211.84</v>
      </c>
      <c r="L49" s="14">
        <v>211.84</v>
      </c>
      <c r="M49" s="14">
        <v>211.84</v>
      </c>
      <c r="N49" s="14">
        <v>211.84</v>
      </c>
      <c r="O49" s="14">
        <v>211.84</v>
      </c>
      <c r="P49" s="14">
        <v>211.84</v>
      </c>
      <c r="Q49" s="14">
        <v>211.84</v>
      </c>
      <c r="R49" s="14">
        <f t="shared" si="7"/>
        <v>2542.08</v>
      </c>
      <c r="S49" s="13"/>
      <c r="T49" s="14">
        <f t="shared" si="27"/>
        <v>0.96677619569185835</v>
      </c>
      <c r="U49" s="14">
        <f t="shared" si="28"/>
        <v>0.96677619569185835</v>
      </c>
      <c r="V49" s="14">
        <f t="shared" si="29"/>
        <v>0.96677619569185835</v>
      </c>
      <c r="W49" s="14">
        <f t="shared" si="30"/>
        <v>0.96677619569185835</v>
      </c>
      <c r="X49" s="14">
        <f t="shared" si="31"/>
        <v>0.96677619569185835</v>
      </c>
      <c r="Y49" s="14">
        <f t="shared" si="32"/>
        <v>0.96677619569185835</v>
      </c>
      <c r="Z49" s="14">
        <f t="shared" si="33"/>
        <v>1.0634538152610442</v>
      </c>
      <c r="AA49" s="14">
        <f t="shared" si="34"/>
        <v>1.0634538152610442</v>
      </c>
      <c r="AB49" s="14">
        <f t="shared" si="35"/>
        <v>1.0634538152610442</v>
      </c>
      <c r="AC49" s="14">
        <f t="shared" si="36"/>
        <v>1.0634538152610442</v>
      </c>
      <c r="AD49" s="14">
        <f t="shared" si="37"/>
        <v>1.0634538152610442</v>
      </c>
      <c r="AE49" s="14">
        <f t="shared" si="38"/>
        <v>1.0634538152610442</v>
      </c>
      <c r="AF49" s="14">
        <f t="shared" si="40"/>
        <v>1.0151150054764513</v>
      </c>
      <c r="AG49" s="102"/>
      <c r="AH49" s="103"/>
      <c r="AK49" s="2">
        <v>1</v>
      </c>
      <c r="AL49" s="106">
        <f t="shared" si="39"/>
        <v>1.0151150054764513</v>
      </c>
    </row>
    <row r="50" spans="1:40" s="2" customFormat="1" ht="12" customHeight="1">
      <c r="A50" s="29" t="s">
        <v>290</v>
      </c>
      <c r="B50" s="29" t="s">
        <v>291</v>
      </c>
      <c r="C50" s="13">
        <v>146.85</v>
      </c>
      <c r="D50" s="13">
        <v>161.535</v>
      </c>
      <c r="E50" s="13"/>
      <c r="F50" s="14">
        <v>18683.09</v>
      </c>
      <c r="G50" s="14">
        <v>18500.560000000001</v>
      </c>
      <c r="H50" s="14">
        <v>18651.7</v>
      </c>
      <c r="I50" s="14">
        <v>18766.96</v>
      </c>
      <c r="J50" s="14">
        <v>18707.09</v>
      </c>
      <c r="K50" s="14">
        <v>18500.78</v>
      </c>
      <c r="L50" s="14">
        <v>18156.38</v>
      </c>
      <c r="M50" s="14">
        <v>18107.099999999999</v>
      </c>
      <c r="N50" s="14">
        <v>17810.330000000002</v>
      </c>
      <c r="O50" s="14">
        <v>17606.34</v>
      </c>
      <c r="P50" s="14">
        <v>17457.27</v>
      </c>
      <c r="Q50" s="14">
        <v>17092.21</v>
      </c>
      <c r="R50" s="14">
        <f t="shared" si="7"/>
        <v>218039.80999999997</v>
      </c>
      <c r="S50" s="13"/>
      <c r="T50" s="14">
        <f t="shared" si="27"/>
        <v>115.65970223171449</v>
      </c>
      <c r="U50" s="14">
        <f t="shared" si="28"/>
        <v>114.52973039898475</v>
      </c>
      <c r="V50" s="14">
        <f t="shared" si="29"/>
        <v>115.46537902002663</v>
      </c>
      <c r="W50" s="14">
        <f t="shared" si="30"/>
        <v>116.17890859566037</v>
      </c>
      <c r="X50" s="14">
        <f t="shared" si="31"/>
        <v>115.80827684402762</v>
      </c>
      <c r="Y50" s="14">
        <f t="shared" si="32"/>
        <v>114.53109233293094</v>
      </c>
      <c r="Z50" s="14">
        <f t="shared" si="33"/>
        <v>123.63895131086143</v>
      </c>
      <c r="AA50" s="14">
        <f t="shared" si="34"/>
        <v>123.30337078651685</v>
      </c>
      <c r="AB50" s="14">
        <f t="shared" si="35"/>
        <v>121.28246510044265</v>
      </c>
      <c r="AC50" s="14">
        <f t="shared" si="36"/>
        <v>119.89336057201227</v>
      </c>
      <c r="AD50" s="14">
        <f t="shared" si="37"/>
        <v>118.87824310520941</v>
      </c>
      <c r="AE50" s="14">
        <f t="shared" si="38"/>
        <v>116.39230507320394</v>
      </c>
      <c r="AF50" s="14">
        <f t="shared" si="40"/>
        <v>117.96348211429927</v>
      </c>
      <c r="AG50" s="102"/>
      <c r="AH50" s="103"/>
      <c r="AK50" s="2">
        <v>1</v>
      </c>
      <c r="AL50" s="106">
        <f t="shared" si="39"/>
        <v>117.96348211429927</v>
      </c>
    </row>
    <row r="51" spans="1:40" s="2" customFormat="1" ht="12" customHeight="1">
      <c r="A51" s="29" t="s">
        <v>293</v>
      </c>
      <c r="B51" s="29" t="s">
        <v>294</v>
      </c>
      <c r="C51" s="13">
        <v>274.63</v>
      </c>
      <c r="D51" s="13">
        <v>302.09300000000002</v>
      </c>
      <c r="E51" s="13"/>
      <c r="F51" s="14">
        <v>12455.14</v>
      </c>
      <c r="G51" s="14">
        <v>12475.77</v>
      </c>
      <c r="H51" s="14">
        <v>12475.77</v>
      </c>
      <c r="I51" s="14">
        <v>12475.77</v>
      </c>
      <c r="J51" s="14">
        <v>12503.23</v>
      </c>
      <c r="K51" s="14">
        <v>12503.23</v>
      </c>
      <c r="L51" s="14">
        <v>11381.88</v>
      </c>
      <c r="M51" s="14">
        <v>11381.88</v>
      </c>
      <c r="N51" s="14">
        <v>11459.75</v>
      </c>
      <c r="O51" s="14">
        <v>10910.49</v>
      </c>
      <c r="P51" s="14">
        <v>11185.12</v>
      </c>
      <c r="Q51" s="14">
        <v>11185.12</v>
      </c>
      <c r="R51" s="14">
        <f t="shared" si="7"/>
        <v>142393.15</v>
      </c>
      <c r="S51" s="13"/>
      <c r="T51" s="14">
        <f t="shared" si="27"/>
        <v>41.229488932216235</v>
      </c>
      <c r="U51" s="14">
        <f t="shared" si="28"/>
        <v>41.29777916072203</v>
      </c>
      <c r="V51" s="14">
        <f t="shared" si="29"/>
        <v>41.29777916072203</v>
      </c>
      <c r="W51" s="14">
        <f t="shared" si="30"/>
        <v>41.29777916072203</v>
      </c>
      <c r="X51" s="14">
        <f t="shared" si="31"/>
        <v>41.388678320914416</v>
      </c>
      <c r="Y51" s="14">
        <f t="shared" si="32"/>
        <v>41.388678320914416</v>
      </c>
      <c r="Z51" s="14">
        <f t="shared" si="33"/>
        <v>41.44441612351163</v>
      </c>
      <c r="AA51" s="14">
        <f t="shared" si="34"/>
        <v>41.44441612351163</v>
      </c>
      <c r="AB51" s="14">
        <f t="shared" si="35"/>
        <v>41.727961256963916</v>
      </c>
      <c r="AC51" s="14">
        <f t="shared" si="36"/>
        <v>39.727961256963916</v>
      </c>
      <c r="AD51" s="14">
        <f t="shared" si="37"/>
        <v>40.727961256963916</v>
      </c>
      <c r="AE51" s="14">
        <f t="shared" si="38"/>
        <v>40.727961256963916</v>
      </c>
      <c r="AF51" s="14">
        <f t="shared" si="40"/>
        <v>41.141738360924172</v>
      </c>
      <c r="AG51" s="102"/>
      <c r="AH51" s="103"/>
      <c r="AK51" s="2">
        <v>1</v>
      </c>
      <c r="AL51" s="106">
        <f t="shared" si="39"/>
        <v>41.141738360924172</v>
      </c>
    </row>
    <row r="52" spans="1:40" s="2" customFormat="1" ht="12" customHeight="1">
      <c r="A52" s="29" t="s">
        <v>295</v>
      </c>
      <c r="B52" s="29" t="s">
        <v>296</v>
      </c>
      <c r="C52" s="13">
        <v>274.63</v>
      </c>
      <c r="D52" s="13">
        <v>302.09300000000002</v>
      </c>
      <c r="E52" s="13"/>
      <c r="F52" s="14">
        <v>4547.38</v>
      </c>
      <c r="G52" s="14">
        <v>4245.29</v>
      </c>
      <c r="H52" s="14">
        <v>4245.29</v>
      </c>
      <c r="I52" s="14">
        <v>4245.29</v>
      </c>
      <c r="J52" s="14">
        <v>4245.29</v>
      </c>
      <c r="K52" s="14">
        <v>4280.9399999999996</v>
      </c>
      <c r="L52" s="14">
        <v>3700.63</v>
      </c>
      <c r="M52" s="14">
        <v>3792.17</v>
      </c>
      <c r="N52" s="14">
        <v>3998.15</v>
      </c>
      <c r="O52" s="14">
        <v>4272.78</v>
      </c>
      <c r="P52" s="14">
        <v>4272.78</v>
      </c>
      <c r="Q52" s="14">
        <v>4272.78</v>
      </c>
      <c r="R52" s="14">
        <f t="shared" si="7"/>
        <v>50118.77</v>
      </c>
      <c r="S52" s="13"/>
      <c r="T52" s="14">
        <f t="shared" si="27"/>
        <v>15.052914168815564</v>
      </c>
      <c r="U52" s="14">
        <f t="shared" si="28"/>
        <v>14.052924099532262</v>
      </c>
      <c r="V52" s="14">
        <f t="shared" si="29"/>
        <v>14.052924099532262</v>
      </c>
      <c r="W52" s="14">
        <f t="shared" si="30"/>
        <v>14.052924099532262</v>
      </c>
      <c r="X52" s="14">
        <f t="shared" si="31"/>
        <v>14.052924099532262</v>
      </c>
      <c r="Y52" s="14">
        <f t="shared" si="32"/>
        <v>14.170934116315172</v>
      </c>
      <c r="Z52" s="14">
        <f t="shared" si="33"/>
        <v>13.474966318319193</v>
      </c>
      <c r="AA52" s="14">
        <f t="shared" si="34"/>
        <v>13.808287514109894</v>
      </c>
      <c r="AB52" s="14">
        <f t="shared" si="35"/>
        <v>14.558314823580819</v>
      </c>
      <c r="AC52" s="14">
        <f t="shared" si="36"/>
        <v>15.558314823580817</v>
      </c>
      <c r="AD52" s="14">
        <f t="shared" si="37"/>
        <v>15.558314823580817</v>
      </c>
      <c r="AE52" s="14">
        <f t="shared" si="38"/>
        <v>15.558314823580817</v>
      </c>
      <c r="AF52" s="14">
        <f t="shared" si="40"/>
        <v>14.49600481750101</v>
      </c>
      <c r="AG52" s="102"/>
      <c r="AH52" s="103"/>
      <c r="AK52" s="2">
        <v>1</v>
      </c>
      <c r="AL52" s="106">
        <f t="shared" si="39"/>
        <v>14.49600481750101</v>
      </c>
    </row>
    <row r="53" spans="1:40" s="30" customFormat="1" ht="12" customHeight="1">
      <c r="A53" s="29" t="s">
        <v>274</v>
      </c>
      <c r="B53" s="29" t="s">
        <v>484</v>
      </c>
      <c r="C53" s="144">
        <v>64.69</v>
      </c>
      <c r="D53" s="144">
        <v>44.660000000000004</v>
      </c>
      <c r="E53" s="112"/>
      <c r="F53" s="128">
        <v>0</v>
      </c>
      <c r="G53" s="128">
        <v>0</v>
      </c>
      <c r="H53" s="128">
        <v>0</v>
      </c>
      <c r="I53" s="128">
        <v>0</v>
      </c>
      <c r="J53" s="128">
        <v>0</v>
      </c>
      <c r="K53" s="128">
        <v>0</v>
      </c>
      <c r="L53" s="128">
        <v>0</v>
      </c>
      <c r="M53" s="128">
        <v>0</v>
      </c>
      <c r="N53" s="128">
        <v>0</v>
      </c>
      <c r="O53" s="128">
        <v>0</v>
      </c>
      <c r="P53" s="128">
        <v>0</v>
      </c>
      <c r="Q53" s="128">
        <v>0</v>
      </c>
      <c r="R53" s="128">
        <f>SUM(F53:Q53)</f>
        <v>0</v>
      </c>
      <c r="S53" s="112"/>
      <c r="T53" s="182">
        <f t="shared" si="27"/>
        <v>0</v>
      </c>
      <c r="U53" s="182">
        <f t="shared" si="28"/>
        <v>0</v>
      </c>
      <c r="V53" s="182">
        <f t="shared" si="29"/>
        <v>0</v>
      </c>
      <c r="W53" s="182">
        <f t="shared" si="30"/>
        <v>0</v>
      </c>
      <c r="X53" s="182">
        <f t="shared" si="31"/>
        <v>0</v>
      </c>
      <c r="Y53" s="182">
        <f t="shared" si="32"/>
        <v>0</v>
      </c>
      <c r="Z53" s="14">
        <f t="shared" si="33"/>
        <v>0</v>
      </c>
      <c r="AA53" s="14">
        <f t="shared" si="34"/>
        <v>0</v>
      </c>
      <c r="AB53" s="14">
        <f t="shared" si="35"/>
        <v>0</v>
      </c>
      <c r="AC53" s="14">
        <f t="shared" si="36"/>
        <v>0</v>
      </c>
      <c r="AD53" s="14">
        <f t="shared" si="37"/>
        <v>0</v>
      </c>
      <c r="AE53" s="14">
        <f t="shared" si="38"/>
        <v>0</v>
      </c>
      <c r="AF53" s="90">
        <f t="shared" ref="AF53:AF58" si="41">SUM(T53:AE53)/12</f>
        <v>0</v>
      </c>
      <c r="AH53" s="104"/>
      <c r="AK53" s="30">
        <v>1</v>
      </c>
      <c r="AL53" s="106">
        <f t="shared" si="39"/>
        <v>0</v>
      </c>
      <c r="AM53" s="62"/>
      <c r="AN53" s="102"/>
    </row>
    <row r="54" spans="1:40" s="30" customFormat="1" ht="12" customHeight="1">
      <c r="A54" s="29" t="s">
        <v>276</v>
      </c>
      <c r="B54" s="29" t="s">
        <v>277</v>
      </c>
      <c r="C54" s="144">
        <v>75.78</v>
      </c>
      <c r="D54" s="144">
        <v>53.878</v>
      </c>
      <c r="E54" s="112"/>
      <c r="F54" s="128">
        <v>75.78</v>
      </c>
      <c r="G54" s="128">
        <v>75.78</v>
      </c>
      <c r="H54" s="128">
        <v>75.78</v>
      </c>
      <c r="I54" s="128">
        <v>75.78</v>
      </c>
      <c r="J54" s="128">
        <v>75.78</v>
      </c>
      <c r="K54" s="128">
        <v>75.78</v>
      </c>
      <c r="L54" s="128">
        <v>0</v>
      </c>
      <c r="M54" s="128">
        <v>0</v>
      </c>
      <c r="N54" s="128">
        <v>0</v>
      </c>
      <c r="O54" s="128">
        <v>0</v>
      </c>
      <c r="P54" s="128">
        <v>0</v>
      </c>
      <c r="Q54" s="128">
        <v>37.89</v>
      </c>
      <c r="R54" s="128">
        <f>SUM(F54:Q54)</f>
        <v>492.56999999999994</v>
      </c>
      <c r="S54" s="112"/>
      <c r="T54" s="182">
        <f t="shared" si="27"/>
        <v>1.4065110063476745</v>
      </c>
      <c r="U54" s="182">
        <f t="shared" si="28"/>
        <v>1.4065110063476745</v>
      </c>
      <c r="V54" s="182">
        <f t="shared" si="29"/>
        <v>1.4065110063476745</v>
      </c>
      <c r="W54" s="182">
        <f t="shared" si="30"/>
        <v>1.4065110063476745</v>
      </c>
      <c r="X54" s="182">
        <f t="shared" si="31"/>
        <v>1.4065110063476745</v>
      </c>
      <c r="Y54" s="182">
        <f t="shared" si="32"/>
        <v>1.4065110063476745</v>
      </c>
      <c r="Z54" s="14">
        <f t="shared" si="33"/>
        <v>0</v>
      </c>
      <c r="AA54" s="14">
        <f t="shared" si="34"/>
        <v>0</v>
      </c>
      <c r="AB54" s="14">
        <f t="shared" si="35"/>
        <v>0</v>
      </c>
      <c r="AC54" s="14">
        <f t="shared" si="36"/>
        <v>0</v>
      </c>
      <c r="AD54" s="14">
        <f t="shared" si="37"/>
        <v>0</v>
      </c>
      <c r="AE54" s="14">
        <f t="shared" si="38"/>
        <v>0.5</v>
      </c>
      <c r="AF54" s="90">
        <f t="shared" si="41"/>
        <v>0.74492216984050386</v>
      </c>
      <c r="AH54" s="104"/>
      <c r="AK54" s="30">
        <v>1</v>
      </c>
      <c r="AL54" s="106">
        <f t="shared" si="39"/>
        <v>0.74492216984050386</v>
      </c>
      <c r="AM54" s="62"/>
      <c r="AN54" s="102"/>
    </row>
    <row r="55" spans="1:40" s="30" customFormat="1" ht="12" customHeight="1">
      <c r="A55" s="29" t="s">
        <v>278</v>
      </c>
      <c r="B55" s="29" t="s">
        <v>279</v>
      </c>
      <c r="C55" s="144">
        <v>113.66</v>
      </c>
      <c r="D55" s="144">
        <v>96.459000000000003</v>
      </c>
      <c r="E55" s="112"/>
      <c r="F55" s="128">
        <v>0</v>
      </c>
      <c r="G55" s="128">
        <v>0</v>
      </c>
      <c r="H55" s="128">
        <v>0</v>
      </c>
      <c r="I55" s="128">
        <v>0</v>
      </c>
      <c r="J55" s="128">
        <v>0</v>
      </c>
      <c r="K55" s="128">
        <v>0</v>
      </c>
      <c r="L55" s="128">
        <v>0</v>
      </c>
      <c r="M55" s="128">
        <v>0</v>
      </c>
      <c r="N55" s="128">
        <v>0</v>
      </c>
      <c r="O55" s="128">
        <v>0</v>
      </c>
      <c r="P55" s="128">
        <v>0</v>
      </c>
      <c r="Q55" s="128">
        <v>0</v>
      </c>
      <c r="R55" s="128">
        <f>SUM(F55:Q55)</f>
        <v>0</v>
      </c>
      <c r="S55" s="112"/>
      <c r="T55" s="182">
        <f t="shared" si="27"/>
        <v>0</v>
      </c>
      <c r="U55" s="182">
        <f t="shared" si="28"/>
        <v>0</v>
      </c>
      <c r="V55" s="182">
        <f t="shared" si="29"/>
        <v>0</v>
      </c>
      <c r="W55" s="182">
        <f t="shared" si="30"/>
        <v>0</v>
      </c>
      <c r="X55" s="182">
        <f t="shared" si="31"/>
        <v>0</v>
      </c>
      <c r="Y55" s="182">
        <f t="shared" si="32"/>
        <v>0</v>
      </c>
      <c r="Z55" s="14">
        <f t="shared" si="33"/>
        <v>0</v>
      </c>
      <c r="AA55" s="14">
        <f t="shared" si="34"/>
        <v>0</v>
      </c>
      <c r="AB55" s="14">
        <f t="shared" si="35"/>
        <v>0</v>
      </c>
      <c r="AC55" s="14">
        <f t="shared" si="36"/>
        <v>0</v>
      </c>
      <c r="AD55" s="14">
        <f t="shared" si="37"/>
        <v>0</v>
      </c>
      <c r="AE55" s="14">
        <f t="shared" si="38"/>
        <v>0</v>
      </c>
      <c r="AF55" s="90">
        <f t="shared" si="41"/>
        <v>0</v>
      </c>
      <c r="AH55" s="104"/>
      <c r="AK55" s="30">
        <v>1</v>
      </c>
      <c r="AL55" s="106">
        <f t="shared" si="39"/>
        <v>0</v>
      </c>
      <c r="AM55" s="62"/>
      <c r="AN55" s="102"/>
    </row>
    <row r="56" spans="1:40" s="30" customFormat="1" ht="12" customHeight="1">
      <c r="A56" s="29" t="s">
        <v>263</v>
      </c>
      <c r="B56" s="29" t="s">
        <v>265</v>
      </c>
      <c r="C56" s="144">
        <v>33</v>
      </c>
      <c r="D56" s="144">
        <v>89.98</v>
      </c>
      <c r="E56" s="112"/>
      <c r="F56" s="128">
        <v>0</v>
      </c>
      <c r="G56" s="128">
        <v>0</v>
      </c>
      <c r="H56" s="128">
        <v>0</v>
      </c>
      <c r="I56" s="128">
        <v>0</v>
      </c>
      <c r="J56" s="128">
        <v>0</v>
      </c>
      <c r="K56" s="128">
        <v>0</v>
      </c>
      <c r="L56" s="128">
        <v>0</v>
      </c>
      <c r="M56" s="128">
        <v>0</v>
      </c>
      <c r="N56" s="128">
        <v>0</v>
      </c>
      <c r="O56" s="128">
        <v>0</v>
      </c>
      <c r="P56" s="128">
        <v>0</v>
      </c>
      <c r="Q56" s="128">
        <v>0</v>
      </c>
      <c r="R56" s="128">
        <f>SUM(F56:Q56)</f>
        <v>0</v>
      </c>
      <c r="S56" s="112"/>
      <c r="T56" s="182">
        <f t="shared" si="27"/>
        <v>0</v>
      </c>
      <c r="U56" s="182">
        <f t="shared" si="28"/>
        <v>0</v>
      </c>
      <c r="V56" s="182">
        <f t="shared" si="29"/>
        <v>0</v>
      </c>
      <c r="W56" s="182">
        <f t="shared" si="30"/>
        <v>0</v>
      </c>
      <c r="X56" s="182">
        <f t="shared" si="31"/>
        <v>0</v>
      </c>
      <c r="Y56" s="182">
        <f t="shared" si="32"/>
        <v>0</v>
      </c>
      <c r="Z56" s="14">
        <f t="shared" si="33"/>
        <v>0</v>
      </c>
      <c r="AA56" s="14">
        <f t="shared" si="34"/>
        <v>0</v>
      </c>
      <c r="AB56" s="14">
        <f t="shared" si="35"/>
        <v>0</v>
      </c>
      <c r="AC56" s="14">
        <f t="shared" si="36"/>
        <v>0</v>
      </c>
      <c r="AD56" s="14">
        <f t="shared" si="37"/>
        <v>0</v>
      </c>
      <c r="AE56" s="14">
        <f t="shared" si="38"/>
        <v>0</v>
      </c>
      <c r="AF56" s="90">
        <f t="shared" si="41"/>
        <v>0</v>
      </c>
      <c r="AH56" s="104"/>
      <c r="AK56" s="30">
        <v>1</v>
      </c>
      <c r="AL56" s="106">
        <f t="shared" si="39"/>
        <v>0</v>
      </c>
      <c r="AM56" s="62"/>
      <c r="AN56" s="102"/>
    </row>
    <row r="57" spans="1:40" s="30" customFormat="1" ht="12" customHeight="1">
      <c r="A57" s="29" t="s">
        <v>276</v>
      </c>
      <c r="B57" s="29" t="s">
        <v>277</v>
      </c>
      <c r="C57" s="144"/>
      <c r="D57" s="29">
        <v>75.78</v>
      </c>
      <c r="E57" s="112"/>
      <c r="F57" s="42">
        <v>75.78</v>
      </c>
      <c r="G57" s="42">
        <v>75.78</v>
      </c>
      <c r="H57" s="42">
        <v>75.78</v>
      </c>
      <c r="I57" s="42">
        <v>75.78</v>
      </c>
      <c r="J57" s="42">
        <v>75.78</v>
      </c>
      <c r="K57" s="42">
        <v>75.78</v>
      </c>
      <c r="L57" s="42">
        <v>0</v>
      </c>
      <c r="M57" s="186">
        <v>0</v>
      </c>
      <c r="N57" s="42">
        <v>0</v>
      </c>
      <c r="O57" s="42">
        <v>0</v>
      </c>
      <c r="P57" s="42">
        <v>0</v>
      </c>
      <c r="Q57" s="42">
        <v>37.89</v>
      </c>
      <c r="R57" s="128">
        <f>SUM(F57:Q57)</f>
        <v>492.56999999999994</v>
      </c>
      <c r="S57" s="112"/>
      <c r="T57" s="182">
        <f>+F57/$D$57</f>
        <v>1</v>
      </c>
      <c r="U57" s="182">
        <f t="shared" ref="U57:AE57" si="42">+G57/$D$57</f>
        <v>1</v>
      </c>
      <c r="V57" s="182">
        <f t="shared" si="42"/>
        <v>1</v>
      </c>
      <c r="W57" s="182">
        <f t="shared" si="42"/>
        <v>1</v>
      </c>
      <c r="X57" s="182">
        <f t="shared" si="42"/>
        <v>1</v>
      </c>
      <c r="Y57" s="182">
        <f t="shared" si="42"/>
        <v>1</v>
      </c>
      <c r="Z57" s="182">
        <f t="shared" si="42"/>
        <v>0</v>
      </c>
      <c r="AA57" s="182">
        <f t="shared" si="42"/>
        <v>0</v>
      </c>
      <c r="AB57" s="182">
        <f t="shared" si="42"/>
        <v>0</v>
      </c>
      <c r="AC57" s="182">
        <f t="shared" si="42"/>
        <v>0</v>
      </c>
      <c r="AD57" s="182">
        <f t="shared" si="42"/>
        <v>0</v>
      </c>
      <c r="AE57" s="182">
        <f t="shared" si="42"/>
        <v>0.5</v>
      </c>
      <c r="AF57" s="90">
        <f t="shared" si="41"/>
        <v>0.54166666666666663</v>
      </c>
      <c r="AH57" s="104"/>
      <c r="AK57" s="30">
        <v>1</v>
      </c>
      <c r="AL57" s="106">
        <f t="shared" si="39"/>
        <v>0.54166666666666663</v>
      </c>
      <c r="AM57" s="62"/>
      <c r="AN57" s="102"/>
    </row>
    <row r="58" spans="1:40" s="2" customFormat="1" ht="12" customHeight="1">
      <c r="A58" s="29" t="s">
        <v>297</v>
      </c>
      <c r="B58" s="29" t="s">
        <v>298</v>
      </c>
      <c r="C58" s="13">
        <v>111</v>
      </c>
      <c r="D58" s="13">
        <v>111</v>
      </c>
      <c r="E58" s="13"/>
      <c r="F58" s="14">
        <v>4493.24</v>
      </c>
      <c r="G58" s="14">
        <v>3281.76</v>
      </c>
      <c r="H58" s="14">
        <v>2465.27</v>
      </c>
      <c r="I58" s="14">
        <v>2202.08</v>
      </c>
      <c r="J58" s="14">
        <v>2513.6999999999998</v>
      </c>
      <c r="K58" s="14">
        <v>2128.7600000000002</v>
      </c>
      <c r="L58" s="14">
        <v>3619.96</v>
      </c>
      <c r="M58" s="14">
        <v>4167.66</v>
      </c>
      <c r="N58" s="14">
        <v>3571.12</v>
      </c>
      <c r="O58" s="14">
        <v>3449.72</v>
      </c>
      <c r="P58" s="14">
        <v>3781.03</v>
      </c>
      <c r="Q58" s="14">
        <v>3176.13</v>
      </c>
      <c r="R58" s="14">
        <f t="shared" si="7"/>
        <v>38850.429999999993</v>
      </c>
      <c r="S58" s="13"/>
      <c r="T58" s="182">
        <f>+F58/$D$57</f>
        <v>59.293217207706512</v>
      </c>
      <c r="U58" s="182">
        <f t="shared" ref="U58" si="43">+G58/$D$57</f>
        <v>43.306413301662708</v>
      </c>
      <c r="V58" s="182">
        <f t="shared" ref="V58" si="44">+H58/$D$57</f>
        <v>32.531934547373979</v>
      </c>
      <c r="W58" s="182">
        <f t="shared" ref="W58" si="45">+I58/$D$57</f>
        <v>29.058854579044603</v>
      </c>
      <c r="X58" s="182">
        <f t="shared" ref="X58" si="46">+J58/$D$57</f>
        <v>33.171021377672204</v>
      </c>
      <c r="Y58" s="182">
        <f t="shared" ref="Y58" si="47">+K58/$D$57</f>
        <v>28.09131697017683</v>
      </c>
      <c r="Z58" s="182">
        <f t="shared" ref="Z58" si="48">+L58/$D$57</f>
        <v>47.769332277645816</v>
      </c>
      <c r="AA58" s="182">
        <f t="shared" ref="AA58" si="49">+M58/$D$57</f>
        <v>54.996832937450513</v>
      </c>
      <c r="AB58" s="182">
        <f t="shared" ref="AB58" si="50">+N58/$D$57</f>
        <v>47.124835048825545</v>
      </c>
      <c r="AC58" s="182">
        <f t="shared" ref="AC58" si="51">+O58/$D$57</f>
        <v>45.522829242544205</v>
      </c>
      <c r="AD58" s="182">
        <f t="shared" ref="AD58" si="52">+P58/$D$57</f>
        <v>49.894827131169173</v>
      </c>
      <c r="AE58" s="182">
        <f t="shared" ref="AE58" si="53">+Q58/$D$57</f>
        <v>41.912509897070471</v>
      </c>
      <c r="AF58" s="90">
        <f t="shared" si="41"/>
        <v>42.722827043195217</v>
      </c>
      <c r="AG58" s="98"/>
      <c r="AH58" s="103"/>
      <c r="AK58" s="2">
        <v>1</v>
      </c>
      <c r="AL58" s="106">
        <f t="shared" si="39"/>
        <v>42.722827043195217</v>
      </c>
    </row>
    <row r="59" spans="1:40" s="30" customFormat="1" ht="12" customHeight="1">
      <c r="A59" s="29" t="s">
        <v>452</v>
      </c>
      <c r="B59" s="29" t="s">
        <v>453</v>
      </c>
      <c r="C59" s="112">
        <v>0</v>
      </c>
      <c r="D59" s="13">
        <v>10.824</v>
      </c>
      <c r="E59" s="112"/>
      <c r="F59" s="42">
        <v>9.84</v>
      </c>
      <c r="G59" s="42">
        <v>-9.84</v>
      </c>
      <c r="H59" s="42">
        <v>0</v>
      </c>
      <c r="I59" s="42">
        <v>0</v>
      </c>
      <c r="J59" s="42">
        <v>0</v>
      </c>
      <c r="K59" s="42">
        <v>0</v>
      </c>
      <c r="L59" s="42">
        <v>0</v>
      </c>
      <c r="M59" s="42">
        <v>19.68</v>
      </c>
      <c r="N59" s="42">
        <v>0</v>
      </c>
      <c r="O59" s="42">
        <v>0</v>
      </c>
      <c r="P59" s="42">
        <v>400.05</v>
      </c>
      <c r="Q59" s="42">
        <v>9.84</v>
      </c>
      <c r="R59" s="42">
        <f>SUM(F59:Q59)</f>
        <v>429.57</v>
      </c>
      <c r="T59" s="112"/>
      <c r="U59" s="29"/>
      <c r="V59" s="29"/>
      <c r="W59" s="29"/>
      <c r="X59" s="29"/>
      <c r="Y59" s="29"/>
      <c r="Z59" s="29"/>
      <c r="AA59" s="29"/>
      <c r="AB59" s="29"/>
      <c r="AC59" s="29"/>
      <c r="AD59" s="29"/>
      <c r="AE59" s="29"/>
      <c r="AF59" s="29"/>
      <c r="AH59" s="104"/>
      <c r="AM59" s="62"/>
      <c r="AN59" s="102"/>
    </row>
    <row r="60" spans="1:40" s="2" customFormat="1" ht="12" customHeight="1">
      <c r="A60" s="29" t="s">
        <v>130</v>
      </c>
      <c r="B60" s="29" t="s">
        <v>193</v>
      </c>
      <c r="C60" s="13">
        <v>12.6</v>
      </c>
      <c r="D60" s="13">
        <v>12.6</v>
      </c>
      <c r="E60" s="13"/>
      <c r="F60" s="14">
        <v>14.3</v>
      </c>
      <c r="G60" s="14">
        <v>0</v>
      </c>
      <c r="H60" s="14">
        <v>14.3</v>
      </c>
      <c r="I60" s="14">
        <v>14.3</v>
      </c>
      <c r="J60" s="14">
        <v>42.9</v>
      </c>
      <c r="K60" s="14">
        <v>28.6</v>
      </c>
      <c r="L60" s="14">
        <v>27.18</v>
      </c>
      <c r="M60" s="14">
        <v>20.28</v>
      </c>
      <c r="N60" s="14">
        <v>42.9</v>
      </c>
      <c r="O60" s="14">
        <v>14.3</v>
      </c>
      <c r="P60" s="14">
        <v>0</v>
      </c>
      <c r="Q60" s="14">
        <v>0</v>
      </c>
      <c r="R60" s="14">
        <f t="shared" si="7"/>
        <v>219.06000000000003</v>
      </c>
      <c r="S60" s="13"/>
      <c r="T60" s="22"/>
      <c r="U60" s="22"/>
      <c r="V60" s="22"/>
      <c r="W60" s="22"/>
      <c r="X60" s="22"/>
      <c r="Y60" s="22"/>
      <c r="Z60" s="22"/>
      <c r="AA60" s="22"/>
      <c r="AB60" s="22"/>
      <c r="AC60" s="22"/>
      <c r="AD60" s="22"/>
      <c r="AE60" s="22"/>
      <c r="AF60" s="22"/>
      <c r="AG60" s="102"/>
      <c r="AH60" s="103"/>
    </row>
    <row r="61" spans="1:40" s="2" customFormat="1" ht="12" customHeight="1">
      <c r="A61" s="29" t="s">
        <v>131</v>
      </c>
      <c r="B61" s="29" t="s">
        <v>194</v>
      </c>
      <c r="C61" s="13">
        <v>4.53</v>
      </c>
      <c r="D61" s="13">
        <v>4.53</v>
      </c>
      <c r="E61" s="13"/>
      <c r="F61" s="14">
        <v>0</v>
      </c>
      <c r="G61" s="14">
        <v>25.95</v>
      </c>
      <c r="H61" s="14">
        <v>25.8</v>
      </c>
      <c r="I61" s="14">
        <v>0</v>
      </c>
      <c r="J61" s="14">
        <v>0</v>
      </c>
      <c r="K61" s="14">
        <v>25.8</v>
      </c>
      <c r="L61" s="14">
        <v>24.6</v>
      </c>
      <c r="M61" s="14">
        <v>0</v>
      </c>
      <c r="N61" s="14">
        <v>0</v>
      </c>
      <c r="O61" s="14">
        <v>51.6</v>
      </c>
      <c r="P61" s="14">
        <v>0</v>
      </c>
      <c r="Q61" s="14">
        <v>0</v>
      </c>
      <c r="R61" s="14">
        <f t="shared" si="7"/>
        <v>153.75</v>
      </c>
      <c r="S61" s="13"/>
      <c r="T61" s="22"/>
      <c r="U61" s="22"/>
      <c r="V61" s="22"/>
      <c r="W61" s="22"/>
      <c r="X61" s="22"/>
      <c r="Y61" s="22"/>
      <c r="Z61" s="22"/>
      <c r="AA61" s="22"/>
      <c r="AB61" s="22"/>
      <c r="AC61" s="22"/>
      <c r="AD61" s="22"/>
      <c r="AE61" s="22"/>
      <c r="AF61" s="22"/>
      <c r="AG61" s="102"/>
      <c r="AH61" s="103"/>
    </row>
    <row r="62" spans="1:40" s="2" customFormat="1" ht="12" customHeight="1">
      <c r="A62" s="29" t="s">
        <v>474</v>
      </c>
      <c r="B62" s="29" t="s">
        <v>195</v>
      </c>
      <c r="C62" s="13">
        <v>4.53</v>
      </c>
      <c r="D62" s="13">
        <v>4.53</v>
      </c>
      <c r="E62" s="13"/>
      <c r="F62" s="14">
        <v>0</v>
      </c>
      <c r="G62" s="14">
        <v>5.14</v>
      </c>
      <c r="H62" s="14">
        <v>0</v>
      </c>
      <c r="I62" s="14">
        <v>0</v>
      </c>
      <c r="J62" s="14">
        <v>0</v>
      </c>
      <c r="K62" s="14">
        <v>0</v>
      </c>
      <c r="L62" s="14">
        <v>0</v>
      </c>
      <c r="M62" s="14">
        <v>0</v>
      </c>
      <c r="N62" s="14">
        <v>5.14</v>
      </c>
      <c r="O62" s="14">
        <v>0</v>
      </c>
      <c r="P62" s="14">
        <v>0</v>
      </c>
      <c r="Q62" s="14">
        <v>0</v>
      </c>
      <c r="R62" s="14">
        <f t="shared" ref="R62" si="54">SUM(F62:Q62)</f>
        <v>10.28</v>
      </c>
      <c r="S62" s="13"/>
      <c r="T62" s="22"/>
      <c r="U62" s="22"/>
      <c r="V62" s="22"/>
      <c r="W62" s="22"/>
      <c r="X62" s="22"/>
      <c r="Y62" s="22"/>
      <c r="Z62" s="22"/>
      <c r="AA62" s="22"/>
      <c r="AB62" s="22"/>
      <c r="AC62" s="22"/>
      <c r="AD62" s="22"/>
      <c r="AE62" s="22"/>
      <c r="AF62" s="22"/>
      <c r="AG62" s="102"/>
      <c r="AH62" s="103"/>
    </row>
    <row r="63" spans="1:40" s="2" customFormat="1" ht="12" customHeight="1">
      <c r="A63" s="29" t="s">
        <v>341</v>
      </c>
      <c r="B63" s="29" t="s">
        <v>196</v>
      </c>
      <c r="C63" s="13">
        <v>2.06</v>
      </c>
      <c r="D63" s="13">
        <v>2.06</v>
      </c>
      <c r="E63" s="13"/>
      <c r="F63" s="14">
        <v>0</v>
      </c>
      <c r="G63" s="14">
        <v>0</v>
      </c>
      <c r="H63" s="14">
        <v>0</v>
      </c>
      <c r="I63" s="14">
        <v>0</v>
      </c>
      <c r="J63" s="14">
        <v>0</v>
      </c>
      <c r="K63" s="14">
        <v>0</v>
      </c>
      <c r="L63" s="14">
        <v>0</v>
      </c>
      <c r="M63" s="14">
        <v>0</v>
      </c>
      <c r="N63" s="14">
        <v>4.5</v>
      </c>
      <c r="O63" s="14">
        <v>4.5</v>
      </c>
      <c r="P63" s="14">
        <v>4.5</v>
      </c>
      <c r="Q63" s="14">
        <v>0</v>
      </c>
      <c r="R63" s="14">
        <f t="shared" si="7"/>
        <v>13.5</v>
      </c>
      <c r="S63" s="13"/>
      <c r="T63" s="22"/>
      <c r="U63" s="22"/>
      <c r="V63" s="22"/>
      <c r="W63" s="22"/>
      <c r="X63" s="22"/>
      <c r="Y63" s="22"/>
      <c r="Z63" s="22"/>
      <c r="AA63" s="22"/>
      <c r="AB63" s="22"/>
      <c r="AC63" s="22"/>
      <c r="AD63" s="22"/>
      <c r="AE63" s="22"/>
      <c r="AF63" s="22"/>
      <c r="AG63" s="102"/>
      <c r="AH63" s="103"/>
    </row>
    <row r="64" spans="1:40" s="2" customFormat="1" ht="12" customHeight="1">
      <c r="A64" s="29" t="s">
        <v>132</v>
      </c>
      <c r="B64" s="29" t="s">
        <v>197</v>
      </c>
      <c r="C64" s="13">
        <v>2.06</v>
      </c>
      <c r="D64" s="13">
        <v>2.2660000000000005</v>
      </c>
      <c r="E64" s="13"/>
      <c r="F64" s="14">
        <v>-16.63</v>
      </c>
      <c r="G64" s="14">
        <v>7.32</v>
      </c>
      <c r="H64" s="14">
        <v>19.579999999999998</v>
      </c>
      <c r="I64" s="14">
        <v>48.94</v>
      </c>
      <c r="J64" s="14">
        <v>48.94</v>
      </c>
      <c r="K64" s="14">
        <v>48.94</v>
      </c>
      <c r="L64" s="14">
        <v>8.92</v>
      </c>
      <c r="M64" s="14">
        <v>8.92</v>
      </c>
      <c r="N64" s="14">
        <v>8.92</v>
      </c>
      <c r="O64" s="14">
        <v>10.379999999999999</v>
      </c>
      <c r="P64" s="14">
        <v>22.3</v>
      </c>
      <c r="Q64" s="14">
        <v>0</v>
      </c>
      <c r="R64" s="14">
        <f t="shared" si="7"/>
        <v>216.52999999999994</v>
      </c>
      <c r="S64" s="13"/>
      <c r="T64" s="22"/>
      <c r="U64" s="22"/>
      <c r="V64" s="22"/>
      <c r="W64" s="22"/>
      <c r="X64" s="22"/>
      <c r="Y64" s="22"/>
      <c r="Z64" s="22"/>
      <c r="AA64" s="22"/>
      <c r="AB64" s="22"/>
      <c r="AC64" s="22"/>
      <c r="AD64" s="22"/>
      <c r="AE64" s="22"/>
      <c r="AF64" s="22"/>
      <c r="AG64" s="102"/>
      <c r="AH64" s="103"/>
    </row>
    <row r="65" spans="1:40" s="29" customFormat="1" ht="12.75">
      <c r="A65" s="29" t="s">
        <v>452</v>
      </c>
      <c r="B65" s="29" t="s">
        <v>183</v>
      </c>
      <c r="D65" s="29">
        <v>9.84</v>
      </c>
      <c r="E65" s="238"/>
      <c r="F65" s="128">
        <v>9.84</v>
      </c>
      <c r="G65" s="128">
        <v>-9.84</v>
      </c>
      <c r="H65" s="128">
        <v>0</v>
      </c>
      <c r="I65" s="128">
        <v>0</v>
      </c>
      <c r="J65" s="128">
        <v>0</v>
      </c>
      <c r="K65" s="128">
        <v>0</v>
      </c>
      <c r="L65" s="128">
        <v>0</v>
      </c>
      <c r="M65" s="128">
        <v>19.68</v>
      </c>
      <c r="N65" s="128">
        <v>0</v>
      </c>
      <c r="O65" s="128">
        <v>0</v>
      </c>
      <c r="P65" s="128">
        <v>400.05</v>
      </c>
      <c r="Q65" s="128">
        <v>9.84</v>
      </c>
      <c r="R65" s="128">
        <f>SUM(F65:Q65)</f>
        <v>429.57</v>
      </c>
      <c r="U65" s="239"/>
      <c r="V65" s="239"/>
      <c r="W65" s="239"/>
      <c r="X65" s="239"/>
      <c r="Y65" s="239"/>
      <c r="Z65" s="239"/>
      <c r="AA65" s="239"/>
      <c r="AB65" s="239"/>
      <c r="AC65" s="239"/>
      <c r="AD65" s="239"/>
      <c r="AE65" s="239"/>
      <c r="AF65" s="239"/>
      <c r="AH65" s="239"/>
    </row>
    <row r="66" spans="1:40" s="2" customFormat="1" ht="12" customHeight="1">
      <c r="A66" s="29" t="s">
        <v>405</v>
      </c>
      <c r="B66" s="29" t="s">
        <v>406</v>
      </c>
      <c r="C66" s="13">
        <v>48.65</v>
      </c>
      <c r="D66" s="13">
        <v>48.65</v>
      </c>
      <c r="E66" s="13"/>
      <c r="F66" s="101">
        <v>0</v>
      </c>
      <c r="G66" s="14">
        <v>0</v>
      </c>
      <c r="H66" s="14">
        <v>51.19</v>
      </c>
      <c r="I66" s="14">
        <v>0</v>
      </c>
      <c r="J66" s="14">
        <v>51.19</v>
      </c>
      <c r="K66" s="14">
        <v>51.19</v>
      </c>
      <c r="L66" s="14">
        <v>48.65</v>
      </c>
      <c r="M66" s="14">
        <v>102.38</v>
      </c>
      <c r="N66" s="14">
        <v>51.19</v>
      </c>
      <c r="O66" s="14">
        <v>0</v>
      </c>
      <c r="P66" s="14">
        <v>0</v>
      </c>
      <c r="Q66" s="14">
        <v>0</v>
      </c>
      <c r="R66" s="14">
        <f t="shared" si="7"/>
        <v>355.79</v>
      </c>
      <c r="S66" s="13"/>
      <c r="T66" s="22"/>
      <c r="U66" s="22"/>
      <c r="V66" s="22"/>
      <c r="W66" s="22"/>
      <c r="X66" s="22"/>
      <c r="Y66" s="22"/>
      <c r="Z66" s="22"/>
      <c r="AA66" s="22"/>
      <c r="AB66" s="22"/>
      <c r="AC66" s="22"/>
      <c r="AD66" s="22"/>
      <c r="AE66" s="22"/>
      <c r="AF66" s="22"/>
      <c r="AG66" s="187"/>
      <c r="AH66" s="103"/>
    </row>
    <row r="67" spans="1:40" s="2" customFormat="1" ht="12" customHeight="1" thickBot="1">
      <c r="A67" s="25"/>
      <c r="B67" s="25"/>
      <c r="C67" s="13"/>
      <c r="D67" s="13"/>
      <c r="E67" s="13"/>
      <c r="F67" s="15"/>
      <c r="G67" s="15"/>
      <c r="H67" s="15"/>
      <c r="I67" s="15"/>
      <c r="J67" s="15"/>
      <c r="K67" s="15"/>
      <c r="L67" s="15"/>
      <c r="M67" s="15"/>
      <c r="N67" s="15"/>
      <c r="O67" s="15"/>
      <c r="P67" s="15"/>
      <c r="Q67" s="15"/>
      <c r="R67" s="15"/>
      <c r="S67" s="13"/>
      <c r="T67" s="22"/>
      <c r="U67" s="22"/>
      <c r="V67" s="22"/>
      <c r="W67" s="22"/>
      <c r="X67" s="22"/>
      <c r="Y67" s="22"/>
      <c r="Z67" s="22"/>
      <c r="AA67" s="22"/>
      <c r="AB67" s="22"/>
      <c r="AC67" s="22"/>
      <c r="AD67" s="22"/>
      <c r="AE67" s="22"/>
      <c r="AF67" s="22"/>
      <c r="AG67" s="102"/>
      <c r="AH67" s="103"/>
    </row>
    <row r="68" spans="1:40" s="2" customFormat="1" ht="12" customHeight="1" thickBot="1">
      <c r="A68" s="25"/>
      <c r="B68" s="17" t="s">
        <v>16</v>
      </c>
      <c r="C68" s="13"/>
      <c r="D68" s="13"/>
      <c r="E68" s="13"/>
      <c r="F68" s="76">
        <f t="shared" ref="F68:R68" si="55">SUM(F25:F67)</f>
        <v>96782.87999999999</v>
      </c>
      <c r="G68" s="76">
        <f t="shared" si="55"/>
        <v>95805.76999999999</v>
      </c>
      <c r="H68" s="76">
        <f t="shared" si="55"/>
        <v>94874.78</v>
      </c>
      <c r="I68" s="76">
        <f t="shared" si="55"/>
        <v>94990.88</v>
      </c>
      <c r="J68" s="76">
        <f t="shared" si="55"/>
        <v>95661.77999999997</v>
      </c>
      <c r="K68" s="76">
        <f t="shared" si="55"/>
        <v>94595.099999999991</v>
      </c>
      <c r="L68" s="76">
        <f t="shared" si="55"/>
        <v>88835.91</v>
      </c>
      <c r="M68" s="76">
        <f t="shared" si="55"/>
        <v>90132.76999999999</v>
      </c>
      <c r="N68" s="76">
        <f t="shared" si="55"/>
        <v>89376.389999999985</v>
      </c>
      <c r="O68" s="76">
        <f t="shared" si="55"/>
        <v>89338.74000000002</v>
      </c>
      <c r="P68" s="76">
        <f t="shared" si="55"/>
        <v>90140.78</v>
      </c>
      <c r="Q68" s="76">
        <f t="shared" si="55"/>
        <v>87809.219999999972</v>
      </c>
      <c r="R68" s="76">
        <f t="shared" si="55"/>
        <v>1108345.0000000002</v>
      </c>
      <c r="S68" s="13"/>
      <c r="T68" s="121">
        <f t="shared" ref="T68:AF68" si="56">SUM(T25:T58)</f>
        <v>969.04226882054763</v>
      </c>
      <c r="U68" s="121">
        <f t="shared" si="56"/>
        <v>949.49312388005978</v>
      </c>
      <c r="V68" s="121">
        <f t="shared" si="56"/>
        <v>936.6831169794151</v>
      </c>
      <c r="W68" s="121">
        <f t="shared" si="56"/>
        <v>932.67443047836684</v>
      </c>
      <c r="X68" s="121">
        <f t="shared" si="56"/>
        <v>935.60432706044298</v>
      </c>
      <c r="Y68" s="121">
        <f t="shared" si="56"/>
        <v>927.67180388950453</v>
      </c>
      <c r="Z68" s="121">
        <f t="shared" si="56"/>
        <v>964.36930083468008</v>
      </c>
      <c r="AA68" s="121">
        <f t="shared" si="56"/>
        <v>974.36244423334801</v>
      </c>
      <c r="AB68" s="121">
        <f t="shared" si="56"/>
        <v>968.32740858605848</v>
      </c>
      <c r="AC68" s="121">
        <f t="shared" si="56"/>
        <v>967.43367587618604</v>
      </c>
      <c r="AD68" s="121">
        <f t="shared" si="56"/>
        <v>969.90989097815464</v>
      </c>
      <c r="AE68" s="121">
        <f t="shared" si="56"/>
        <v>956.72738275899212</v>
      </c>
      <c r="AF68" s="89">
        <f t="shared" si="56"/>
        <v>954.35826453131301</v>
      </c>
      <c r="AH68" s="103"/>
      <c r="AJ68" s="82">
        <f>+SUM(AJ25:AJ62)</f>
        <v>132.6789489320449</v>
      </c>
      <c r="AL68" s="82">
        <f>+SUM(AL25:AL62)</f>
        <v>821.67931559926808</v>
      </c>
      <c r="AN68" s="82">
        <f>+SUM(AN25:AN62)</f>
        <v>0</v>
      </c>
    </row>
    <row r="69" spans="1:40" s="2" customFormat="1" ht="12" customHeight="1">
      <c r="A69" s="25"/>
      <c r="B69" s="25"/>
      <c r="C69" s="13"/>
      <c r="D69" s="13"/>
      <c r="E69" s="13"/>
      <c r="F69" s="15"/>
      <c r="G69" s="15"/>
      <c r="H69" s="15"/>
      <c r="I69" s="15"/>
      <c r="J69" s="15"/>
      <c r="K69" s="15"/>
      <c r="L69" s="15"/>
      <c r="M69" s="15"/>
      <c r="N69" s="15"/>
      <c r="O69" s="15"/>
      <c r="P69" s="15"/>
      <c r="Q69" s="15"/>
      <c r="R69" s="15"/>
      <c r="S69" s="13"/>
      <c r="T69" s="22"/>
      <c r="U69" s="22"/>
      <c r="V69" s="22"/>
      <c r="W69" s="22"/>
      <c r="X69" s="22"/>
      <c r="Y69" s="22"/>
      <c r="Z69" s="22"/>
      <c r="AA69" s="22"/>
      <c r="AB69" s="22"/>
      <c r="AC69" s="22"/>
      <c r="AD69" s="22"/>
      <c r="AE69" s="22"/>
      <c r="AF69" s="22"/>
      <c r="AH69" s="103"/>
    </row>
    <row r="70" spans="1:40" ht="12" customHeight="1">
      <c r="A70" s="9"/>
      <c r="B70" s="9"/>
      <c r="F70" s="91"/>
      <c r="G70" s="91"/>
      <c r="H70" s="91"/>
      <c r="I70" s="91"/>
      <c r="J70" s="91"/>
      <c r="K70" s="91"/>
      <c r="L70" s="91"/>
      <c r="M70" s="91"/>
      <c r="N70" s="91"/>
      <c r="O70" s="91"/>
      <c r="P70" s="91"/>
      <c r="Q70" s="91"/>
      <c r="AH70" s="103"/>
      <c r="AI70" s="2"/>
    </row>
    <row r="71" spans="1:40" ht="12" customHeight="1">
      <c r="A71" s="11" t="s">
        <v>17</v>
      </c>
      <c r="B71" s="11" t="s">
        <v>17</v>
      </c>
      <c r="AH71" s="103"/>
      <c r="AI71" s="2"/>
    </row>
    <row r="72" spans="1:40" ht="12" customHeight="1">
      <c r="A72" s="19"/>
      <c r="B72" s="19"/>
      <c r="AH72" s="103"/>
      <c r="AI72" s="2"/>
    </row>
    <row r="73" spans="1:40" ht="12" customHeight="1">
      <c r="A73" s="23" t="s">
        <v>18</v>
      </c>
      <c r="B73" s="23" t="s">
        <v>18</v>
      </c>
      <c r="C73" s="91"/>
      <c r="D73" s="91"/>
      <c r="AH73" s="103"/>
      <c r="AI73" s="102"/>
    </row>
    <row r="74" spans="1:40" ht="12" customHeight="1">
      <c r="A74" s="29" t="s">
        <v>343</v>
      </c>
      <c r="B74" s="29" t="s">
        <v>345</v>
      </c>
      <c r="C74" s="13">
        <v>139.72999999999999</v>
      </c>
      <c r="D74" s="13">
        <v>153.703</v>
      </c>
      <c r="F74" s="14">
        <v>614.79999999999995</v>
      </c>
      <c r="G74" s="14">
        <v>307.39999999999998</v>
      </c>
      <c r="H74" s="14">
        <v>768.5</v>
      </c>
      <c r="I74" s="14">
        <v>307.39999999999998</v>
      </c>
      <c r="J74" s="14">
        <v>614.79999999999995</v>
      </c>
      <c r="K74" s="14">
        <v>461.1</v>
      </c>
      <c r="L74" s="14">
        <v>419.19</v>
      </c>
      <c r="M74" s="14">
        <v>558.91999999999996</v>
      </c>
      <c r="N74" s="14">
        <v>279.45999999999998</v>
      </c>
      <c r="O74" s="14">
        <v>279.45999999999998</v>
      </c>
      <c r="P74" s="14">
        <v>279.45999999999998</v>
      </c>
      <c r="Q74" s="14">
        <v>419.19</v>
      </c>
      <c r="R74" s="14">
        <f t="shared" ref="R74:R90" si="57">SUM(F74:Q74)</f>
        <v>5309.6799999999994</v>
      </c>
      <c r="T74" s="182"/>
      <c r="U74" s="182"/>
      <c r="V74" s="182"/>
      <c r="W74" s="182"/>
      <c r="X74" s="182"/>
      <c r="Y74" s="182"/>
      <c r="Z74" s="182"/>
      <c r="AA74" s="182"/>
      <c r="AB74" s="182"/>
      <c r="AC74" s="182"/>
      <c r="AD74" s="182"/>
      <c r="AE74" s="182"/>
      <c r="AF74" s="182"/>
      <c r="AH74" s="103"/>
      <c r="AI74" s="102"/>
    </row>
    <row r="75" spans="1:40" ht="12" customHeight="1">
      <c r="A75" s="29" t="s">
        <v>200</v>
      </c>
      <c r="B75" s="29" t="s">
        <v>222</v>
      </c>
      <c r="C75" s="13">
        <v>131.32999999999998</v>
      </c>
      <c r="D75" s="13">
        <v>131.32999999999998</v>
      </c>
      <c r="F75" s="14">
        <v>132.26</v>
      </c>
      <c r="G75" s="101">
        <v>0</v>
      </c>
      <c r="H75" s="14">
        <v>0</v>
      </c>
      <c r="I75" s="14">
        <v>0</v>
      </c>
      <c r="J75" s="14">
        <v>0</v>
      </c>
      <c r="K75" s="14">
        <v>0</v>
      </c>
      <c r="L75" s="14">
        <v>0</v>
      </c>
      <c r="M75" s="14">
        <v>0</v>
      </c>
      <c r="N75" s="14">
        <v>0</v>
      </c>
      <c r="O75" s="14">
        <v>196.92</v>
      </c>
      <c r="P75" s="14">
        <v>98.46</v>
      </c>
      <c r="Q75" s="14">
        <v>0</v>
      </c>
      <c r="R75" s="14">
        <f t="shared" si="57"/>
        <v>427.63999999999993</v>
      </c>
      <c r="T75" s="182"/>
      <c r="U75" s="182"/>
      <c r="V75" s="182"/>
      <c r="W75" s="182"/>
      <c r="X75" s="182"/>
      <c r="Y75" s="182"/>
      <c r="Z75" s="182"/>
      <c r="AA75" s="182"/>
      <c r="AB75" s="182"/>
      <c r="AC75" s="182"/>
      <c r="AD75" s="182"/>
      <c r="AE75" s="182"/>
      <c r="AF75" s="182"/>
      <c r="AH75" s="103"/>
      <c r="AI75" s="102"/>
    </row>
    <row r="76" spans="1:40" ht="12" customHeight="1">
      <c r="A76" s="29" t="s">
        <v>354</v>
      </c>
      <c r="B76" s="29" t="s">
        <v>355</v>
      </c>
      <c r="C76" s="13">
        <v>156.61000000000001</v>
      </c>
      <c r="D76" s="13">
        <v>172.27100000000002</v>
      </c>
      <c r="F76" s="182">
        <v>1168.6199999999999</v>
      </c>
      <c r="G76" s="182">
        <v>1147.8499999999999</v>
      </c>
      <c r="H76" s="182">
        <v>1535.66</v>
      </c>
      <c r="I76" s="182">
        <v>695.31</v>
      </c>
      <c r="J76" s="182">
        <v>1407.35</v>
      </c>
      <c r="K76" s="182">
        <v>2044.39</v>
      </c>
      <c r="L76" s="182">
        <v>2038.6</v>
      </c>
      <c r="M76" s="182">
        <v>1710.1</v>
      </c>
      <c r="N76" s="182">
        <v>1452.66</v>
      </c>
      <c r="O76" s="182">
        <v>1212.6600000000001</v>
      </c>
      <c r="P76" s="182">
        <v>762.94</v>
      </c>
      <c r="Q76" s="182">
        <v>1191.05</v>
      </c>
      <c r="R76" s="182">
        <f t="shared" si="57"/>
        <v>16367.19</v>
      </c>
      <c r="T76" s="182"/>
      <c r="U76" s="182"/>
      <c r="V76" s="182"/>
      <c r="W76" s="182"/>
      <c r="X76" s="182"/>
      <c r="Y76" s="182"/>
      <c r="Z76" s="182"/>
      <c r="AA76" s="182"/>
      <c r="AB76" s="182"/>
      <c r="AC76" s="182"/>
      <c r="AD76" s="182"/>
      <c r="AE76" s="182"/>
      <c r="AF76" s="182"/>
      <c r="AH76" s="103"/>
      <c r="AI76" s="102"/>
    </row>
    <row r="77" spans="1:40" ht="12" customHeight="1">
      <c r="A77" s="29" t="s">
        <v>356</v>
      </c>
      <c r="B77" s="29" t="s">
        <v>357</v>
      </c>
      <c r="C77" s="13">
        <v>192.51</v>
      </c>
      <c r="D77" s="13">
        <v>211.761</v>
      </c>
      <c r="F77" s="182">
        <v>4851.2299999999996</v>
      </c>
      <c r="G77" s="182">
        <v>5717.52</v>
      </c>
      <c r="H77" s="182">
        <v>6352.8</v>
      </c>
      <c r="I77" s="182">
        <v>5717.52</v>
      </c>
      <c r="J77" s="182">
        <v>5929.28</v>
      </c>
      <c r="K77" s="182">
        <v>5929.28</v>
      </c>
      <c r="L77" s="182">
        <v>4042.71</v>
      </c>
      <c r="M77" s="182">
        <v>2502.63</v>
      </c>
      <c r="N77" s="182">
        <v>4427.7299999999996</v>
      </c>
      <c r="O77" s="182">
        <v>5005.26</v>
      </c>
      <c r="P77" s="182">
        <v>4427.7299999999996</v>
      </c>
      <c r="Q77" s="182">
        <v>4620.24</v>
      </c>
      <c r="R77" s="182">
        <f t="shared" si="57"/>
        <v>59523.93</v>
      </c>
      <c r="T77" s="182"/>
      <c r="U77" s="182"/>
      <c r="V77" s="182"/>
      <c r="W77" s="182"/>
      <c r="X77" s="182"/>
      <c r="Y77" s="182"/>
      <c r="Z77" s="182"/>
      <c r="AA77" s="182"/>
      <c r="AB77" s="182"/>
      <c r="AC77" s="182"/>
      <c r="AD77" s="182"/>
      <c r="AE77" s="182"/>
      <c r="AF77" s="182"/>
      <c r="AH77" s="103"/>
      <c r="AI77" s="102"/>
    </row>
    <row r="78" spans="1:40" ht="12" customHeight="1">
      <c r="A78" s="29" t="s">
        <v>201</v>
      </c>
      <c r="B78" s="29" t="s">
        <v>223</v>
      </c>
      <c r="C78" s="13">
        <v>149.01000000000002</v>
      </c>
      <c r="D78" s="13">
        <v>149.01000000000002</v>
      </c>
      <c r="F78" s="182">
        <v>0</v>
      </c>
      <c r="G78" s="182">
        <v>0</v>
      </c>
      <c r="H78" s="182">
        <v>0</v>
      </c>
      <c r="I78" s="182">
        <v>0</v>
      </c>
      <c r="J78" s="182">
        <v>0</v>
      </c>
      <c r="K78" s="182">
        <v>0</v>
      </c>
      <c r="L78" s="182">
        <v>629.34</v>
      </c>
      <c r="M78" s="182">
        <v>0</v>
      </c>
      <c r="N78" s="182">
        <v>0</v>
      </c>
      <c r="O78" s="182">
        <v>236.32</v>
      </c>
      <c r="P78" s="182">
        <v>0</v>
      </c>
      <c r="Q78" s="182">
        <v>110.36</v>
      </c>
      <c r="R78" s="182">
        <f t="shared" si="57"/>
        <v>976.0200000000001</v>
      </c>
      <c r="T78" s="182"/>
      <c r="U78" s="182"/>
      <c r="V78" s="182"/>
      <c r="W78" s="182"/>
      <c r="X78" s="182"/>
      <c r="Y78" s="182"/>
      <c r="Z78" s="182"/>
      <c r="AA78" s="182"/>
      <c r="AB78" s="182"/>
      <c r="AC78" s="182"/>
      <c r="AD78" s="182"/>
      <c r="AE78" s="182"/>
      <c r="AF78" s="182"/>
      <c r="AH78" s="103"/>
      <c r="AI78" s="102"/>
    </row>
    <row r="79" spans="1:40" ht="12" customHeight="1">
      <c r="A79" s="29" t="s">
        <v>358</v>
      </c>
      <c r="B79" s="29" t="s">
        <v>359</v>
      </c>
      <c r="C79" s="13">
        <v>148.71</v>
      </c>
      <c r="D79" s="13">
        <v>163.58100000000002</v>
      </c>
      <c r="F79" s="182">
        <v>163.58000000000001</v>
      </c>
      <c r="G79" s="182">
        <v>327.16000000000003</v>
      </c>
      <c r="H79" s="20">
        <v>0</v>
      </c>
      <c r="I79" s="182">
        <v>327.16000000000003</v>
      </c>
      <c r="J79" s="182">
        <v>163.58000000000001</v>
      </c>
      <c r="K79" s="182">
        <v>327.16000000000003</v>
      </c>
      <c r="L79" s="182">
        <v>0</v>
      </c>
      <c r="M79" s="182">
        <v>297.42</v>
      </c>
      <c r="N79" s="182">
        <v>148.71</v>
      </c>
      <c r="O79" s="182">
        <v>148.71</v>
      </c>
      <c r="P79" s="182">
        <v>148.71</v>
      </c>
      <c r="Q79" s="182">
        <v>297.42</v>
      </c>
      <c r="R79" s="182">
        <f t="shared" si="57"/>
        <v>2349.61</v>
      </c>
      <c r="T79" s="182"/>
      <c r="U79" s="182"/>
      <c r="V79" s="182"/>
      <c r="W79" s="182"/>
      <c r="X79" s="182"/>
      <c r="Y79" s="182"/>
      <c r="Z79" s="182"/>
      <c r="AA79" s="182"/>
      <c r="AB79" s="182"/>
      <c r="AC79" s="182"/>
      <c r="AD79" s="182"/>
      <c r="AE79" s="182"/>
      <c r="AF79" s="182"/>
      <c r="AH79" s="103"/>
      <c r="AI79" s="102"/>
    </row>
    <row r="80" spans="1:40" s="29" customFormat="1" ht="12" customHeight="1">
      <c r="A80" s="29" t="s">
        <v>354</v>
      </c>
      <c r="B80" s="29" t="s">
        <v>355</v>
      </c>
      <c r="C80" s="144">
        <v>90</v>
      </c>
      <c r="D80" s="144">
        <v>172.27100000000002</v>
      </c>
      <c r="E80" s="43"/>
      <c r="F80" s="128">
        <v>0</v>
      </c>
      <c r="G80" s="128">
        <v>0</v>
      </c>
      <c r="H80" s="128">
        <v>90.07</v>
      </c>
      <c r="I80" s="128">
        <v>0</v>
      </c>
      <c r="J80" s="128">
        <v>0</v>
      </c>
      <c r="K80" s="128">
        <v>0</v>
      </c>
      <c r="L80" s="128">
        <v>939.66</v>
      </c>
      <c r="M80" s="128">
        <v>0</v>
      </c>
      <c r="N80" s="128">
        <v>313.22000000000003</v>
      </c>
      <c r="O80" s="128">
        <v>90.07</v>
      </c>
      <c r="P80" s="128">
        <v>0</v>
      </c>
      <c r="Q80" s="128">
        <v>0</v>
      </c>
      <c r="R80" s="128">
        <f>SUM(F80:Q80)</f>
        <v>1433.02</v>
      </c>
      <c r="T80" s="43"/>
      <c r="U80" s="91"/>
      <c r="V80" s="91"/>
      <c r="W80" s="91"/>
      <c r="X80" s="91"/>
      <c r="Y80" s="91"/>
      <c r="Z80" s="91"/>
      <c r="AA80" s="91"/>
      <c r="AB80" s="91"/>
      <c r="AC80" s="91"/>
      <c r="AD80" s="91"/>
      <c r="AE80" s="91"/>
      <c r="AF80" s="91"/>
      <c r="AG80" s="90"/>
      <c r="AJ80" s="102"/>
      <c r="AL80" s="62"/>
      <c r="AM80" s="102"/>
    </row>
    <row r="81" spans="1:40" ht="12" customHeight="1">
      <c r="A81" s="29" t="s">
        <v>395</v>
      </c>
      <c r="B81" s="29" t="s">
        <v>396</v>
      </c>
      <c r="C81" s="13">
        <v>65.849999999999994</v>
      </c>
      <c r="D81" s="13">
        <v>72.435000000000002</v>
      </c>
      <c r="F81" s="182">
        <v>434.58</v>
      </c>
      <c r="G81" s="182">
        <v>434.58</v>
      </c>
      <c r="H81" s="182">
        <v>434.58</v>
      </c>
      <c r="I81" s="182">
        <v>434.58</v>
      </c>
      <c r="J81" s="182">
        <v>434.58</v>
      </c>
      <c r="K81" s="182">
        <v>434.58</v>
      </c>
      <c r="L81" s="182">
        <v>460.95</v>
      </c>
      <c r="M81" s="182">
        <v>460.95</v>
      </c>
      <c r="N81" s="182">
        <v>460.95</v>
      </c>
      <c r="O81" s="182">
        <v>441.3</v>
      </c>
      <c r="P81" s="182">
        <v>395.1</v>
      </c>
      <c r="Q81" s="182">
        <v>395.1</v>
      </c>
      <c r="R81" s="182">
        <f t="shared" si="57"/>
        <v>5221.83</v>
      </c>
      <c r="T81" s="14">
        <f t="shared" ref="T81:T83" si="58">IFERROR((F81/$D81),)</f>
        <v>5.999585835576724</v>
      </c>
      <c r="U81" s="14">
        <f t="shared" ref="U81:U83" si="59">IFERROR((G81/$D81),)</f>
        <v>5.999585835576724</v>
      </c>
      <c r="V81" s="14">
        <f t="shared" ref="V81:V83" si="60">IFERROR((H81/$D81),)</f>
        <v>5.999585835576724</v>
      </c>
      <c r="W81" s="14">
        <f t="shared" ref="W81:W83" si="61">IFERROR((I81/$D81),)</f>
        <v>5.999585835576724</v>
      </c>
      <c r="X81" s="14">
        <f t="shared" ref="X81:X83" si="62">IFERROR((J81/$D81),)</f>
        <v>5.999585835576724</v>
      </c>
      <c r="Y81" s="14">
        <f t="shared" ref="Y81:Y83" si="63">IFERROR((K81/$D81),)</f>
        <v>5.999585835576724</v>
      </c>
      <c r="Z81" s="14">
        <f t="shared" ref="Z81:Z83" si="64">IFERROR((L81/$C81),)</f>
        <v>7</v>
      </c>
      <c r="AA81" s="14">
        <f t="shared" ref="AA81:AA83" si="65">IFERROR((M81/$C81),)</f>
        <v>7</v>
      </c>
      <c r="AB81" s="14">
        <f t="shared" ref="AB81:AB83" si="66">IFERROR((N81/$C81),)</f>
        <v>7</v>
      </c>
      <c r="AC81" s="14">
        <f t="shared" ref="AC81:AC83" si="67">IFERROR((O81/$C81),)</f>
        <v>6.7015945330296134</v>
      </c>
      <c r="AD81" s="14">
        <f t="shared" ref="AD81:AD83" si="68">IFERROR((P81/$C81),)</f>
        <v>6.0000000000000009</v>
      </c>
      <c r="AE81" s="14">
        <f t="shared" ref="AE81:AE83" si="69">IFERROR((Q81/$C81),)</f>
        <v>6.0000000000000009</v>
      </c>
      <c r="AF81" s="14">
        <f t="shared" ref="AF81:AF83" si="70">SUM(T81:AE81)/12</f>
        <v>6.3082591288741634</v>
      </c>
      <c r="AH81" s="103"/>
      <c r="AI81" s="102"/>
      <c r="AM81">
        <v>1</v>
      </c>
      <c r="AN81" s="78">
        <f t="shared" ref="AN81:AN82" si="71">+AM81*AF81</f>
        <v>6.3082591288741634</v>
      </c>
    </row>
    <row r="82" spans="1:40" ht="12" customHeight="1">
      <c r="A82" s="29" t="s">
        <v>353</v>
      </c>
      <c r="B82" s="29" t="s">
        <v>242</v>
      </c>
      <c r="C82" s="13">
        <v>65.849999999999994</v>
      </c>
      <c r="D82" s="13">
        <v>72.336000000000013</v>
      </c>
      <c r="F82" s="182">
        <v>289.32</v>
      </c>
      <c r="G82" s="182">
        <v>289.32</v>
      </c>
      <c r="H82" s="182">
        <v>289.32</v>
      </c>
      <c r="I82" s="182">
        <v>289.32</v>
      </c>
      <c r="J82" s="182">
        <v>289.32</v>
      </c>
      <c r="K82" s="182">
        <v>255.57999999999998</v>
      </c>
      <c r="L82" s="182">
        <v>307.04000000000002</v>
      </c>
      <c r="M82" s="182">
        <v>263.04000000000002</v>
      </c>
      <c r="N82" s="182">
        <v>328.8</v>
      </c>
      <c r="O82" s="182">
        <v>322.44</v>
      </c>
      <c r="P82" s="182">
        <v>263.04000000000002</v>
      </c>
      <c r="Q82" s="182">
        <v>263.04000000000002</v>
      </c>
      <c r="R82" s="182">
        <f t="shared" si="57"/>
        <v>3449.58</v>
      </c>
      <c r="T82" s="14">
        <f t="shared" si="58"/>
        <v>3.9996682149966816</v>
      </c>
      <c r="U82" s="14">
        <f t="shared" si="59"/>
        <v>3.9996682149966816</v>
      </c>
      <c r="V82" s="14">
        <f t="shared" si="60"/>
        <v>3.9996682149966816</v>
      </c>
      <c r="W82" s="14">
        <f t="shared" si="61"/>
        <v>3.9996682149966816</v>
      </c>
      <c r="X82" s="14">
        <f t="shared" si="62"/>
        <v>3.9996682149966816</v>
      </c>
      <c r="Y82" s="14">
        <f t="shared" si="63"/>
        <v>3.5332337978323372</v>
      </c>
      <c r="Z82" s="14">
        <f t="shared" si="64"/>
        <v>4.6627182991647693</v>
      </c>
      <c r="AA82" s="14">
        <f t="shared" si="65"/>
        <v>3.9945330296127568</v>
      </c>
      <c r="AB82" s="14">
        <f t="shared" si="66"/>
        <v>4.9931662870159457</v>
      </c>
      <c r="AC82" s="14">
        <f t="shared" si="67"/>
        <v>4.8965831435079732</v>
      </c>
      <c r="AD82" s="14">
        <f t="shared" si="68"/>
        <v>3.9945330296127568</v>
      </c>
      <c r="AE82" s="14">
        <f t="shared" si="69"/>
        <v>3.9945330296127568</v>
      </c>
      <c r="AF82" s="14">
        <f t="shared" si="70"/>
        <v>4.1723034742785581</v>
      </c>
      <c r="AH82" s="103"/>
      <c r="AI82" s="102"/>
      <c r="AM82">
        <v>1</v>
      </c>
      <c r="AN82" s="78">
        <f t="shared" si="71"/>
        <v>4.1723034742785581</v>
      </c>
    </row>
    <row r="83" spans="1:40" ht="12" customHeight="1">
      <c r="A83" s="29" t="s">
        <v>441</v>
      </c>
      <c r="B83" s="29" t="s">
        <v>442</v>
      </c>
      <c r="C83" s="13">
        <v>84.52</v>
      </c>
      <c r="D83" s="13">
        <v>92.972000000000008</v>
      </c>
      <c r="F83" s="182">
        <v>0</v>
      </c>
      <c r="G83" s="182">
        <v>0</v>
      </c>
      <c r="H83" s="182">
        <v>21.67</v>
      </c>
      <c r="I83" s="182">
        <v>92.97</v>
      </c>
      <c r="J83" s="182">
        <v>92.97</v>
      </c>
      <c r="K83" s="182">
        <v>92.97</v>
      </c>
      <c r="L83" s="182">
        <v>0</v>
      </c>
      <c r="M83" s="182">
        <v>0</v>
      </c>
      <c r="N83" s="182">
        <v>0</v>
      </c>
      <c r="O83" s="182">
        <v>0</v>
      </c>
      <c r="P83" s="182">
        <v>0</v>
      </c>
      <c r="Q83" s="182">
        <v>0</v>
      </c>
      <c r="R83" s="182">
        <f t="shared" ref="R83:R84" si="72">SUM(F83:Q83)</f>
        <v>300.58000000000004</v>
      </c>
      <c r="T83" s="14">
        <f t="shared" si="58"/>
        <v>0</v>
      </c>
      <c r="U83" s="14">
        <f t="shared" si="59"/>
        <v>0</v>
      </c>
      <c r="V83" s="14">
        <f t="shared" si="60"/>
        <v>0.23308092759110269</v>
      </c>
      <c r="W83" s="14">
        <f t="shared" si="61"/>
        <v>0.99997848814696888</v>
      </c>
      <c r="X83" s="14">
        <f t="shared" si="62"/>
        <v>0.99997848814696888</v>
      </c>
      <c r="Y83" s="14">
        <f t="shared" si="63"/>
        <v>0.99997848814696888</v>
      </c>
      <c r="Z83" s="14">
        <f t="shared" si="64"/>
        <v>0</v>
      </c>
      <c r="AA83" s="14">
        <f t="shared" si="65"/>
        <v>0</v>
      </c>
      <c r="AB83" s="14">
        <f t="shared" si="66"/>
        <v>0</v>
      </c>
      <c r="AC83" s="14">
        <f t="shared" si="67"/>
        <v>0</v>
      </c>
      <c r="AD83" s="14">
        <f t="shared" si="68"/>
        <v>0</v>
      </c>
      <c r="AE83" s="14">
        <f t="shared" si="69"/>
        <v>0</v>
      </c>
      <c r="AF83" s="14">
        <f t="shared" si="70"/>
        <v>0.26941803266933412</v>
      </c>
      <c r="AH83" s="103"/>
      <c r="AI83" s="102"/>
      <c r="AM83">
        <v>1</v>
      </c>
      <c r="AN83" s="78">
        <f>+AM83*AF83</f>
        <v>0.26941803266933412</v>
      </c>
    </row>
    <row r="84" spans="1:40" ht="12" customHeight="1">
      <c r="A84" s="29" t="s">
        <v>354</v>
      </c>
      <c r="B84" s="29" t="s">
        <v>355</v>
      </c>
      <c r="C84" s="29">
        <v>90.07</v>
      </c>
      <c r="D84" s="29">
        <v>90.07</v>
      </c>
      <c r="F84" s="128">
        <v>0</v>
      </c>
      <c r="G84" s="128">
        <v>0</v>
      </c>
      <c r="H84" s="128">
        <v>90.07</v>
      </c>
      <c r="I84" s="128">
        <v>0</v>
      </c>
      <c r="J84" s="128">
        <v>0</v>
      </c>
      <c r="K84" s="128">
        <v>0</v>
      </c>
      <c r="L84" s="128">
        <v>939.66</v>
      </c>
      <c r="M84" s="128">
        <v>0</v>
      </c>
      <c r="N84" s="128">
        <v>313.22000000000003</v>
      </c>
      <c r="O84" s="128">
        <v>90.07</v>
      </c>
      <c r="P84" s="128">
        <v>0</v>
      </c>
      <c r="Q84" s="128">
        <v>0</v>
      </c>
      <c r="R84" s="182">
        <f t="shared" si="72"/>
        <v>1433.02</v>
      </c>
      <c r="T84" s="14"/>
      <c r="U84" s="14"/>
      <c r="V84" s="14"/>
      <c r="W84" s="14"/>
      <c r="X84" s="14"/>
      <c r="Y84" s="14"/>
      <c r="Z84" s="14"/>
      <c r="AA84" s="14"/>
      <c r="AB84" s="14"/>
      <c r="AC84" s="14"/>
      <c r="AD84" s="14"/>
      <c r="AE84" s="14"/>
      <c r="AF84" s="14"/>
      <c r="AH84" s="103"/>
      <c r="AI84" s="102"/>
    </row>
    <row r="85" spans="1:40" ht="12" customHeight="1">
      <c r="A85" s="29" t="s">
        <v>213</v>
      </c>
      <c r="B85" s="29" t="s">
        <v>235</v>
      </c>
      <c r="C85" s="13">
        <v>45.25</v>
      </c>
      <c r="D85" s="13">
        <v>45.25</v>
      </c>
      <c r="F85" s="182">
        <v>0</v>
      </c>
      <c r="G85" s="182">
        <v>0</v>
      </c>
      <c r="H85" s="182">
        <v>0</v>
      </c>
      <c r="I85" s="182">
        <v>0</v>
      </c>
      <c r="J85" s="182">
        <v>0</v>
      </c>
      <c r="K85" s="182">
        <v>0</v>
      </c>
      <c r="L85" s="182">
        <v>0</v>
      </c>
      <c r="M85" s="182">
        <v>0</v>
      </c>
      <c r="N85" s="182">
        <v>0</v>
      </c>
      <c r="O85" s="182">
        <v>0</v>
      </c>
      <c r="P85" s="182">
        <v>0</v>
      </c>
      <c r="Q85" s="182">
        <v>0</v>
      </c>
      <c r="R85" s="182">
        <f>SUM(F85:Q85)</f>
        <v>0</v>
      </c>
      <c r="T85" s="88"/>
      <c r="U85" s="88"/>
      <c r="V85" s="88"/>
      <c r="W85" s="88"/>
      <c r="X85" s="88"/>
      <c r="Y85" s="88"/>
      <c r="Z85" s="88"/>
      <c r="AA85" s="88"/>
      <c r="AB85" s="88"/>
      <c r="AC85" s="88"/>
      <c r="AD85" s="88"/>
      <c r="AE85" s="88"/>
      <c r="AF85" s="88"/>
      <c r="AH85" s="103"/>
      <c r="AI85" s="102"/>
    </row>
    <row r="86" spans="1:40" ht="12" customHeight="1">
      <c r="A86" s="29" t="s">
        <v>221</v>
      </c>
      <c r="B86" s="29" t="s">
        <v>244</v>
      </c>
      <c r="C86" s="13">
        <v>90.84</v>
      </c>
      <c r="D86" s="13">
        <v>90.84</v>
      </c>
      <c r="F86" s="182">
        <v>207.6</v>
      </c>
      <c r="G86" s="182">
        <v>69.2</v>
      </c>
      <c r="H86" s="182">
        <v>69.2</v>
      </c>
      <c r="I86" s="182">
        <v>34.6</v>
      </c>
      <c r="J86" s="182">
        <v>0</v>
      </c>
      <c r="K86" s="182">
        <v>206.66</v>
      </c>
      <c r="L86" s="182">
        <v>65.599999999999994</v>
      </c>
      <c r="M86" s="182">
        <v>223.1</v>
      </c>
      <c r="N86" s="182">
        <v>69.2</v>
      </c>
      <c r="O86" s="182">
        <v>69.2</v>
      </c>
      <c r="P86" s="182">
        <v>69.2</v>
      </c>
      <c r="Q86" s="182">
        <v>173</v>
      </c>
      <c r="R86" s="182">
        <f t="shared" si="57"/>
        <v>1256.5600000000002</v>
      </c>
      <c r="AH86" s="103"/>
      <c r="AI86" s="102"/>
    </row>
    <row r="87" spans="1:40" ht="12" customHeight="1">
      <c r="A87" s="29" t="s">
        <v>124</v>
      </c>
      <c r="B87" s="29" t="s">
        <v>388</v>
      </c>
      <c r="C87" s="13">
        <v>5.24</v>
      </c>
      <c r="D87" s="13">
        <v>5.24</v>
      </c>
      <c r="F87" s="182">
        <v>0</v>
      </c>
      <c r="G87" s="182">
        <v>2.75</v>
      </c>
      <c r="H87" s="20">
        <v>0</v>
      </c>
      <c r="I87" s="182">
        <v>0</v>
      </c>
      <c r="J87" s="182">
        <v>0</v>
      </c>
      <c r="K87" s="182">
        <v>8.3699999999999992</v>
      </c>
      <c r="L87" s="182">
        <v>0</v>
      </c>
      <c r="M87" s="182">
        <v>0</v>
      </c>
      <c r="N87" s="182">
        <v>0</v>
      </c>
      <c r="O87" s="182">
        <v>0</v>
      </c>
      <c r="P87" s="182">
        <v>0</v>
      </c>
      <c r="Q87" s="182">
        <v>23.52</v>
      </c>
      <c r="R87" s="182">
        <f t="shared" ref="R87" si="73">SUM(F87:Q87)</f>
        <v>34.64</v>
      </c>
      <c r="AH87" s="103"/>
      <c r="AI87" s="102"/>
    </row>
    <row r="88" spans="1:40" ht="12" customHeight="1">
      <c r="A88" s="29" t="s">
        <v>126</v>
      </c>
      <c r="B88" s="29" t="s">
        <v>187</v>
      </c>
      <c r="C88" s="13">
        <v>7.08</v>
      </c>
      <c r="D88" s="13">
        <v>7.7880000000000011</v>
      </c>
      <c r="F88" s="182">
        <v>0</v>
      </c>
      <c r="G88" s="182">
        <v>0</v>
      </c>
      <c r="H88" s="182">
        <v>0</v>
      </c>
      <c r="I88" s="182">
        <v>0</v>
      </c>
      <c r="J88" s="182">
        <v>0</v>
      </c>
      <c r="K88" s="20">
        <v>0</v>
      </c>
      <c r="L88" s="182">
        <v>0</v>
      </c>
      <c r="M88" s="182">
        <v>0</v>
      </c>
      <c r="N88" s="182">
        <v>0</v>
      </c>
      <c r="O88" s="182">
        <v>0</v>
      </c>
      <c r="P88" s="182">
        <v>0</v>
      </c>
      <c r="Q88" s="182">
        <v>0</v>
      </c>
      <c r="R88" s="182">
        <f t="shared" ref="R88" si="74">SUM(F88:Q88)</f>
        <v>0</v>
      </c>
      <c r="AH88" s="103"/>
      <c r="AI88" s="102"/>
    </row>
    <row r="89" spans="1:40" ht="12" customHeight="1">
      <c r="A89" s="29" t="s">
        <v>475</v>
      </c>
      <c r="B89" s="29" t="s">
        <v>476</v>
      </c>
      <c r="C89" s="13">
        <v>4.28</v>
      </c>
      <c r="D89" s="13">
        <v>4.7080000000000011</v>
      </c>
      <c r="F89" s="14">
        <v>239.7</v>
      </c>
      <c r="G89" s="14">
        <v>155.1</v>
      </c>
      <c r="H89" s="14">
        <v>263.2</v>
      </c>
      <c r="I89" s="14">
        <v>103.4</v>
      </c>
      <c r="J89" s="14">
        <v>136.30000000000001</v>
      </c>
      <c r="K89" s="14">
        <v>141</v>
      </c>
      <c r="L89" s="14">
        <v>188.32</v>
      </c>
      <c r="M89" s="14">
        <v>175.48</v>
      </c>
      <c r="N89" s="14">
        <v>141.24</v>
      </c>
      <c r="O89" s="14">
        <v>188.32</v>
      </c>
      <c r="P89" s="14">
        <v>188.32</v>
      </c>
      <c r="Q89" s="14">
        <v>141.24</v>
      </c>
      <c r="R89" s="14">
        <f t="shared" ref="R89" si="75">SUM(F89:Q89)</f>
        <v>2061.62</v>
      </c>
      <c r="AH89" s="103"/>
      <c r="AI89" s="102"/>
    </row>
    <row r="90" spans="1:40" ht="12" customHeight="1">
      <c r="A90" s="29" t="s">
        <v>220</v>
      </c>
      <c r="B90" s="29" t="s">
        <v>243</v>
      </c>
      <c r="C90" s="13">
        <v>4.28</v>
      </c>
      <c r="D90" s="13">
        <v>4.28</v>
      </c>
      <c r="F90" s="14">
        <v>35.299999999999997</v>
      </c>
      <c r="G90" s="14">
        <v>0</v>
      </c>
      <c r="H90" s="14">
        <v>0</v>
      </c>
      <c r="I90" s="14">
        <v>0</v>
      </c>
      <c r="J90" s="14">
        <v>38.83</v>
      </c>
      <c r="K90" s="14">
        <v>0</v>
      </c>
      <c r="L90" s="14">
        <v>0</v>
      </c>
      <c r="M90" s="14">
        <v>0</v>
      </c>
      <c r="N90" s="14">
        <v>0</v>
      </c>
      <c r="O90" s="14">
        <v>20.16</v>
      </c>
      <c r="P90" s="14">
        <v>0</v>
      </c>
      <c r="Q90" s="14">
        <v>22.98</v>
      </c>
      <c r="R90" s="14">
        <f t="shared" si="57"/>
        <v>117.27</v>
      </c>
      <c r="AH90" s="103"/>
      <c r="AI90" s="102"/>
    </row>
    <row r="91" spans="1:40" ht="12" customHeight="1" thickBot="1">
      <c r="A91" s="9"/>
      <c r="B91" s="9"/>
      <c r="AH91" s="103"/>
      <c r="AI91" s="102"/>
    </row>
    <row r="92" spans="1:40" ht="12" customHeight="1" thickBot="1">
      <c r="A92" s="9"/>
      <c r="B92" s="17" t="s">
        <v>19</v>
      </c>
      <c r="F92" s="76">
        <f t="shared" ref="F92:R92" si="76">SUM(F74:F90)</f>
        <v>8136.99</v>
      </c>
      <c r="G92" s="76">
        <f t="shared" si="76"/>
        <v>8450.880000000001</v>
      </c>
      <c r="H92" s="76">
        <f t="shared" si="76"/>
        <v>9915.07</v>
      </c>
      <c r="I92" s="76">
        <f t="shared" si="76"/>
        <v>8002.26</v>
      </c>
      <c r="J92" s="76">
        <f t="shared" si="76"/>
        <v>9107.0099999999984</v>
      </c>
      <c r="K92" s="76">
        <f t="shared" si="76"/>
        <v>9901.09</v>
      </c>
      <c r="L92" s="76">
        <f t="shared" si="76"/>
        <v>10031.070000000002</v>
      </c>
      <c r="M92" s="76">
        <f t="shared" si="76"/>
        <v>6191.6399999999994</v>
      </c>
      <c r="N92" s="76">
        <f t="shared" si="76"/>
        <v>7935.19</v>
      </c>
      <c r="O92" s="76">
        <f t="shared" si="76"/>
        <v>8300.89</v>
      </c>
      <c r="P92" s="76">
        <f t="shared" si="76"/>
        <v>6632.96</v>
      </c>
      <c r="Q92" s="76">
        <f t="shared" si="76"/>
        <v>7657.1399999999994</v>
      </c>
      <c r="R92" s="76">
        <f t="shared" si="76"/>
        <v>100262.19000000002</v>
      </c>
      <c r="T92" s="121"/>
      <c r="U92" s="121"/>
      <c r="V92" s="121"/>
      <c r="W92" s="121"/>
      <c r="X92" s="121"/>
      <c r="Y92" s="121"/>
      <c r="Z92" s="121"/>
      <c r="AA92" s="121"/>
      <c r="AB92" s="121"/>
      <c r="AC92" s="121"/>
      <c r="AD92" s="121"/>
      <c r="AE92" s="121"/>
      <c r="AF92" s="89">
        <f>SUM(AF74:AF91)</f>
        <v>10.749980635822055</v>
      </c>
      <c r="AH92" s="103"/>
      <c r="AI92" s="102"/>
      <c r="AJ92" s="82">
        <f>+SUM(AI85:AI87)</f>
        <v>0</v>
      </c>
      <c r="AK92" s="2"/>
      <c r="AL92" s="82">
        <f>+SUM(AL85:AL87)</f>
        <v>0</v>
      </c>
      <c r="AM92" s="2"/>
      <c r="AN92" s="82">
        <f>+SUM(AN81:AN87)</f>
        <v>10.749980635822055</v>
      </c>
    </row>
    <row r="93" spans="1:40" ht="12" customHeight="1">
      <c r="A93" s="9"/>
      <c r="B93" s="9"/>
      <c r="AH93" s="103"/>
    </row>
    <row r="94" spans="1:40" ht="12" customHeight="1">
      <c r="A94" s="23" t="s">
        <v>20</v>
      </c>
      <c r="B94" s="23" t="s">
        <v>20</v>
      </c>
      <c r="AH94" s="103"/>
    </row>
    <row r="95" spans="1:40" ht="12" customHeight="1">
      <c r="A95" s="29" t="s">
        <v>245</v>
      </c>
      <c r="B95" s="29" t="s">
        <v>246</v>
      </c>
      <c r="C95" s="13">
        <v>36.68</v>
      </c>
      <c r="D95" s="13">
        <v>42.47</v>
      </c>
      <c r="F95" s="14">
        <v>26.41</v>
      </c>
      <c r="G95" s="14">
        <v>0</v>
      </c>
      <c r="H95" s="14">
        <v>0</v>
      </c>
      <c r="I95" s="14">
        <v>0</v>
      </c>
      <c r="J95" s="14">
        <v>82.17</v>
      </c>
      <c r="K95" s="14">
        <v>67.95</v>
      </c>
      <c r="L95" s="14">
        <v>358.37</v>
      </c>
      <c r="M95" s="14">
        <v>0</v>
      </c>
      <c r="N95" s="14">
        <v>0</v>
      </c>
      <c r="O95" s="14">
        <v>201.37</v>
      </c>
      <c r="P95" s="14">
        <v>14.31</v>
      </c>
      <c r="Q95" s="14">
        <v>68.59</v>
      </c>
      <c r="R95" s="14">
        <f>SUM(F95:Q95)</f>
        <v>819.17</v>
      </c>
      <c r="AH95" s="103"/>
    </row>
    <row r="96" spans="1:40" ht="12" customHeight="1" thickBot="1">
      <c r="A96" s="22"/>
      <c r="B96" s="22"/>
      <c r="F96" s="26"/>
      <c r="G96" s="26"/>
      <c r="H96" s="26"/>
      <c r="I96" s="26"/>
      <c r="J96" s="26"/>
      <c r="K96" s="26"/>
      <c r="L96" s="26"/>
      <c r="M96" s="26"/>
      <c r="N96" s="26"/>
      <c r="O96" s="26"/>
      <c r="P96" s="26"/>
      <c r="Q96" s="26"/>
      <c r="R96" s="26"/>
      <c r="AH96" s="103"/>
    </row>
    <row r="97" spans="1:42" ht="12" customHeight="1" thickBot="1">
      <c r="A97" s="9"/>
      <c r="B97" s="17" t="s">
        <v>21</v>
      </c>
      <c r="F97" s="18">
        <f>SUM(F95:F96)</f>
        <v>26.41</v>
      </c>
      <c r="G97" s="18">
        <f t="shared" ref="G97:R97" si="77">SUM(G95:G96)</f>
        <v>0</v>
      </c>
      <c r="H97" s="18">
        <f t="shared" ref="H97" si="78">SUM(H95:H96)</f>
        <v>0</v>
      </c>
      <c r="I97" s="18">
        <f t="shared" si="77"/>
        <v>0</v>
      </c>
      <c r="J97" s="18">
        <f t="shared" si="77"/>
        <v>82.17</v>
      </c>
      <c r="K97" s="18">
        <f t="shared" si="77"/>
        <v>67.95</v>
      </c>
      <c r="L97" s="18">
        <f t="shared" si="77"/>
        <v>358.37</v>
      </c>
      <c r="M97" s="18">
        <f t="shared" si="77"/>
        <v>0</v>
      </c>
      <c r="N97" s="18">
        <f t="shared" si="77"/>
        <v>0</v>
      </c>
      <c r="O97" s="18">
        <f t="shared" si="77"/>
        <v>201.37</v>
      </c>
      <c r="P97" s="18">
        <f t="shared" si="77"/>
        <v>14.31</v>
      </c>
      <c r="Q97" s="18">
        <f t="shared" si="77"/>
        <v>68.59</v>
      </c>
      <c r="R97" s="18">
        <f t="shared" si="77"/>
        <v>819.17</v>
      </c>
      <c r="AH97" s="103"/>
      <c r="AJ97" s="82">
        <f>+AJ92+AJ68</f>
        <v>132.6789489320449</v>
      </c>
      <c r="AK97" s="2"/>
      <c r="AL97" s="82">
        <f>+AL92+AL68</f>
        <v>821.67931559926808</v>
      </c>
      <c r="AM97" s="2"/>
      <c r="AN97" s="82">
        <f>+AN92+AN68</f>
        <v>10.749980635822055</v>
      </c>
      <c r="AP97" s="82">
        <f>SUM(AJ97:AN97)</f>
        <v>965.10824516713501</v>
      </c>
    </row>
    <row r="98" spans="1:42" ht="12" customHeight="1">
      <c r="A98" s="9"/>
      <c r="B98" s="17"/>
      <c r="F98" s="27"/>
      <c r="G98" s="27"/>
      <c r="H98" s="27"/>
      <c r="I98" s="27"/>
      <c r="J98" s="27"/>
      <c r="K98" s="27"/>
      <c r="L98" s="27"/>
      <c r="M98" s="27"/>
      <c r="N98" s="27"/>
      <c r="O98" s="27"/>
      <c r="P98" s="27"/>
      <c r="Q98" s="27"/>
      <c r="R98" s="27"/>
      <c r="AH98" s="103"/>
    </row>
    <row r="99" spans="1:42" s="2" customFormat="1" ht="12" customHeight="1">
      <c r="A99" s="19" t="s">
        <v>22</v>
      </c>
      <c r="B99" s="19" t="s">
        <v>22</v>
      </c>
      <c r="C99" s="13"/>
      <c r="D99" s="13"/>
      <c r="E99" s="13"/>
      <c r="F99" s="15"/>
      <c r="G99" s="15"/>
      <c r="H99" s="15"/>
      <c r="I99" s="15"/>
      <c r="J99" s="15"/>
      <c r="K99" s="15"/>
      <c r="L99" s="15"/>
      <c r="M99" s="15"/>
      <c r="N99" s="15"/>
      <c r="O99" s="15"/>
      <c r="P99" s="15"/>
      <c r="Q99" s="15"/>
      <c r="R99" s="15"/>
      <c r="S99" s="13"/>
      <c r="T99" s="22"/>
      <c r="U99" s="22"/>
      <c r="V99" s="22"/>
      <c r="W99" s="22"/>
      <c r="X99" s="22"/>
      <c r="Y99" s="22"/>
      <c r="Z99" s="22"/>
      <c r="AA99" s="22"/>
      <c r="AB99" s="22"/>
      <c r="AC99" s="22"/>
      <c r="AD99" s="22"/>
      <c r="AE99" s="22"/>
      <c r="AF99" s="22"/>
      <c r="AH99" s="103"/>
    </row>
    <row r="100" spans="1:42" s="2" customFormat="1" ht="12" customHeight="1">
      <c r="A100" s="29" t="s">
        <v>247</v>
      </c>
      <c r="B100" s="29" t="s">
        <v>249</v>
      </c>
      <c r="C100" s="13"/>
      <c r="D100" s="13"/>
      <c r="E100" s="13"/>
      <c r="F100" s="14">
        <v>-4.2300000000000004</v>
      </c>
      <c r="G100" s="14">
        <v>-1</v>
      </c>
      <c r="H100" s="14">
        <v>-2.19</v>
      </c>
      <c r="I100" s="14">
        <v>-10.95</v>
      </c>
      <c r="J100" s="14">
        <v>0</v>
      </c>
      <c r="K100" s="14">
        <v>0</v>
      </c>
      <c r="L100" s="14">
        <v>0</v>
      </c>
      <c r="M100" s="14">
        <v>-55.23</v>
      </c>
      <c r="N100" s="14">
        <v>-1</v>
      </c>
      <c r="O100" s="14">
        <v>0</v>
      </c>
      <c r="P100" s="14">
        <v>-2</v>
      </c>
      <c r="Q100" s="14">
        <v>-2</v>
      </c>
      <c r="R100" s="14">
        <f t="shared" ref="R100:R105" si="79">SUM(F100:Q100)</f>
        <v>-78.599999999999994</v>
      </c>
      <c r="S100" s="13"/>
      <c r="T100" s="22"/>
      <c r="U100" s="22"/>
      <c r="V100" s="22"/>
      <c r="W100" s="22"/>
      <c r="X100" s="22"/>
      <c r="Y100" s="22"/>
      <c r="Z100" s="22"/>
      <c r="AA100" s="22"/>
      <c r="AB100" s="22"/>
      <c r="AC100" s="22"/>
      <c r="AD100" s="22"/>
      <c r="AE100" s="22"/>
      <c r="AF100" s="22"/>
      <c r="AH100" s="103"/>
    </row>
    <row r="101" spans="1:42" s="2" customFormat="1" ht="12" customHeight="1">
      <c r="A101" s="29" t="s">
        <v>23</v>
      </c>
      <c r="B101" s="29" t="s">
        <v>391</v>
      </c>
      <c r="C101" s="13"/>
      <c r="D101" s="13"/>
      <c r="E101" s="13"/>
      <c r="F101" s="14">
        <v>191.24</v>
      </c>
      <c r="G101" s="14">
        <v>168.44</v>
      </c>
      <c r="H101" s="14">
        <v>98.23</v>
      </c>
      <c r="I101" s="14">
        <v>186.08</v>
      </c>
      <c r="J101" s="14">
        <v>109.67</v>
      </c>
      <c r="K101" s="14">
        <v>108.31</v>
      </c>
      <c r="L101" s="14">
        <v>168.63</v>
      </c>
      <c r="M101" s="14">
        <v>121.5</v>
      </c>
      <c r="N101" s="14">
        <v>107.29</v>
      </c>
      <c r="O101" s="14">
        <v>138.34</v>
      </c>
      <c r="P101" s="14">
        <v>142.58000000000001</v>
      </c>
      <c r="Q101" s="14">
        <v>166.19</v>
      </c>
      <c r="R101" s="14">
        <f t="shared" ref="R101:R103" si="80">SUM(F101:Q101)</f>
        <v>1706.4999999999998</v>
      </c>
      <c r="S101" s="13"/>
      <c r="T101" s="22"/>
      <c r="U101" s="22"/>
      <c r="V101" s="22"/>
      <c r="W101" s="22"/>
      <c r="X101" s="22"/>
      <c r="Y101" s="22"/>
      <c r="Z101" s="22"/>
      <c r="AA101" s="22"/>
      <c r="AB101" s="22"/>
      <c r="AC101" s="22"/>
      <c r="AD101" s="22"/>
      <c r="AE101" s="22"/>
      <c r="AF101" s="22"/>
      <c r="AH101" s="103"/>
    </row>
    <row r="102" spans="1:42" s="2" customFormat="1" ht="12" customHeight="1">
      <c r="A102" s="29" t="s">
        <v>443</v>
      </c>
      <c r="B102" s="29" t="s">
        <v>444</v>
      </c>
      <c r="C102" s="13"/>
      <c r="D102" s="13"/>
      <c r="E102" s="13"/>
      <c r="F102" s="14">
        <v>0</v>
      </c>
      <c r="G102" s="14">
        <v>0</v>
      </c>
      <c r="H102" s="14">
        <v>0</v>
      </c>
      <c r="I102" s="14">
        <v>0</v>
      </c>
      <c r="J102" s="14">
        <v>0</v>
      </c>
      <c r="K102" s="14">
        <v>0</v>
      </c>
      <c r="L102" s="14">
        <v>0</v>
      </c>
      <c r="M102" s="14">
        <v>0</v>
      </c>
      <c r="N102" s="14">
        <v>0</v>
      </c>
      <c r="O102" s="14">
        <v>0</v>
      </c>
      <c r="P102" s="14">
        <v>0</v>
      </c>
      <c r="Q102" s="14">
        <v>0</v>
      </c>
      <c r="R102" s="14">
        <f t="shared" si="80"/>
        <v>0</v>
      </c>
      <c r="S102" s="13"/>
      <c r="T102" s="22"/>
      <c r="U102" s="22"/>
      <c r="V102" s="22"/>
      <c r="W102" s="22"/>
      <c r="X102" s="22"/>
      <c r="Y102" s="22"/>
      <c r="Z102" s="22"/>
      <c r="AA102" s="22"/>
      <c r="AB102" s="22"/>
      <c r="AC102" s="22"/>
      <c r="AD102" s="22"/>
      <c r="AE102" s="22"/>
      <c r="AF102" s="22"/>
      <c r="AH102" s="103"/>
    </row>
    <row r="103" spans="1:42" s="2" customFormat="1" ht="12" customHeight="1">
      <c r="A103" s="29" t="s">
        <v>248</v>
      </c>
      <c r="B103" s="29" t="s">
        <v>250</v>
      </c>
      <c r="C103" s="13"/>
      <c r="D103" s="13"/>
      <c r="E103" s="13"/>
      <c r="F103" s="14">
        <v>0</v>
      </c>
      <c r="G103" s="14">
        <v>0</v>
      </c>
      <c r="H103" s="14">
        <v>0</v>
      </c>
      <c r="I103" s="14">
        <v>0</v>
      </c>
      <c r="J103" s="14">
        <v>0</v>
      </c>
      <c r="K103" s="14">
        <v>0</v>
      </c>
      <c r="L103" s="14">
        <v>0</v>
      </c>
      <c r="M103" s="14">
        <v>0</v>
      </c>
      <c r="N103" s="14">
        <v>0</v>
      </c>
      <c r="O103" s="14">
        <v>0</v>
      </c>
      <c r="P103" s="14">
        <v>0</v>
      </c>
      <c r="Q103" s="14">
        <v>0</v>
      </c>
      <c r="R103" s="14">
        <f t="shared" si="80"/>
        <v>0</v>
      </c>
      <c r="S103" s="13"/>
      <c r="T103" s="22"/>
      <c r="U103" s="22"/>
      <c r="V103" s="22"/>
      <c r="W103" s="22"/>
      <c r="X103" s="22"/>
      <c r="Y103" s="22"/>
      <c r="Z103" s="22"/>
      <c r="AA103" s="22"/>
      <c r="AB103" s="22"/>
      <c r="AC103" s="22"/>
      <c r="AD103" s="22"/>
      <c r="AE103" s="22"/>
      <c r="AF103" s="22"/>
      <c r="AH103" s="103"/>
    </row>
    <row r="104" spans="1:42" s="2" customFormat="1" ht="12" customHeight="1">
      <c r="A104" s="29" t="s">
        <v>445</v>
      </c>
      <c r="B104" s="29" t="s">
        <v>446</v>
      </c>
      <c r="C104" s="13"/>
      <c r="D104" s="13"/>
      <c r="E104" s="13"/>
      <c r="F104" s="14">
        <v>0</v>
      </c>
      <c r="G104" s="14">
        <v>0</v>
      </c>
      <c r="H104" s="14">
        <v>0</v>
      </c>
      <c r="I104" s="14">
        <v>0</v>
      </c>
      <c r="J104" s="14">
        <v>0</v>
      </c>
      <c r="K104" s="14">
        <v>0</v>
      </c>
      <c r="L104" s="14">
        <v>0</v>
      </c>
      <c r="M104" s="14">
        <v>0</v>
      </c>
      <c r="N104" s="14">
        <v>0</v>
      </c>
      <c r="O104" s="14">
        <v>0</v>
      </c>
      <c r="P104" s="14">
        <v>0</v>
      </c>
      <c r="Q104" s="14">
        <v>0</v>
      </c>
      <c r="R104" s="14">
        <f t="shared" si="79"/>
        <v>0</v>
      </c>
      <c r="S104" s="13"/>
      <c r="T104" s="22"/>
      <c r="U104" s="22"/>
      <c r="V104" s="22"/>
      <c r="W104" s="22"/>
      <c r="X104" s="22"/>
      <c r="Y104" s="22"/>
      <c r="Z104" s="22"/>
      <c r="AA104" s="22"/>
      <c r="AB104" s="22"/>
      <c r="AC104" s="22"/>
      <c r="AD104" s="22"/>
      <c r="AE104" s="22"/>
      <c r="AF104" s="22"/>
      <c r="AH104" s="103"/>
    </row>
    <row r="105" spans="1:42" s="2" customFormat="1" ht="12" customHeight="1">
      <c r="A105" s="29" t="s">
        <v>468</v>
      </c>
      <c r="B105" s="29" t="s">
        <v>469</v>
      </c>
      <c r="C105" s="13"/>
      <c r="D105" s="13"/>
      <c r="E105" s="13"/>
      <c r="F105" s="14">
        <v>0</v>
      </c>
      <c r="G105" s="14">
        <v>0</v>
      </c>
      <c r="H105" s="14">
        <v>0</v>
      </c>
      <c r="I105" s="14">
        <v>0</v>
      </c>
      <c r="J105" s="14">
        <v>0</v>
      </c>
      <c r="K105" s="14">
        <v>0</v>
      </c>
      <c r="L105" s="14">
        <v>0</v>
      </c>
      <c r="M105" s="14">
        <v>0</v>
      </c>
      <c r="N105" s="14">
        <v>0</v>
      </c>
      <c r="O105" s="14">
        <v>0</v>
      </c>
      <c r="P105" s="14">
        <v>0</v>
      </c>
      <c r="Q105" s="14">
        <v>0</v>
      </c>
      <c r="R105" s="14">
        <f t="shared" si="79"/>
        <v>0</v>
      </c>
      <c r="S105" s="13"/>
      <c r="T105" s="22"/>
      <c r="U105" s="22"/>
      <c r="V105" s="22"/>
      <c r="W105" s="22"/>
      <c r="X105" s="22"/>
      <c r="Y105" s="22"/>
      <c r="Z105" s="22"/>
      <c r="AA105" s="22"/>
      <c r="AB105" s="22"/>
      <c r="AC105" s="22"/>
      <c r="AD105" s="22"/>
      <c r="AE105" s="22"/>
      <c r="AF105" s="22"/>
      <c r="AH105" s="103"/>
    </row>
    <row r="106" spans="1:42" s="2" customFormat="1" ht="12" customHeight="1">
      <c r="A106" s="16"/>
      <c r="B106" s="16"/>
      <c r="C106" s="13"/>
      <c r="D106" s="13"/>
      <c r="E106" s="13"/>
      <c r="F106" s="15"/>
      <c r="G106" s="15"/>
      <c r="H106" s="15"/>
      <c r="I106" s="15"/>
      <c r="J106" s="15"/>
      <c r="K106" s="15"/>
      <c r="L106" s="15"/>
      <c r="M106" s="15"/>
      <c r="N106" s="15"/>
      <c r="O106" s="15"/>
      <c r="P106" s="15"/>
      <c r="Q106" s="15"/>
      <c r="R106" s="15"/>
      <c r="S106" s="13"/>
      <c r="T106" s="22"/>
      <c r="U106" s="22"/>
      <c r="V106" s="22"/>
      <c r="W106" s="22"/>
      <c r="X106" s="22"/>
      <c r="Y106" s="22"/>
      <c r="Z106" s="22"/>
      <c r="AA106" s="22"/>
      <c r="AB106" s="22"/>
      <c r="AC106" s="22"/>
      <c r="AD106" s="22"/>
      <c r="AE106" s="22"/>
      <c r="AF106" s="22"/>
      <c r="AH106" s="103"/>
    </row>
    <row r="107" spans="1:42" s="2" customFormat="1" ht="12" customHeight="1">
      <c r="A107" s="9"/>
      <c r="B107" s="17" t="s">
        <v>25</v>
      </c>
      <c r="C107" s="13"/>
      <c r="D107" s="13"/>
      <c r="E107" s="13"/>
      <c r="F107" s="76">
        <f t="shared" ref="F107:R107" si="81">SUM(F100:F106)</f>
        <v>187.01000000000002</v>
      </c>
      <c r="G107" s="76">
        <f t="shared" si="81"/>
        <v>167.44</v>
      </c>
      <c r="H107" s="76">
        <f t="shared" si="81"/>
        <v>96.04</v>
      </c>
      <c r="I107" s="76">
        <f t="shared" si="81"/>
        <v>175.13000000000002</v>
      </c>
      <c r="J107" s="76">
        <f t="shared" si="81"/>
        <v>109.67</v>
      </c>
      <c r="K107" s="76">
        <f t="shared" si="81"/>
        <v>108.31</v>
      </c>
      <c r="L107" s="76">
        <f t="shared" si="81"/>
        <v>168.63</v>
      </c>
      <c r="M107" s="76">
        <f t="shared" si="81"/>
        <v>66.27000000000001</v>
      </c>
      <c r="N107" s="76">
        <f t="shared" si="81"/>
        <v>106.29</v>
      </c>
      <c r="O107" s="76">
        <f t="shared" si="81"/>
        <v>138.34</v>
      </c>
      <c r="P107" s="76">
        <f t="shared" si="81"/>
        <v>140.58000000000001</v>
      </c>
      <c r="Q107" s="76">
        <f t="shared" si="81"/>
        <v>164.19</v>
      </c>
      <c r="R107" s="76">
        <f t="shared" si="81"/>
        <v>1627.8999999999999</v>
      </c>
      <c r="S107" s="13"/>
      <c r="T107" s="22"/>
      <c r="U107" s="22"/>
      <c r="V107" s="22"/>
      <c r="W107" s="22"/>
      <c r="X107" s="22"/>
      <c r="Y107" s="22"/>
      <c r="Z107" s="22"/>
      <c r="AA107" s="22"/>
      <c r="AB107" s="22"/>
      <c r="AC107" s="22"/>
      <c r="AD107" s="22"/>
      <c r="AE107" s="22"/>
      <c r="AF107" s="22"/>
    </row>
    <row r="108" spans="1:42" ht="12" customHeight="1">
      <c r="A108" s="9"/>
      <c r="B108" s="17"/>
      <c r="F108" s="77"/>
      <c r="G108" s="77"/>
      <c r="H108" s="77"/>
      <c r="I108" s="77"/>
      <c r="J108" s="77"/>
      <c r="K108" s="77"/>
      <c r="L108" s="77"/>
      <c r="M108" s="77"/>
      <c r="N108" s="77"/>
      <c r="O108" s="77"/>
      <c r="P108" s="77"/>
      <c r="Q108" s="77"/>
      <c r="R108" s="77"/>
    </row>
    <row r="109" spans="1:42" ht="12" customHeight="1">
      <c r="A109" s="23"/>
      <c r="B109" s="28" t="s">
        <v>423</v>
      </c>
      <c r="F109" s="76">
        <f t="shared" ref="F109:R109" si="82">+F107+F97+F92+F68+F20+F13</f>
        <v>105133.29</v>
      </c>
      <c r="G109" s="76">
        <f t="shared" si="82"/>
        <v>104424.09</v>
      </c>
      <c r="H109" s="76">
        <f t="shared" si="82"/>
        <v>104885.89</v>
      </c>
      <c r="I109" s="76">
        <f t="shared" si="82"/>
        <v>103168.27</v>
      </c>
      <c r="J109" s="76">
        <f t="shared" si="82"/>
        <v>104960.62999999998</v>
      </c>
      <c r="K109" s="76">
        <f t="shared" si="82"/>
        <v>104672.45</v>
      </c>
      <c r="L109" s="76">
        <f t="shared" si="82"/>
        <v>99393.98000000001</v>
      </c>
      <c r="M109" s="76">
        <f t="shared" si="82"/>
        <v>96390.68</v>
      </c>
      <c r="N109" s="76">
        <f t="shared" si="82"/>
        <v>97417.869999999981</v>
      </c>
      <c r="O109" s="76">
        <f t="shared" si="82"/>
        <v>97979.340000000026</v>
      </c>
      <c r="P109" s="76">
        <f t="shared" si="82"/>
        <v>96928.63</v>
      </c>
      <c r="Q109" s="76">
        <f t="shared" si="82"/>
        <v>95699.13999999997</v>
      </c>
      <c r="R109" s="76">
        <f t="shared" si="82"/>
        <v>1211054.2600000002</v>
      </c>
    </row>
    <row r="110" spans="1:42">
      <c r="A110" s="23"/>
      <c r="B110" s="23"/>
      <c r="F110" s="91"/>
      <c r="G110" s="91"/>
      <c r="H110" s="91"/>
      <c r="I110" s="91"/>
      <c r="J110" s="91"/>
      <c r="K110" s="91"/>
      <c r="L110" s="91"/>
      <c r="M110" s="91"/>
      <c r="N110" s="91"/>
      <c r="O110" s="91"/>
      <c r="P110" s="91"/>
      <c r="Q110" s="91"/>
      <c r="R110" s="91"/>
    </row>
    <row r="111" spans="1:42">
      <c r="A111" s="11" t="s">
        <v>392</v>
      </c>
      <c r="B111" s="11" t="s">
        <v>392</v>
      </c>
      <c r="AJ111" s="11"/>
      <c r="AK111" s="11"/>
    </row>
    <row r="112" spans="1:42">
      <c r="A112" s="19"/>
      <c r="B112" s="19"/>
      <c r="AJ112" s="12"/>
      <c r="AK112" s="12"/>
    </row>
    <row r="113" spans="1:37">
      <c r="A113" s="115" t="s">
        <v>419</v>
      </c>
      <c r="B113" s="115" t="s">
        <v>419</v>
      </c>
      <c r="C113" s="13"/>
      <c r="D113" s="13"/>
      <c r="F113" s="14"/>
      <c r="G113" s="14"/>
      <c r="H113" s="14"/>
      <c r="I113" s="14"/>
      <c r="J113" s="14"/>
      <c r="K113" s="14"/>
      <c r="L113" s="14"/>
      <c r="M113" s="14"/>
      <c r="N113" s="14"/>
      <c r="O113" s="14"/>
      <c r="P113" s="14"/>
      <c r="Q113" s="14"/>
      <c r="R113" s="14"/>
      <c r="T113" s="88"/>
      <c r="U113" s="88"/>
      <c r="V113" s="88"/>
      <c r="W113" s="88"/>
      <c r="X113" s="88"/>
      <c r="Y113" s="88"/>
      <c r="Z113" s="88"/>
      <c r="AA113" s="88"/>
      <c r="AB113" s="88"/>
      <c r="AC113" s="88"/>
      <c r="AD113" s="88"/>
      <c r="AE113" s="88"/>
      <c r="AF113" s="88"/>
    </row>
    <row r="114" spans="1:37">
      <c r="A114" s="29" t="s">
        <v>220</v>
      </c>
      <c r="B114" s="29" t="s">
        <v>243</v>
      </c>
      <c r="C114" s="13"/>
      <c r="D114" s="13"/>
      <c r="F114" s="14">
        <v>0</v>
      </c>
      <c r="G114" s="14">
        <v>0</v>
      </c>
      <c r="H114" s="14">
        <v>0</v>
      </c>
      <c r="I114" s="14">
        <v>24.56</v>
      </c>
      <c r="J114" s="14">
        <v>3.07</v>
      </c>
      <c r="K114" s="14">
        <v>0</v>
      </c>
      <c r="L114" s="14">
        <v>0</v>
      </c>
      <c r="M114" s="14">
        <v>168.85</v>
      </c>
      <c r="N114" s="14">
        <v>0</v>
      </c>
      <c r="O114" s="14">
        <v>3.07</v>
      </c>
      <c r="P114" s="14">
        <v>0</v>
      </c>
      <c r="Q114" s="14">
        <v>0</v>
      </c>
      <c r="R114" s="14">
        <f t="shared" ref="R114:R116" si="83">SUM(F114:Q114)</f>
        <v>199.54999999999998</v>
      </c>
      <c r="T114" s="88"/>
      <c r="U114" s="88"/>
      <c r="V114" s="88"/>
      <c r="W114" s="88"/>
      <c r="X114" s="88"/>
      <c r="Y114" s="88"/>
      <c r="Z114" s="88"/>
      <c r="AA114" s="88"/>
      <c r="AB114" s="88"/>
      <c r="AC114" s="88"/>
      <c r="AD114" s="88"/>
      <c r="AE114" s="88"/>
      <c r="AF114" s="88"/>
    </row>
    <row r="115" spans="1:37">
      <c r="A115" s="29" t="s">
        <v>301</v>
      </c>
      <c r="B115" s="29" t="s">
        <v>302</v>
      </c>
      <c r="C115" s="13"/>
      <c r="D115" s="13"/>
      <c r="F115" s="14">
        <v>724.5</v>
      </c>
      <c r="G115" s="14">
        <v>724.5</v>
      </c>
      <c r="H115" s="14">
        <v>724.5</v>
      </c>
      <c r="I115" s="14">
        <v>569.25</v>
      </c>
      <c r="J115" s="14">
        <v>393.3</v>
      </c>
      <c r="K115" s="14">
        <v>310.5</v>
      </c>
      <c r="L115" s="14">
        <v>724.5</v>
      </c>
      <c r="M115" s="14">
        <v>786.6</v>
      </c>
      <c r="N115" s="14">
        <v>828</v>
      </c>
      <c r="O115" s="14">
        <v>786.6</v>
      </c>
      <c r="P115" s="14">
        <v>724.5</v>
      </c>
      <c r="Q115" s="14">
        <v>724.5</v>
      </c>
      <c r="R115" s="14">
        <f>SUM(F115:Q115)</f>
        <v>8021.2500000000009</v>
      </c>
      <c r="T115" s="88"/>
      <c r="U115" s="88"/>
      <c r="V115" s="88"/>
      <c r="W115" s="88"/>
      <c r="X115" s="88"/>
      <c r="Y115" s="88"/>
      <c r="Z115" s="88"/>
      <c r="AA115" s="88"/>
      <c r="AB115" s="88"/>
      <c r="AC115" s="88"/>
      <c r="AD115" s="88"/>
      <c r="AE115" s="88"/>
      <c r="AF115" s="88"/>
    </row>
    <row r="116" spans="1:37">
      <c r="A116" s="29" t="s">
        <v>221</v>
      </c>
      <c r="B116" s="29" t="s">
        <v>244</v>
      </c>
      <c r="C116" s="13"/>
      <c r="D116" s="13"/>
      <c r="F116" s="14">
        <v>0</v>
      </c>
      <c r="G116" s="14">
        <v>0</v>
      </c>
      <c r="H116" s="14">
        <v>0</v>
      </c>
      <c r="I116" s="14">
        <v>0</v>
      </c>
      <c r="J116" s="14">
        <v>0</v>
      </c>
      <c r="K116" s="14">
        <v>0</v>
      </c>
      <c r="L116" s="14">
        <v>0</v>
      </c>
      <c r="M116" s="14">
        <v>0</v>
      </c>
      <c r="N116" s="14">
        <v>0</v>
      </c>
      <c r="O116" s="14">
        <v>0</v>
      </c>
      <c r="P116" s="14">
        <v>0</v>
      </c>
      <c r="Q116" s="14">
        <v>0</v>
      </c>
      <c r="R116" s="14">
        <f t="shared" si="83"/>
        <v>0</v>
      </c>
      <c r="T116" s="88"/>
      <c r="U116" s="88"/>
      <c r="V116" s="88"/>
      <c r="W116" s="88"/>
      <c r="X116" s="88"/>
      <c r="Y116" s="88"/>
      <c r="Z116" s="88"/>
      <c r="AA116" s="88"/>
      <c r="AB116" s="88"/>
      <c r="AC116" s="88"/>
      <c r="AD116" s="88"/>
      <c r="AE116" s="88"/>
      <c r="AF116" s="88"/>
    </row>
    <row r="117" spans="1:37">
      <c r="A117" s="9"/>
      <c r="B117" s="9"/>
    </row>
    <row r="118" spans="1:37">
      <c r="A118" s="9"/>
      <c r="B118" s="17" t="s">
        <v>420</v>
      </c>
      <c r="F118" s="76">
        <f>SUM(F114:F117)</f>
        <v>724.5</v>
      </c>
      <c r="G118" s="76">
        <f t="shared" ref="G118:R118" si="84">SUM(G114:G117)</f>
        <v>724.5</v>
      </c>
      <c r="H118" s="76">
        <f t="shared" si="84"/>
        <v>724.5</v>
      </c>
      <c r="I118" s="76">
        <f t="shared" si="84"/>
        <v>593.80999999999995</v>
      </c>
      <c r="J118" s="76">
        <f t="shared" si="84"/>
        <v>396.37</v>
      </c>
      <c r="K118" s="76">
        <f t="shared" si="84"/>
        <v>310.5</v>
      </c>
      <c r="L118" s="76">
        <f t="shared" si="84"/>
        <v>724.5</v>
      </c>
      <c r="M118" s="76">
        <f t="shared" si="84"/>
        <v>955.45</v>
      </c>
      <c r="N118" s="76">
        <f t="shared" si="84"/>
        <v>828</v>
      </c>
      <c r="O118" s="76">
        <f t="shared" si="84"/>
        <v>789.67000000000007</v>
      </c>
      <c r="P118" s="76">
        <f t="shared" si="84"/>
        <v>724.5</v>
      </c>
      <c r="Q118" s="76">
        <f t="shared" si="84"/>
        <v>724.5</v>
      </c>
      <c r="R118" s="76">
        <f t="shared" si="84"/>
        <v>8220.8000000000011</v>
      </c>
    </row>
    <row r="119" spans="1:37">
      <c r="A119" s="116"/>
      <c r="B119" s="116"/>
      <c r="AJ119" s="16"/>
      <c r="AK119" s="16"/>
    </row>
    <row r="120" spans="1:37">
      <c r="A120" s="115" t="s">
        <v>421</v>
      </c>
      <c r="B120" s="115" t="s">
        <v>421</v>
      </c>
      <c r="AJ120" s="16"/>
      <c r="AK120" s="16"/>
    </row>
    <row r="121" spans="1:37">
      <c r="A121" s="29" t="s">
        <v>247</v>
      </c>
      <c r="B121" s="29" t="s">
        <v>249</v>
      </c>
      <c r="C121" s="13"/>
      <c r="D121" s="13"/>
      <c r="F121" s="14">
        <v>0</v>
      </c>
      <c r="G121" s="14">
        <v>0</v>
      </c>
      <c r="H121" s="14">
        <v>0</v>
      </c>
      <c r="I121" s="14">
        <v>0</v>
      </c>
      <c r="J121" s="14">
        <v>0</v>
      </c>
      <c r="K121" s="14">
        <v>0</v>
      </c>
      <c r="L121" s="14">
        <v>0</v>
      </c>
      <c r="M121" s="14">
        <v>0</v>
      </c>
      <c r="N121" s="14">
        <v>0</v>
      </c>
      <c r="O121" s="14">
        <v>0</v>
      </c>
      <c r="P121" s="14">
        <v>0</v>
      </c>
      <c r="Q121" s="14">
        <v>0</v>
      </c>
      <c r="R121" s="14">
        <f t="shared" ref="R121:R123" si="85">SUM(F121:Q121)</f>
        <v>0</v>
      </c>
      <c r="T121" s="88"/>
      <c r="U121" s="88"/>
      <c r="V121" s="88"/>
      <c r="W121" s="88"/>
      <c r="X121" s="88"/>
      <c r="Y121" s="88"/>
      <c r="Z121" s="88"/>
      <c r="AA121" s="88"/>
      <c r="AB121" s="88"/>
      <c r="AC121" s="88"/>
      <c r="AD121" s="88"/>
      <c r="AE121" s="88"/>
      <c r="AF121" s="88"/>
      <c r="AK121" s="17"/>
    </row>
    <row r="122" spans="1:37">
      <c r="A122" s="29" t="s">
        <v>468</v>
      </c>
      <c r="B122" s="29" t="s">
        <v>469</v>
      </c>
      <c r="C122" s="13"/>
      <c r="D122" s="13"/>
      <c r="F122" s="14">
        <v>0</v>
      </c>
      <c r="G122" s="14">
        <v>0</v>
      </c>
      <c r="H122" s="14">
        <v>0</v>
      </c>
      <c r="I122" s="14">
        <v>0</v>
      </c>
      <c r="J122" s="14">
        <v>0</v>
      </c>
      <c r="K122" s="14">
        <v>0</v>
      </c>
      <c r="L122" s="14">
        <v>0</v>
      </c>
      <c r="M122" s="14">
        <v>0</v>
      </c>
      <c r="N122" s="14">
        <v>0</v>
      </c>
      <c r="O122" s="14">
        <v>0</v>
      </c>
      <c r="P122" s="14">
        <v>0</v>
      </c>
      <c r="Q122" s="14">
        <v>0</v>
      </c>
      <c r="R122" s="14">
        <f t="shared" ref="R122" si="86">SUM(F122:Q122)</f>
        <v>0</v>
      </c>
      <c r="T122" s="88"/>
      <c r="U122" s="88"/>
      <c r="V122" s="88"/>
      <c r="W122" s="88"/>
      <c r="X122" s="88"/>
      <c r="Y122" s="88"/>
      <c r="Z122" s="88"/>
      <c r="AA122" s="88"/>
      <c r="AB122" s="88"/>
      <c r="AC122" s="88"/>
      <c r="AD122" s="88"/>
      <c r="AE122" s="88"/>
      <c r="AF122" s="88"/>
      <c r="AK122" s="17"/>
    </row>
    <row r="123" spans="1:37">
      <c r="A123" s="29" t="s">
        <v>23</v>
      </c>
      <c r="B123" s="29" t="s">
        <v>391</v>
      </c>
      <c r="C123" s="13"/>
      <c r="D123" s="13"/>
      <c r="F123" s="14">
        <v>4.4800000000000004</v>
      </c>
      <c r="G123" s="14">
        <v>5.58</v>
      </c>
      <c r="H123" s="14">
        <v>6.68</v>
      </c>
      <c r="I123" s="14">
        <v>6.88</v>
      </c>
      <c r="J123" s="14">
        <v>4.88</v>
      </c>
      <c r="K123" s="14">
        <v>3.53</v>
      </c>
      <c r="L123" s="14">
        <v>0</v>
      </c>
      <c r="M123" s="14">
        <v>1.1200000000000001</v>
      </c>
      <c r="N123" s="14">
        <v>2.2400000000000002</v>
      </c>
      <c r="O123" s="14">
        <v>1.1200000000000001</v>
      </c>
      <c r="P123" s="14">
        <v>2.12</v>
      </c>
      <c r="Q123" s="14">
        <v>5.6</v>
      </c>
      <c r="R123" s="14">
        <f t="shared" si="85"/>
        <v>44.23</v>
      </c>
      <c r="T123" s="88"/>
      <c r="U123" s="88"/>
      <c r="V123" s="88"/>
      <c r="W123" s="88"/>
      <c r="X123" s="88"/>
      <c r="Y123" s="88"/>
      <c r="Z123" s="88"/>
      <c r="AA123" s="88"/>
      <c r="AB123" s="88"/>
      <c r="AC123" s="88"/>
      <c r="AD123" s="88"/>
      <c r="AE123" s="88"/>
      <c r="AF123" s="88"/>
    </row>
    <row r="124" spans="1:37">
      <c r="A124" s="29"/>
      <c r="B124" s="29"/>
      <c r="C124" s="13"/>
      <c r="D124" s="13"/>
      <c r="F124" s="14"/>
      <c r="G124" s="14"/>
      <c r="H124" s="14"/>
      <c r="I124" s="14"/>
      <c r="J124" s="14"/>
      <c r="K124" s="14"/>
      <c r="L124" s="14"/>
      <c r="M124" s="14"/>
      <c r="N124" s="14"/>
      <c r="O124" s="14"/>
      <c r="P124" s="14"/>
      <c r="Q124" s="14"/>
      <c r="R124" s="14"/>
      <c r="T124" s="88"/>
      <c r="U124" s="88"/>
      <c r="V124" s="88"/>
      <c r="W124" s="88"/>
      <c r="X124" s="88"/>
      <c r="Y124" s="88"/>
      <c r="Z124" s="88"/>
      <c r="AA124" s="88"/>
      <c r="AB124" s="88"/>
      <c r="AC124" s="88"/>
      <c r="AD124" s="88"/>
      <c r="AE124" s="88"/>
      <c r="AF124" s="88"/>
    </row>
    <row r="125" spans="1:37">
      <c r="A125" s="29"/>
      <c r="B125" s="17" t="s">
        <v>422</v>
      </c>
      <c r="C125" s="13"/>
      <c r="D125" s="13"/>
      <c r="F125" s="76">
        <f>SUM(F121:F124)</f>
        <v>4.4800000000000004</v>
      </c>
      <c r="G125" s="76">
        <f>SUM(G121:G124)</f>
        <v>5.58</v>
      </c>
      <c r="H125" s="76">
        <f>SUM(H121:H124)</f>
        <v>6.68</v>
      </c>
      <c r="I125" s="76">
        <f t="shared" ref="I125:R125" si="87">SUM(I121:I124)</f>
        <v>6.88</v>
      </c>
      <c r="J125" s="76">
        <f t="shared" si="87"/>
        <v>4.88</v>
      </c>
      <c r="K125" s="76">
        <f t="shared" si="87"/>
        <v>3.53</v>
      </c>
      <c r="L125" s="76">
        <f t="shared" si="87"/>
        <v>0</v>
      </c>
      <c r="M125" s="76">
        <f t="shared" si="87"/>
        <v>1.1200000000000001</v>
      </c>
      <c r="N125" s="76">
        <f t="shared" si="87"/>
        <v>2.2400000000000002</v>
      </c>
      <c r="O125" s="76">
        <f t="shared" si="87"/>
        <v>1.1200000000000001</v>
      </c>
      <c r="P125" s="76">
        <f t="shared" si="87"/>
        <v>2.12</v>
      </c>
      <c r="Q125" s="76">
        <f t="shared" si="87"/>
        <v>5.6</v>
      </c>
      <c r="R125" s="76">
        <f t="shared" si="87"/>
        <v>44.23</v>
      </c>
      <c r="T125" s="88"/>
      <c r="U125" s="88"/>
      <c r="V125" s="88"/>
      <c r="W125" s="88"/>
      <c r="X125" s="88"/>
      <c r="Y125" s="88"/>
      <c r="Z125" s="88"/>
      <c r="AA125" s="88"/>
      <c r="AB125" s="88"/>
      <c r="AC125" s="88"/>
      <c r="AD125" s="88"/>
      <c r="AE125" s="88"/>
      <c r="AF125" s="88"/>
    </row>
    <row r="126" spans="1:37">
      <c r="A126" s="29"/>
      <c r="B126" s="17"/>
      <c r="C126" s="13"/>
      <c r="D126" s="13"/>
      <c r="F126" s="109"/>
      <c r="G126" s="109"/>
      <c r="H126" s="109"/>
      <c r="I126" s="109"/>
      <c r="J126" s="109"/>
      <c r="K126" s="109"/>
      <c r="L126" s="109"/>
      <c r="M126" s="109"/>
      <c r="N126" s="109"/>
      <c r="O126" s="109"/>
      <c r="P126" s="109"/>
      <c r="Q126" s="109"/>
      <c r="R126" s="109"/>
      <c r="T126" s="88"/>
      <c r="U126" s="88"/>
      <c r="V126" s="88"/>
      <c r="W126" s="88"/>
      <c r="X126" s="88"/>
      <c r="Y126" s="88"/>
      <c r="Z126" s="88"/>
      <c r="AA126" s="88"/>
      <c r="AB126" s="88"/>
      <c r="AC126" s="88"/>
      <c r="AD126" s="88"/>
      <c r="AE126" s="88"/>
      <c r="AF126" s="88"/>
    </row>
    <row r="127" spans="1:37">
      <c r="A127" s="29"/>
      <c r="B127" s="17" t="s">
        <v>424</v>
      </c>
      <c r="C127" s="13"/>
      <c r="D127" s="13"/>
      <c r="F127" s="76">
        <f>+F118+F125</f>
        <v>728.98</v>
      </c>
      <c r="G127" s="76">
        <f t="shared" ref="G127:Q127" si="88">+G118+G125</f>
        <v>730.08</v>
      </c>
      <c r="H127" s="76">
        <f t="shared" ref="H127" si="89">+H118+H125</f>
        <v>731.18</v>
      </c>
      <c r="I127" s="76">
        <f t="shared" si="88"/>
        <v>600.68999999999994</v>
      </c>
      <c r="J127" s="76">
        <f t="shared" si="88"/>
        <v>401.25</v>
      </c>
      <c r="K127" s="76">
        <f t="shared" si="88"/>
        <v>314.02999999999997</v>
      </c>
      <c r="L127" s="76">
        <f t="shared" si="88"/>
        <v>724.5</v>
      </c>
      <c r="M127" s="76">
        <f t="shared" si="88"/>
        <v>956.57</v>
      </c>
      <c r="N127" s="76">
        <f t="shared" si="88"/>
        <v>830.24</v>
      </c>
      <c r="O127" s="76">
        <f t="shared" si="88"/>
        <v>790.79000000000008</v>
      </c>
      <c r="P127" s="76">
        <f t="shared" si="88"/>
        <v>726.62</v>
      </c>
      <c r="Q127" s="76">
        <f t="shared" si="88"/>
        <v>730.1</v>
      </c>
      <c r="R127" s="76">
        <f>+R118+R125</f>
        <v>8265.0300000000007</v>
      </c>
      <c r="T127" s="88"/>
      <c r="U127" s="88"/>
      <c r="V127" s="88"/>
      <c r="W127" s="88"/>
      <c r="X127" s="88"/>
      <c r="Y127" s="88"/>
      <c r="Z127" s="88"/>
      <c r="AA127" s="88"/>
      <c r="AB127" s="88"/>
      <c r="AC127" s="88"/>
      <c r="AD127" s="88"/>
      <c r="AE127" s="88"/>
      <c r="AF127" s="88"/>
    </row>
    <row r="128" spans="1:37" ht="15.75" thickBot="1">
      <c r="A128" s="29"/>
      <c r="B128" s="29"/>
      <c r="C128" s="13"/>
      <c r="D128" s="13"/>
      <c r="F128" s="14"/>
      <c r="G128" s="14"/>
      <c r="H128" s="14"/>
      <c r="I128" s="14"/>
      <c r="J128" s="14"/>
      <c r="K128" s="14"/>
      <c r="L128" s="14"/>
      <c r="M128" s="14"/>
      <c r="N128" s="14"/>
      <c r="O128" s="14"/>
      <c r="P128" s="14"/>
      <c r="Q128" s="14"/>
      <c r="R128" s="14"/>
      <c r="T128" s="88"/>
      <c r="U128" s="88"/>
      <c r="V128" s="88"/>
      <c r="W128" s="88"/>
      <c r="X128" s="88"/>
      <c r="Y128" s="88"/>
      <c r="Z128" s="88"/>
      <c r="AA128" s="88"/>
      <c r="AB128" s="88"/>
      <c r="AC128" s="88"/>
      <c r="AD128" s="88"/>
      <c r="AE128" s="88"/>
      <c r="AF128" s="88"/>
    </row>
    <row r="129" spans="2:32" ht="15.75" thickBot="1">
      <c r="B129" s="28" t="s">
        <v>26</v>
      </c>
      <c r="F129" s="76">
        <f>+F109+F127</f>
        <v>105862.26999999999</v>
      </c>
      <c r="G129" s="76">
        <f t="shared" ref="G129:Q129" si="90">+G109+G127</f>
        <v>105154.17</v>
      </c>
      <c r="H129" s="76">
        <f t="shared" ref="H129" si="91">+H109+H127</f>
        <v>105617.06999999999</v>
      </c>
      <c r="I129" s="76">
        <f t="shared" si="90"/>
        <v>103768.96000000001</v>
      </c>
      <c r="J129" s="76">
        <f t="shared" si="90"/>
        <v>105361.87999999998</v>
      </c>
      <c r="K129" s="76">
        <f t="shared" si="90"/>
        <v>104986.48</v>
      </c>
      <c r="L129" s="76">
        <f t="shared" si="90"/>
        <v>100118.48000000001</v>
      </c>
      <c r="M129" s="76">
        <f t="shared" si="90"/>
        <v>97347.25</v>
      </c>
      <c r="N129" s="76">
        <f t="shared" si="90"/>
        <v>98248.109999999986</v>
      </c>
      <c r="O129" s="76">
        <f t="shared" si="90"/>
        <v>98770.130000000019</v>
      </c>
      <c r="P129" s="76">
        <f t="shared" si="90"/>
        <v>97655.25</v>
      </c>
      <c r="Q129" s="76">
        <f t="shared" si="90"/>
        <v>96429.239999999976</v>
      </c>
      <c r="R129" s="76">
        <f>+R109+R127</f>
        <v>1219319.2900000003</v>
      </c>
      <c r="AF129" s="135">
        <f>+AF92+AF68+AF20</f>
        <v>965.10824516713501</v>
      </c>
    </row>
    <row r="130" spans="2:32">
      <c r="F130" s="91"/>
      <c r="G130" s="91"/>
      <c r="H130" s="91"/>
      <c r="I130" s="91"/>
      <c r="J130" s="91"/>
      <c r="K130" s="91"/>
      <c r="L130" s="91"/>
      <c r="M130" s="91"/>
      <c r="N130" s="91"/>
      <c r="O130" s="91"/>
      <c r="P130" s="91"/>
      <c r="Q130" s="91"/>
      <c r="R130" s="91"/>
    </row>
    <row r="131" spans="2:32">
      <c r="F131" s="91"/>
      <c r="G131" s="91"/>
      <c r="H131" s="91"/>
      <c r="I131" s="91"/>
      <c r="J131" s="91"/>
      <c r="K131" s="91"/>
      <c r="L131" s="91"/>
      <c r="M131" s="91"/>
      <c r="N131" s="91"/>
      <c r="O131" s="91"/>
      <c r="P131" s="91"/>
      <c r="Q131" s="91"/>
      <c r="R131" s="91"/>
    </row>
    <row r="132" spans="2:32">
      <c r="R132" s="96"/>
    </row>
  </sheetData>
  <mergeCells count="3">
    <mergeCell ref="AI4:AJ4"/>
    <mergeCell ref="AK4:AL4"/>
    <mergeCell ref="AM4:AN4"/>
  </mergeCells>
  <pageMargins left="0.7" right="0.7" top="0.75" bottom="0.75" header="0.3" footer="0.3"/>
  <pageSetup scale="8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N11"/>
  <sheetViews>
    <sheetView topLeftCell="A4" zoomScale="115" zoomScaleNormal="115" workbookViewId="0">
      <selection activeCell="D30" sqref="D30"/>
    </sheetView>
  </sheetViews>
  <sheetFormatPr defaultRowHeight="15"/>
  <cols>
    <col min="1" max="1" width="18.28515625" customWidth="1"/>
    <col min="2" max="2" width="10.5703125" bestFit="1" customWidth="1"/>
    <col min="3" max="3" width="2.140625" customWidth="1"/>
    <col min="4" max="6" width="7.7109375" bestFit="1" customWidth="1"/>
    <col min="7" max="7" width="10.140625" bestFit="1" customWidth="1"/>
    <col min="8" max="8" width="7.42578125" bestFit="1" customWidth="1"/>
    <col min="9" max="9" width="8" bestFit="1" customWidth="1"/>
    <col min="10" max="10" width="10.28515625" bestFit="1" customWidth="1"/>
    <col min="11" max="11" width="7.7109375" bestFit="1" customWidth="1"/>
    <col min="12" max="12" width="8.42578125" bestFit="1" customWidth="1"/>
    <col min="13" max="13" width="11.28515625" bestFit="1" customWidth="1"/>
  </cols>
  <sheetData>
    <row r="1" spans="1:14">
      <c r="D1" s="252" t="s">
        <v>380</v>
      </c>
      <c r="E1" s="252"/>
      <c r="F1" s="252"/>
      <c r="G1" s="252"/>
      <c r="H1" s="252"/>
      <c r="I1" s="252"/>
      <c r="J1" s="252"/>
      <c r="K1" s="252"/>
      <c r="L1" s="252"/>
    </row>
    <row r="2" spans="1:14">
      <c r="B2" s="64" t="s">
        <v>378</v>
      </c>
      <c r="D2" s="64" t="s">
        <v>379</v>
      </c>
      <c r="E2" s="64" t="s">
        <v>304</v>
      </c>
      <c r="F2" s="64" t="s">
        <v>325</v>
      </c>
      <c r="G2" s="64" t="s">
        <v>305</v>
      </c>
      <c r="H2" s="64" t="s">
        <v>306</v>
      </c>
      <c r="I2" s="64" t="s">
        <v>307</v>
      </c>
      <c r="J2" s="64" t="s">
        <v>374</v>
      </c>
      <c r="K2" s="64" t="s">
        <v>371</v>
      </c>
      <c r="L2" s="64" t="s">
        <v>0</v>
      </c>
      <c r="M2" s="136" t="s">
        <v>381</v>
      </c>
    </row>
    <row r="3" spans="1:14">
      <c r="A3" t="s">
        <v>375</v>
      </c>
      <c r="B3" s="213">
        <f>+'Yakima Regulated Price Out'!AH44</f>
        <v>15164.943721422234</v>
      </c>
      <c r="C3" s="51"/>
      <c r="D3" s="51">
        <f>'Indian Nation Price Out'!AG31</f>
        <v>2684.7308015924718</v>
      </c>
      <c r="E3" s="51">
        <f>'Zillah Price Out'!AG21</f>
        <v>954.0564971111196</v>
      </c>
      <c r="F3" s="51">
        <f>'Tieton Price Out'!AF18</f>
        <v>452.37688411334693</v>
      </c>
      <c r="G3" s="51">
        <f>'Sunnyside Price Out'!AH19</f>
        <v>4105.465214481269</v>
      </c>
      <c r="H3" s="51">
        <f>'Naches Price Out'!AG17</f>
        <v>356.88420904226763</v>
      </c>
      <c r="I3" s="51">
        <f>'Mabton Price Out'!AG17</f>
        <v>486.09138830079911</v>
      </c>
      <c r="J3" s="51"/>
      <c r="L3" s="211">
        <f>SUM(D3:K3)</f>
        <v>9039.604994641275</v>
      </c>
      <c r="M3" s="78">
        <f>+B3+L3</f>
        <v>24204.548716063509</v>
      </c>
    </row>
    <row r="4" spans="1:14">
      <c r="A4" t="s">
        <v>376</v>
      </c>
      <c r="B4" s="213">
        <f>+'Yakima Regulated Price Out'!AH47</f>
        <v>3311.4072557985478</v>
      </c>
      <c r="C4" s="51"/>
      <c r="D4" s="51"/>
      <c r="E4" s="51"/>
      <c r="F4" s="51"/>
      <c r="G4" s="51"/>
      <c r="H4" s="51"/>
      <c r="I4" s="51"/>
      <c r="J4" s="51"/>
      <c r="L4" s="211">
        <f t="shared" ref="L4:L8" si="0">SUM(D4:K4)</f>
        <v>0</v>
      </c>
      <c r="M4" s="78">
        <f t="shared" ref="M4:M7" si="1">+B4+L4</f>
        <v>3311.4072557985478</v>
      </c>
      <c r="N4" s="189"/>
    </row>
    <row r="5" spans="1:14">
      <c r="A5" t="s">
        <v>377</v>
      </c>
      <c r="B5" s="213">
        <f>+'Yakima Regulated Price Out'!AH52</f>
        <v>714.28068574796237</v>
      </c>
      <c r="C5" s="51"/>
      <c r="D5" s="51"/>
      <c r="E5" s="51">
        <f>'Zillah Price Out'!AG28</f>
        <v>321.25</v>
      </c>
      <c r="F5" s="51"/>
      <c r="G5" s="51"/>
      <c r="H5" s="51">
        <f>'Naches Price Out'!AG24</f>
        <v>95.516408393649272</v>
      </c>
      <c r="I5" s="51"/>
      <c r="J5" s="51"/>
      <c r="L5" s="211">
        <f t="shared" si="0"/>
        <v>416.76640839364927</v>
      </c>
      <c r="M5" s="78">
        <f t="shared" si="1"/>
        <v>1131.0470941416115</v>
      </c>
    </row>
    <row r="6" spans="1:14">
      <c r="A6" t="s">
        <v>373</v>
      </c>
      <c r="B6" s="213">
        <f>'Yakima Regulated Price Out'!AH135</f>
        <v>8005.8731181174298</v>
      </c>
      <c r="C6" s="51"/>
      <c r="D6" s="51">
        <f>'Indian Nation Price Out'!AG72</f>
        <v>786.514963489043</v>
      </c>
      <c r="E6" s="51">
        <f>'Zillah Price Out'!AG59</f>
        <v>117.21077701402008</v>
      </c>
      <c r="F6" s="51">
        <f>'Tieton Price Out'!AF35</f>
        <v>79.802712258790891</v>
      </c>
      <c r="G6" s="51">
        <f>'Sunnyside Price Out'!AH68</f>
        <v>499.52745691409393</v>
      </c>
      <c r="H6" s="51">
        <f>'Naches Price Out'!AG42</f>
        <v>74.33410848884165</v>
      </c>
      <c r="I6" s="51">
        <f>'Mabton Price Out'!AG30</f>
        <v>72.51281005590748</v>
      </c>
      <c r="J6" s="51"/>
      <c r="L6" s="211">
        <f>SUM(D6:K6)</f>
        <v>1629.9028282206971</v>
      </c>
      <c r="M6" s="78">
        <f t="shared" si="1"/>
        <v>9635.7759463381262</v>
      </c>
      <c r="N6" s="189"/>
    </row>
    <row r="7" spans="1:14">
      <c r="A7" t="s">
        <v>372</v>
      </c>
      <c r="B7" s="213">
        <f>+'Yakima Regulated Price Out'!AH165</f>
        <v>425.81426550557921</v>
      </c>
      <c r="C7" s="51"/>
      <c r="D7" s="51">
        <f>'Indian Nation Price Out'!AG90</f>
        <v>113.04375200229958</v>
      </c>
      <c r="E7" s="51">
        <f>'Zillah Price Out'!AG75</f>
        <v>5.8331271372305924</v>
      </c>
      <c r="F7" s="51">
        <f>+'Tieton Price Out'!AF47</f>
        <v>0.16666666666666666</v>
      </c>
      <c r="G7" s="100">
        <f>'Sunnyside Price Out'!AH89</f>
        <v>52.660882602379317</v>
      </c>
      <c r="H7" s="51">
        <f>'Naches Price Out'!AG52</f>
        <v>4.999947253422719</v>
      </c>
      <c r="I7" s="51">
        <f>'Mabton Price Out'!AG40</f>
        <v>0.99998045745196451</v>
      </c>
      <c r="J7" s="51">
        <f>'Comm Recy-Storage Price Out'!AF92</f>
        <v>10.749980635822055</v>
      </c>
      <c r="L7" s="211">
        <f t="shared" si="0"/>
        <v>188.45433675527292</v>
      </c>
      <c r="M7" s="78">
        <f t="shared" si="1"/>
        <v>614.26860226085216</v>
      </c>
      <c r="N7" s="189"/>
    </row>
    <row r="8" spans="1:14">
      <c r="A8" t="s">
        <v>374</v>
      </c>
      <c r="B8" s="214"/>
      <c r="C8" s="67"/>
      <c r="D8" s="67"/>
      <c r="E8" s="67"/>
      <c r="F8" s="67"/>
      <c r="G8" s="67"/>
      <c r="H8" s="67"/>
      <c r="I8" s="67"/>
      <c r="J8" s="67">
        <f>'Comm Recy-Storage Price Out'!AF68</f>
        <v>954.35826453131301</v>
      </c>
      <c r="K8" s="67"/>
      <c r="L8" s="211">
        <f t="shared" si="0"/>
        <v>954.35826453131301</v>
      </c>
      <c r="M8" s="79">
        <f>L8+B8</f>
        <v>954.35826453131301</v>
      </c>
    </row>
    <row r="9" spans="1:14" ht="15.75" thickBot="1">
      <c r="B9" s="215">
        <f>SUM(B3:B8)</f>
        <v>27622.319046591754</v>
      </c>
      <c r="C9" s="83"/>
      <c r="D9" s="83">
        <f t="shared" ref="D9:K9" si="2">SUM(D3:D8)</f>
        <v>3584.2895170838146</v>
      </c>
      <c r="E9" s="83">
        <f t="shared" si="2"/>
        <v>1398.3504012623703</v>
      </c>
      <c r="F9" s="83">
        <f>SUM(F3:F8)</f>
        <v>532.34626303880441</v>
      </c>
      <c r="G9" s="83">
        <f>SUM(G3:G8)</f>
        <v>4657.6535539977422</v>
      </c>
      <c r="H9" s="83">
        <f t="shared" si="2"/>
        <v>531.73467317818131</v>
      </c>
      <c r="I9" s="83">
        <f t="shared" si="2"/>
        <v>559.60417881415856</v>
      </c>
      <c r="J9" s="83">
        <f t="shared" si="2"/>
        <v>965.10824516713501</v>
      </c>
      <c r="K9" s="83">
        <f t="shared" si="2"/>
        <v>0</v>
      </c>
      <c r="L9" s="212">
        <f>SUM(L3:L8)</f>
        <v>12229.086832542205</v>
      </c>
      <c r="M9" s="83">
        <f>L9+B9</f>
        <v>39851.405879133963</v>
      </c>
    </row>
    <row r="10" spans="1:14" ht="15.75" thickTop="1"/>
    <row r="11" spans="1:14">
      <c r="B11" s="78">
        <f>+'Yakima Regulated Price Out'!AH179-B9</f>
        <v>0</v>
      </c>
      <c r="C11" s="78"/>
      <c r="D11" s="78">
        <f>+'Indian Nation Price Out'!AG106-D9</f>
        <v>0</v>
      </c>
      <c r="E11" s="78">
        <f>+'Zillah Price Out'!AG89-E9</f>
        <v>0</v>
      </c>
      <c r="F11" s="78">
        <f>+'Tieton Price Out'!AF58-F9</f>
        <v>0</v>
      </c>
      <c r="G11" s="78">
        <f>+'Sunnyside Price Out'!AH105-G9</f>
        <v>0</v>
      </c>
      <c r="H11" s="78">
        <f>+'Naches Price Out'!AG65-H9</f>
        <v>0</v>
      </c>
      <c r="I11" s="78">
        <f>+'Mabton Price Out'!AG52-I9</f>
        <v>0</v>
      </c>
      <c r="J11" s="78">
        <f>+'Comm Recy-Storage Price Out'!AF129-J9</f>
        <v>0</v>
      </c>
      <c r="K11" s="78"/>
      <c r="L11" s="78"/>
      <c r="M11" s="78"/>
    </row>
  </sheetData>
  <mergeCells count="1">
    <mergeCell ref="D1:L1"/>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88D50-8784-4CA0-A38D-26E87417843C}">
  <sheetPr>
    <tabColor rgb="FFFFFF00"/>
    <pageSetUpPr fitToPage="1"/>
  </sheetPr>
  <dimension ref="A2:M31"/>
  <sheetViews>
    <sheetView workbookViewId="0">
      <selection activeCell="B22" sqref="B22"/>
    </sheetView>
  </sheetViews>
  <sheetFormatPr defaultRowHeight="15"/>
  <cols>
    <col min="1" max="1" width="32.85546875" bestFit="1" customWidth="1"/>
    <col min="2" max="2" width="11.5703125" customWidth="1"/>
    <col min="3" max="3" width="3.85546875" customWidth="1"/>
    <col min="4" max="4" width="15.42578125" customWidth="1"/>
    <col min="5" max="5" width="9" customWidth="1"/>
    <col min="6" max="6" width="10.7109375" customWidth="1"/>
    <col min="7" max="7" width="10.140625" bestFit="1" customWidth="1"/>
    <col min="8" max="8" width="7.42578125" bestFit="1" customWidth="1"/>
    <col min="9" max="9" width="8" bestFit="1" customWidth="1"/>
    <col min="10" max="10" width="19" bestFit="1" customWidth="1"/>
    <col min="11" max="11" width="13.42578125" bestFit="1" customWidth="1"/>
  </cols>
  <sheetData>
    <row r="2" spans="1:13" ht="18.75">
      <c r="A2" s="237" t="s">
        <v>524</v>
      </c>
      <c r="B2" s="237"/>
      <c r="C2" s="237"/>
      <c r="D2" s="237"/>
      <c r="E2" s="237"/>
      <c r="F2" s="237"/>
      <c r="G2" s="237"/>
      <c r="H2" s="237"/>
      <c r="I2" s="237"/>
      <c r="J2" s="237"/>
      <c r="K2" s="237"/>
      <c r="L2" s="237"/>
      <c r="M2" s="237"/>
    </row>
    <row r="5" spans="1:13">
      <c r="A5" s="228" t="s">
        <v>509</v>
      </c>
      <c r="B5" s="228" t="s">
        <v>378</v>
      </c>
      <c r="C5" s="228"/>
      <c r="D5" s="227" t="s">
        <v>303</v>
      </c>
      <c r="E5" s="227" t="s">
        <v>304</v>
      </c>
      <c r="F5" s="227" t="s">
        <v>325</v>
      </c>
      <c r="G5" s="227" t="s">
        <v>305</v>
      </c>
      <c r="H5" s="227" t="s">
        <v>306</v>
      </c>
      <c r="I5" s="227" t="s">
        <v>307</v>
      </c>
      <c r="J5" s="227" t="s">
        <v>521</v>
      </c>
      <c r="K5" s="227" t="s">
        <v>522</v>
      </c>
      <c r="M5" s="228" t="s">
        <v>0</v>
      </c>
    </row>
    <row r="6" spans="1:13">
      <c r="A6" s="65" t="s">
        <v>486</v>
      </c>
      <c r="B6" s="236">
        <f>+'Yakima Regulated Price Out'!AL44</f>
        <v>12822.270697491262</v>
      </c>
      <c r="C6" s="65"/>
      <c r="D6" s="229">
        <f>+'Indian Nation Price Out'!AK31</f>
        <v>2108.7467769263412</v>
      </c>
      <c r="E6" s="229">
        <f>+'Zillah Price Out'!AK21</f>
        <v>1000.2862773688278</v>
      </c>
      <c r="F6" s="229">
        <f>+'Tieton Price Out'!AJ18</f>
        <v>452.37688411334693</v>
      </c>
      <c r="G6" s="229">
        <f>+'Sunnyside Price Out'!AL19</f>
        <v>4105.465214481269</v>
      </c>
      <c r="H6" s="229">
        <f>+'Naches Price Out'!AK17</f>
        <v>356.88420904226763</v>
      </c>
      <c r="I6" s="229">
        <f>+'Mabton Price Out'!AK17</f>
        <v>486.09138830079911</v>
      </c>
      <c r="J6" s="229"/>
      <c r="K6" s="231">
        <f>SUM(D6:J6)</f>
        <v>8509.8507502328521</v>
      </c>
      <c r="M6" s="233">
        <f>B6+K6</f>
        <v>21332.121447724116</v>
      </c>
    </row>
    <row r="7" spans="1:13">
      <c r="A7" s="65" t="s">
        <v>510</v>
      </c>
      <c r="B7" s="236">
        <f>+'Yakima Regulated Price Out'!AL47</f>
        <v>3311.4072557985478</v>
      </c>
      <c r="C7" s="65"/>
      <c r="D7" s="229"/>
      <c r="E7" s="229"/>
      <c r="F7" s="229"/>
      <c r="G7" s="229"/>
      <c r="H7" s="229"/>
      <c r="I7" s="229"/>
      <c r="J7" s="229"/>
      <c r="K7" s="231">
        <f t="shared" ref="K7:K17" si="0">SUM(D7:J7)</f>
        <v>0</v>
      </c>
      <c r="M7" s="233">
        <f t="shared" ref="M7:M17" si="1">B7+K7</f>
        <v>3311.4072557985478</v>
      </c>
    </row>
    <row r="8" spans="1:13">
      <c r="A8" s="65" t="s">
        <v>511</v>
      </c>
      <c r="B8" s="236"/>
      <c r="C8" s="65"/>
      <c r="D8" s="229"/>
      <c r="E8" s="229"/>
      <c r="F8" s="229"/>
      <c r="G8" s="229"/>
      <c r="H8" s="229"/>
      <c r="I8" s="229"/>
      <c r="J8" s="229"/>
      <c r="K8" s="231">
        <f t="shared" si="0"/>
        <v>0</v>
      </c>
      <c r="M8" s="233">
        <f t="shared" si="1"/>
        <v>0</v>
      </c>
    </row>
    <row r="9" spans="1:13">
      <c r="A9" s="65" t="s">
        <v>512</v>
      </c>
      <c r="B9" s="236">
        <f>+'Yakima Regulated Price Out'!AP165</f>
        <v>425.81426550557921</v>
      </c>
      <c r="C9" s="65"/>
      <c r="D9" s="229">
        <f>+'Indian Nation Price Out'!AO90</f>
        <v>113.04375200229958</v>
      </c>
      <c r="E9" s="229">
        <f>+'Zillah Price Out'!AO75</f>
        <v>5.8331271372305924</v>
      </c>
      <c r="F9" s="229">
        <f>+'Tieton Price Out'!AN50</f>
        <v>0.16666666666666666</v>
      </c>
      <c r="G9" s="229">
        <f>+'Sunnyside Price Out'!AP89</f>
        <v>28.961275575880542</v>
      </c>
      <c r="H9" s="229">
        <f>+'Naches Price Out'!AO52</f>
        <v>4.999947253422719</v>
      </c>
      <c r="I9" s="229">
        <f>+'Mabton Price Out'!AO40</f>
        <v>0.99998045745196451</v>
      </c>
      <c r="J9" s="229"/>
      <c r="K9" s="231">
        <f t="shared" si="0"/>
        <v>154.00474909295207</v>
      </c>
      <c r="M9" s="233">
        <f t="shared" si="1"/>
        <v>579.81901459853134</v>
      </c>
    </row>
    <row r="10" spans="1:13">
      <c r="A10" s="65" t="s">
        <v>513</v>
      </c>
      <c r="B10" s="236"/>
      <c r="C10" s="65"/>
      <c r="D10" s="229"/>
      <c r="E10" s="229"/>
      <c r="F10" s="229"/>
      <c r="G10" s="229"/>
      <c r="H10" s="229"/>
      <c r="I10" s="229"/>
      <c r="J10" s="229">
        <f>+'Comm Recy-Storage Price Out'!AN92</f>
        <v>10.749980635822055</v>
      </c>
      <c r="K10" s="231">
        <f t="shared" si="0"/>
        <v>10.749980635822055</v>
      </c>
      <c r="M10" s="233">
        <f t="shared" si="1"/>
        <v>10.749980635822055</v>
      </c>
    </row>
    <row r="11" spans="1:13">
      <c r="A11" s="65" t="s">
        <v>514</v>
      </c>
      <c r="B11" s="236">
        <f>+'Yakima Regulated Price Out'!AL135</f>
        <v>1297.8256920314768</v>
      </c>
      <c r="C11" s="65"/>
      <c r="D11" s="229">
        <f>+'Indian Nation Price Out'!AK72</f>
        <v>25.939019834111498</v>
      </c>
      <c r="E11" s="229">
        <f>+'Zillah Price Out'!AK59</f>
        <v>26.137914990043122</v>
      </c>
      <c r="F11" s="229">
        <f>+'Tieton Price Out'!AJ35</f>
        <v>33.775311222923008</v>
      </c>
      <c r="G11" s="229"/>
      <c r="H11" s="229">
        <f>+'Naches Price Out'!AK42</f>
        <v>19.582985329350457</v>
      </c>
      <c r="I11" s="229">
        <f>+'Mabton Price Out'!AK30</f>
        <v>2.595531994347545</v>
      </c>
      <c r="J11" s="229"/>
      <c r="K11" s="231">
        <f t="shared" si="0"/>
        <v>108.03076337077562</v>
      </c>
      <c r="M11" s="233">
        <f t="shared" si="1"/>
        <v>1405.8564554022523</v>
      </c>
    </row>
    <row r="12" spans="1:13">
      <c r="A12" s="65" t="s">
        <v>515</v>
      </c>
      <c r="B12" s="236">
        <f>+'Yakima Regulated Price Out'!AN135</f>
        <v>6184.7391544121465</v>
      </c>
      <c r="C12" s="65"/>
      <c r="D12" s="229">
        <f>+'Indian Nation Price Out'!AM72</f>
        <v>754.57594365493151</v>
      </c>
      <c r="E12" s="229">
        <f>+'Zillah Price Out'!AM59</f>
        <v>91.072862023976953</v>
      </c>
      <c r="F12" s="229">
        <f>+'Tieton Price Out'!AL35</f>
        <v>46.027401035867889</v>
      </c>
      <c r="G12" s="229">
        <f>+'Sunnyside Price Out'!AN68</f>
        <v>499.52745691409393</v>
      </c>
      <c r="H12" s="229">
        <f>+'Naches Price Out'!AM42</f>
        <v>54.751123159491193</v>
      </c>
      <c r="I12" s="229">
        <f>+'Mabton Price Out'!AM30</f>
        <v>69.917278061559927</v>
      </c>
      <c r="J12" s="229"/>
      <c r="K12" s="231">
        <f t="shared" si="0"/>
        <v>1515.8720648499216</v>
      </c>
      <c r="M12" s="233">
        <f t="shared" si="1"/>
        <v>7700.6112192620676</v>
      </c>
    </row>
    <row r="13" spans="1:13">
      <c r="A13" s="65" t="s">
        <v>516</v>
      </c>
      <c r="B13" s="236"/>
      <c r="C13" s="65"/>
      <c r="D13" s="229"/>
      <c r="E13" s="229"/>
      <c r="F13" s="229"/>
      <c r="G13" s="229"/>
      <c r="H13" s="229"/>
      <c r="I13" s="229"/>
      <c r="J13" s="229">
        <f>+'Comm Recy-Storage Price Out'!AJ68</f>
        <v>132.6789489320449</v>
      </c>
      <c r="K13" s="231">
        <f t="shared" si="0"/>
        <v>132.6789489320449</v>
      </c>
      <c r="M13" s="233">
        <f t="shared" si="1"/>
        <v>132.6789489320449</v>
      </c>
    </row>
    <row r="14" spans="1:13">
      <c r="A14" s="65" t="s">
        <v>517</v>
      </c>
      <c r="B14" s="236"/>
      <c r="C14" s="65"/>
      <c r="D14" s="229"/>
      <c r="E14" s="229"/>
      <c r="F14" s="229"/>
      <c r="G14" s="229"/>
      <c r="H14" s="229"/>
      <c r="I14" s="229"/>
      <c r="J14" s="229">
        <f>+'Comm Recy-Storage Price Out'!AL68</f>
        <v>821.67931559926808</v>
      </c>
      <c r="K14" s="231">
        <f t="shared" si="0"/>
        <v>821.67931559926808</v>
      </c>
      <c r="M14" s="233">
        <f t="shared" si="1"/>
        <v>821.67931559926808</v>
      </c>
    </row>
    <row r="15" spans="1:13">
      <c r="A15" s="65" t="s">
        <v>518</v>
      </c>
      <c r="B15" s="236"/>
      <c r="C15" s="65"/>
      <c r="D15" s="229"/>
      <c r="E15" s="229"/>
      <c r="F15" s="229"/>
      <c r="G15" s="229"/>
      <c r="H15" s="229"/>
      <c r="I15" s="229"/>
      <c r="J15" s="229"/>
      <c r="K15" s="231">
        <f t="shared" si="0"/>
        <v>0</v>
      </c>
      <c r="M15" s="233">
        <f t="shared" si="1"/>
        <v>0</v>
      </c>
    </row>
    <row r="16" spans="1:13">
      <c r="A16" s="65" t="s">
        <v>519</v>
      </c>
      <c r="B16" s="236"/>
      <c r="C16" s="65"/>
      <c r="D16" s="229"/>
      <c r="E16" s="229"/>
      <c r="F16" s="229"/>
      <c r="G16" s="229"/>
      <c r="H16" s="229"/>
      <c r="I16" s="229"/>
      <c r="J16" s="229"/>
      <c r="K16" s="231">
        <f t="shared" si="0"/>
        <v>0</v>
      </c>
      <c r="M16" s="233">
        <f t="shared" si="1"/>
        <v>0</v>
      </c>
    </row>
    <row r="17" spans="1:13">
      <c r="A17" s="65" t="s">
        <v>520</v>
      </c>
      <c r="B17" s="236">
        <f>+'Yakima Regulated Price Out'!AL52</f>
        <v>714.28068574796237</v>
      </c>
      <c r="C17" s="65"/>
      <c r="D17" s="229"/>
      <c r="E17" s="229">
        <f>+'Zillah Price Out'!AK28</f>
        <v>321.25</v>
      </c>
      <c r="F17" s="229"/>
      <c r="G17" s="229"/>
      <c r="H17" s="229">
        <f>+'Naches Price Out'!AK24</f>
        <v>95.516408393649272</v>
      </c>
      <c r="I17" s="229"/>
      <c r="J17" s="229"/>
      <c r="K17" s="231">
        <f t="shared" si="0"/>
        <v>416.76640839364927</v>
      </c>
      <c r="M17" s="233">
        <f t="shared" si="1"/>
        <v>1131.0470941416115</v>
      </c>
    </row>
    <row r="18" spans="1:13" ht="15.75" thickBot="1">
      <c r="A18" s="226" t="s">
        <v>0</v>
      </c>
      <c r="B18" s="230">
        <f>SUM(B6:B17)</f>
        <v>24756.337750986975</v>
      </c>
      <c r="C18" s="226"/>
      <c r="D18" s="230">
        <f t="shared" ref="D18:J18" si="2">SUM(D6:D17)</f>
        <v>3002.305492417684</v>
      </c>
      <c r="E18" s="230">
        <f t="shared" si="2"/>
        <v>1444.5801815200784</v>
      </c>
      <c r="F18" s="230">
        <f t="shared" si="2"/>
        <v>532.34626303880452</v>
      </c>
      <c r="G18" s="230">
        <f t="shared" si="2"/>
        <v>4633.9539469712436</v>
      </c>
      <c r="H18" s="230">
        <f t="shared" si="2"/>
        <v>531.73467317818131</v>
      </c>
      <c r="I18" s="230">
        <f t="shared" si="2"/>
        <v>559.60417881415856</v>
      </c>
      <c r="J18" s="230">
        <f t="shared" si="2"/>
        <v>965.10824516713501</v>
      </c>
      <c r="K18" s="232">
        <f>SUM(K6:K17)</f>
        <v>11669.632981107286</v>
      </c>
      <c r="L18" s="62"/>
      <c r="M18" s="232">
        <f>SUM(M6:M17)</f>
        <v>36425.970732094269</v>
      </c>
    </row>
    <row r="19" spans="1:13" ht="15.75" thickTop="1">
      <c r="A19" s="65"/>
      <c r="B19" s="65"/>
      <c r="C19" s="65"/>
      <c r="D19" s="65"/>
      <c r="E19" s="65"/>
      <c r="F19" s="65"/>
      <c r="G19" s="65"/>
      <c r="H19" s="65"/>
      <c r="I19" s="65"/>
      <c r="J19" s="65"/>
    </row>
    <row r="20" spans="1:13">
      <c r="A20" s="228" t="s">
        <v>523</v>
      </c>
      <c r="B20" s="228"/>
    </row>
    <row r="21" spans="1:13">
      <c r="A21" s="65" t="s">
        <v>378</v>
      </c>
      <c r="B21" s="234">
        <f>+'Yakima Regulated Price Out'!AP179+'Yakima Regulated Price Out'!AN179+'Yakima Regulated Price Out'!AL179</f>
        <v>24756.337750986975</v>
      </c>
    </row>
    <row r="22" spans="1:13">
      <c r="A22" s="65" t="s">
        <v>303</v>
      </c>
      <c r="B22" s="235">
        <f>+'Indian Nation Price Out'!AQ106</f>
        <v>3002.305492417684</v>
      </c>
    </row>
    <row r="23" spans="1:13">
      <c r="A23" s="65" t="s">
        <v>304</v>
      </c>
      <c r="B23" s="235">
        <f>+'Zillah Price Out'!AQ89</f>
        <v>1444.5801815200784</v>
      </c>
    </row>
    <row r="24" spans="1:13">
      <c r="A24" s="65" t="s">
        <v>325</v>
      </c>
      <c r="B24" s="235">
        <f>+'Tieton Price Out'!AP58</f>
        <v>532.34626303880452</v>
      </c>
    </row>
    <row r="25" spans="1:13">
      <c r="A25" s="65" t="s">
        <v>305</v>
      </c>
      <c r="B25" s="235">
        <f>+'Sunnyside Price Out'!AR105</f>
        <v>4633.9539469712436</v>
      </c>
    </row>
    <row r="26" spans="1:13">
      <c r="A26" s="65" t="s">
        <v>306</v>
      </c>
      <c r="B26" s="235">
        <f>+'Naches Price Out'!AQ65</f>
        <v>531.73467317818131</v>
      </c>
    </row>
    <row r="27" spans="1:13">
      <c r="A27" s="65" t="s">
        <v>307</v>
      </c>
      <c r="B27" s="235">
        <f>+'Mabton Price Out'!AQ52</f>
        <v>559.60417881415856</v>
      </c>
    </row>
    <row r="28" spans="1:13">
      <c r="A28" s="65" t="s">
        <v>521</v>
      </c>
      <c r="B28" s="235">
        <f>+'Comm Recy-Storage Price Out'!AP97</f>
        <v>965.10824516713501</v>
      </c>
    </row>
    <row r="29" spans="1:13" ht="15.75" thickBot="1">
      <c r="A29" s="226" t="s">
        <v>0</v>
      </c>
      <c r="B29" s="230">
        <f>SUM(B21:B28)</f>
        <v>36425.970732094254</v>
      </c>
    </row>
    <row r="30" spans="1:13" ht="15.75" thickTop="1"/>
    <row r="31" spans="1:13">
      <c r="B31" s="78">
        <f>+B29-M18</f>
        <v>0</v>
      </c>
    </row>
  </sheetData>
  <pageMargins left="0.7" right="0.7" top="0.75" bottom="0.75" header="0.3" footer="0.3"/>
  <pageSetup scale="76"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6" tint="0.59999389629810485"/>
    <pageSetUpPr fitToPage="1"/>
  </sheetPr>
  <dimension ref="A1:XEO191"/>
  <sheetViews>
    <sheetView zoomScaleNormal="100" workbookViewId="0">
      <pane xSplit="2" ySplit="5" topLeftCell="C95" activePane="bottomRight" state="frozen"/>
      <selection activeCell="D30" sqref="D30"/>
      <selection pane="topRight" activeCell="D30" sqref="D30"/>
      <selection pane="bottomLeft" activeCell="D30" sqref="D30"/>
      <selection pane="bottomRight" activeCell="H174" sqref="H174"/>
    </sheetView>
  </sheetViews>
  <sheetFormatPr defaultColWidth="9.140625" defaultRowHeight="12.75" outlineLevelCol="1"/>
  <cols>
    <col min="1" max="1" width="22.7109375" style="29" customWidth="1"/>
    <col min="2" max="2" width="29.140625" style="29" bestFit="1" customWidth="1"/>
    <col min="3" max="3" width="17.85546875" style="29" customWidth="1"/>
    <col min="4" max="5" width="17.5703125" style="29" customWidth="1"/>
    <col min="6" max="6" width="10.42578125" style="29" customWidth="1"/>
    <col min="7" max="7" width="2.28515625" style="29" customWidth="1"/>
    <col min="8" max="8" width="13.5703125" style="69" customWidth="1" outlineLevel="1"/>
    <col min="9" max="9" width="16" style="69" customWidth="1" outlineLevel="1"/>
    <col min="10" max="19" width="13.5703125" style="69" customWidth="1" outlineLevel="1"/>
    <col min="20" max="20" width="14.85546875" style="69" bestFit="1" customWidth="1"/>
    <col min="21" max="21" width="2" style="29" customWidth="1"/>
    <col min="22" max="33" width="10.140625" style="69" customWidth="1" outlineLevel="1"/>
    <col min="34" max="34" width="11.5703125" style="69" bestFit="1" customWidth="1"/>
    <col min="35" max="35" width="9.140625" style="29"/>
    <col min="36" max="36" width="11" style="29" customWidth="1" outlineLevel="1"/>
    <col min="37" max="37" width="17.7109375" style="29" customWidth="1" outlineLevel="1"/>
    <col min="38" max="39" width="9.140625" style="29" customWidth="1" outlineLevel="1"/>
    <col min="40" max="40" width="9.85546875" style="29" customWidth="1" outlineLevel="1"/>
    <col min="41" max="42" width="9.140625" style="29" customWidth="1" outlineLevel="1"/>
    <col min="43" max="16384" width="9.140625" style="29"/>
  </cols>
  <sheetData>
    <row r="1" spans="1:42" ht="12" customHeight="1">
      <c r="A1" s="1" t="s">
        <v>27</v>
      </c>
      <c r="B1" s="30"/>
      <c r="C1" s="31"/>
      <c r="D1" s="31"/>
      <c r="E1" s="31"/>
      <c r="F1" s="30"/>
      <c r="G1" s="30"/>
      <c r="H1" s="140" t="s">
        <v>472</v>
      </c>
      <c r="I1" s="140" t="s">
        <v>473</v>
      </c>
      <c r="J1" s="140"/>
      <c r="K1" s="140"/>
      <c r="L1" s="140"/>
      <c r="M1" s="140"/>
      <c r="N1" s="42"/>
      <c r="O1" s="42"/>
      <c r="P1" s="42"/>
      <c r="Q1" s="42"/>
      <c r="R1" s="42"/>
      <c r="S1" s="42"/>
      <c r="T1" s="42"/>
      <c r="U1" s="30"/>
    </row>
    <row r="2" spans="1:42" ht="12" customHeight="1">
      <c r="A2" s="1" t="s">
        <v>28</v>
      </c>
      <c r="B2" s="30"/>
      <c r="C2" s="31"/>
      <c r="D2" s="31"/>
      <c r="E2" s="31"/>
      <c r="F2" s="30"/>
      <c r="G2" s="30"/>
      <c r="H2" s="42"/>
      <c r="I2" s="42"/>
      <c r="J2" s="42"/>
      <c r="K2" s="42"/>
      <c r="L2" s="42"/>
      <c r="M2" s="42"/>
      <c r="N2" s="42"/>
      <c r="O2" s="42"/>
      <c r="P2" s="42"/>
      <c r="Q2" s="42"/>
      <c r="R2" s="42"/>
      <c r="S2" s="42"/>
      <c r="T2" s="42"/>
      <c r="U2" s="30"/>
    </row>
    <row r="3" spans="1:42" ht="12" customHeight="1">
      <c r="A3" s="156" t="s">
        <v>494</v>
      </c>
      <c r="B3" s="30"/>
      <c r="C3" s="31"/>
      <c r="D3" s="31"/>
      <c r="E3" s="31"/>
      <c r="F3" s="30"/>
      <c r="G3" s="30"/>
      <c r="H3" s="42"/>
      <c r="I3" s="42"/>
      <c r="J3" s="42"/>
      <c r="K3" s="42"/>
      <c r="L3" s="42"/>
      <c r="M3" s="42"/>
      <c r="N3" s="42"/>
      <c r="O3" s="42"/>
      <c r="P3" s="42"/>
      <c r="Q3" s="42"/>
      <c r="R3" s="42"/>
      <c r="S3" s="42"/>
      <c r="T3" s="42"/>
      <c r="U3" s="30"/>
      <c r="V3" s="196"/>
      <c r="W3" s="196"/>
      <c r="X3" s="196"/>
      <c r="Y3" s="196"/>
      <c r="Z3" s="196"/>
      <c r="AA3" s="196"/>
      <c r="AB3" s="196"/>
      <c r="AC3" s="196"/>
      <c r="AD3" s="196"/>
      <c r="AE3" s="196"/>
      <c r="AF3" s="196"/>
      <c r="AG3" s="196"/>
    </row>
    <row r="4" spans="1:42">
      <c r="A4" s="30"/>
      <c r="B4" s="33"/>
      <c r="C4" s="157" t="s">
        <v>483</v>
      </c>
      <c r="D4" s="159" t="s">
        <v>487</v>
      </c>
      <c r="E4" s="34" t="s">
        <v>495</v>
      </c>
      <c r="F4" s="192" t="s">
        <v>502</v>
      </c>
      <c r="G4" s="30"/>
      <c r="H4" s="162" t="s">
        <v>426</v>
      </c>
      <c r="I4" s="162" t="s">
        <v>427</v>
      </c>
      <c r="J4" s="162" t="s">
        <v>428</v>
      </c>
      <c r="K4" s="162" t="s">
        <v>429</v>
      </c>
      <c r="L4" s="162" t="s">
        <v>430</v>
      </c>
      <c r="M4" s="163" t="s">
        <v>431</v>
      </c>
      <c r="N4" s="161" t="s">
        <v>432</v>
      </c>
      <c r="O4" s="162" t="s">
        <v>433</v>
      </c>
      <c r="P4" s="162" t="s">
        <v>434</v>
      </c>
      <c r="Q4" s="162" t="s">
        <v>435</v>
      </c>
      <c r="R4" s="162" t="s">
        <v>436</v>
      </c>
      <c r="S4" s="162" t="s">
        <v>437</v>
      </c>
      <c r="T4" s="68" t="s">
        <v>0</v>
      </c>
      <c r="U4" s="30"/>
      <c r="V4" s="197" t="str">
        <f t="shared" ref="V4:AG4" si="0">H4</f>
        <v>Jan</v>
      </c>
      <c r="W4" s="197" t="str">
        <f t="shared" si="0"/>
        <v>Feb</v>
      </c>
      <c r="X4" s="197" t="str">
        <f t="shared" si="0"/>
        <v>Mar</v>
      </c>
      <c r="Y4" s="197" t="str">
        <f t="shared" si="0"/>
        <v>Apr</v>
      </c>
      <c r="Z4" s="197" t="str">
        <f t="shared" si="0"/>
        <v>May</v>
      </c>
      <c r="AA4" s="198" t="str">
        <f t="shared" si="0"/>
        <v>Jun</v>
      </c>
      <c r="AB4" s="199" t="str">
        <f t="shared" si="0"/>
        <v>Jul</v>
      </c>
      <c r="AC4" s="197" t="str">
        <f t="shared" si="0"/>
        <v>Aug</v>
      </c>
      <c r="AD4" s="197" t="str">
        <f t="shared" si="0"/>
        <v>Sep</v>
      </c>
      <c r="AE4" s="197" t="str">
        <f t="shared" si="0"/>
        <v>Oct</v>
      </c>
      <c r="AF4" s="197" t="str">
        <f t="shared" si="0"/>
        <v>Nov</v>
      </c>
      <c r="AG4" s="197" t="str">
        <f t="shared" si="0"/>
        <v>Dec</v>
      </c>
      <c r="AH4" s="199" t="s">
        <v>0</v>
      </c>
      <c r="AK4" s="253" t="s">
        <v>504</v>
      </c>
      <c r="AL4" s="254"/>
      <c r="AM4" s="253" t="s">
        <v>505</v>
      </c>
      <c r="AN4" s="254"/>
      <c r="AO4" s="253" t="s">
        <v>506</v>
      </c>
      <c r="AP4" s="254"/>
    </row>
    <row r="5" spans="1:42" ht="25.5">
      <c r="A5" s="36" t="s">
        <v>1</v>
      </c>
      <c r="B5" s="33" t="s">
        <v>2</v>
      </c>
      <c r="C5" s="158">
        <v>44440</v>
      </c>
      <c r="D5" s="160">
        <v>44774</v>
      </c>
      <c r="E5" s="127">
        <v>45078</v>
      </c>
      <c r="F5" s="191" t="s">
        <v>503</v>
      </c>
      <c r="G5" s="33"/>
      <c r="H5" s="162"/>
      <c r="I5" s="162"/>
      <c r="J5" s="162"/>
      <c r="K5" s="162"/>
      <c r="L5" s="162"/>
      <c r="M5" s="163"/>
      <c r="N5" s="161"/>
      <c r="O5" s="162"/>
      <c r="P5" s="162"/>
      <c r="Q5" s="162"/>
      <c r="R5" s="162"/>
      <c r="S5" s="162"/>
      <c r="T5" s="68" t="s">
        <v>418</v>
      </c>
      <c r="U5" s="33"/>
      <c r="V5" s="162" t="s">
        <v>439</v>
      </c>
      <c r="W5" s="162" t="s">
        <v>439</v>
      </c>
      <c r="X5" s="162" t="s">
        <v>439</v>
      </c>
      <c r="Y5" s="162" t="s">
        <v>439</v>
      </c>
      <c r="Z5" s="162" t="s">
        <v>439</v>
      </c>
      <c r="AA5" s="163" t="s">
        <v>439</v>
      </c>
      <c r="AB5" s="161" t="s">
        <v>439</v>
      </c>
      <c r="AC5" s="162" t="s">
        <v>439</v>
      </c>
      <c r="AD5" s="162" t="s">
        <v>439</v>
      </c>
      <c r="AE5" s="162" t="s">
        <v>439</v>
      </c>
      <c r="AF5" s="162" t="s">
        <v>439</v>
      </c>
      <c r="AG5" s="162" t="s">
        <v>439</v>
      </c>
      <c r="AH5" s="161" t="s">
        <v>413</v>
      </c>
      <c r="AK5" s="216" t="s">
        <v>507</v>
      </c>
      <c r="AL5" s="217" t="s">
        <v>508</v>
      </c>
      <c r="AM5" s="216" t="s">
        <v>507</v>
      </c>
      <c r="AN5" s="217" t="s">
        <v>508</v>
      </c>
      <c r="AO5" s="216" t="s">
        <v>507</v>
      </c>
      <c r="AP5" s="217" t="s">
        <v>508</v>
      </c>
    </row>
    <row r="6" spans="1:42" ht="12" customHeight="1"/>
    <row r="7" spans="1:42" s="30" customFormat="1" ht="12" customHeight="1">
      <c r="C7" s="244"/>
      <c r="D7" s="244"/>
      <c r="E7" s="244"/>
      <c r="F7" s="244"/>
      <c r="H7" s="42"/>
      <c r="I7" s="42"/>
      <c r="J7" s="42"/>
      <c r="K7" s="42"/>
      <c r="L7" s="42"/>
      <c r="M7" s="42"/>
      <c r="N7" s="42"/>
      <c r="O7" s="42"/>
      <c r="P7" s="42"/>
      <c r="Q7" s="42"/>
      <c r="R7" s="42"/>
      <c r="S7" s="42"/>
      <c r="T7" s="42"/>
      <c r="V7" s="69"/>
      <c r="W7" s="69"/>
      <c r="X7" s="69"/>
      <c r="Y7" s="69"/>
      <c r="Z7" s="69"/>
      <c r="AA7" s="69"/>
      <c r="AB7" s="69"/>
      <c r="AC7" s="69"/>
      <c r="AD7" s="69"/>
      <c r="AE7" s="69"/>
      <c r="AF7" s="69"/>
      <c r="AG7" s="69"/>
      <c r="AH7" s="42"/>
    </row>
    <row r="8" spans="1:42" s="30" customFormat="1" ht="12" customHeight="1">
      <c r="C8" s="244"/>
      <c r="D8" s="244"/>
      <c r="E8" s="244"/>
      <c r="F8" s="244"/>
      <c r="G8" s="38"/>
      <c r="H8" s="42"/>
      <c r="I8" s="42"/>
      <c r="J8" s="42"/>
      <c r="K8" s="42"/>
      <c r="L8" s="42"/>
      <c r="M8" s="42"/>
      <c r="N8" s="42"/>
      <c r="O8" s="42"/>
      <c r="P8" s="42"/>
      <c r="Q8" s="42"/>
      <c r="R8" s="42"/>
      <c r="S8" s="42"/>
      <c r="T8" s="42"/>
      <c r="U8" s="38"/>
      <c r="V8" s="69"/>
      <c r="W8" s="69"/>
      <c r="X8" s="69"/>
      <c r="Y8" s="69"/>
      <c r="Z8" s="69"/>
      <c r="AA8" s="69"/>
      <c r="AB8" s="69"/>
      <c r="AC8" s="69"/>
      <c r="AD8" s="69"/>
      <c r="AE8" s="69"/>
      <c r="AF8" s="69"/>
      <c r="AG8" s="69"/>
      <c r="AH8" s="42"/>
    </row>
    <row r="9" spans="1:42" s="30" customFormat="1" ht="12" customHeight="1">
      <c r="A9" s="39" t="s">
        <v>5</v>
      </c>
      <c r="B9" s="39" t="s">
        <v>5</v>
      </c>
      <c r="C9" s="244"/>
      <c r="D9" s="31"/>
      <c r="E9" s="31"/>
      <c r="F9" s="38"/>
      <c r="G9" s="38"/>
      <c r="H9" s="42"/>
      <c r="I9" s="42"/>
      <c r="J9" s="42"/>
      <c r="K9" s="42"/>
      <c r="L9" s="42"/>
      <c r="M9" s="42"/>
      <c r="N9" s="42"/>
      <c r="O9" s="42"/>
      <c r="P9" s="42"/>
      <c r="Q9" s="42"/>
      <c r="R9" s="42"/>
      <c r="S9" s="42"/>
      <c r="T9" s="42"/>
      <c r="U9" s="38"/>
      <c r="V9" s="69"/>
      <c r="W9" s="69"/>
      <c r="X9" s="69"/>
      <c r="Y9" s="69"/>
      <c r="Z9" s="69"/>
      <c r="AA9" s="69"/>
      <c r="AB9" s="69"/>
      <c r="AC9" s="69"/>
      <c r="AD9" s="69"/>
      <c r="AE9" s="69"/>
      <c r="AF9" s="69"/>
      <c r="AG9" s="69"/>
      <c r="AH9" s="42"/>
    </row>
    <row r="10" spans="1:42" s="30" customFormat="1" ht="12" customHeight="1">
      <c r="A10" s="39"/>
      <c r="B10" s="39"/>
      <c r="C10" s="244"/>
      <c r="D10" s="31"/>
      <c r="E10" s="31"/>
      <c r="F10" s="38"/>
      <c r="G10" s="38"/>
      <c r="H10" s="42"/>
      <c r="I10" s="42"/>
      <c r="J10" s="42"/>
      <c r="K10" s="42"/>
      <c r="L10" s="42"/>
      <c r="M10" s="42"/>
      <c r="N10" s="42"/>
      <c r="O10" s="42"/>
      <c r="P10" s="42"/>
      <c r="Q10" s="42"/>
      <c r="R10" s="42"/>
      <c r="S10" s="42"/>
      <c r="T10" s="42"/>
      <c r="U10" s="38"/>
      <c r="V10" s="69"/>
      <c r="W10" s="69"/>
      <c r="X10" s="69"/>
      <c r="Y10" s="69"/>
      <c r="Z10" s="69"/>
      <c r="AA10" s="69"/>
      <c r="AB10" s="69"/>
      <c r="AC10" s="69"/>
      <c r="AD10" s="69"/>
      <c r="AE10" s="69"/>
      <c r="AF10" s="69"/>
      <c r="AG10" s="69"/>
      <c r="AH10" s="42"/>
      <c r="AM10" s="99"/>
      <c r="AN10" s="99"/>
    </row>
    <row r="11" spans="1:42" s="30" customFormat="1" ht="12" customHeight="1">
      <c r="A11" s="40" t="s">
        <v>6</v>
      </c>
      <c r="B11" s="40" t="s">
        <v>6</v>
      </c>
      <c r="C11" s="41"/>
      <c r="D11" s="41"/>
      <c r="E11" s="41"/>
      <c r="F11" s="41"/>
      <c r="G11" s="41"/>
      <c r="H11" s="128"/>
      <c r="I11" s="128"/>
      <c r="J11" s="128"/>
      <c r="K11" s="128"/>
      <c r="L11" s="42"/>
      <c r="M11" s="42"/>
      <c r="N11" s="42"/>
      <c r="O11" s="42"/>
      <c r="P11" s="42"/>
      <c r="Q11" s="42"/>
      <c r="R11" s="42"/>
      <c r="S11" s="42"/>
      <c r="T11" s="42"/>
      <c r="U11" s="41"/>
      <c r="V11" s="69"/>
      <c r="W11" s="69"/>
      <c r="X11" s="69"/>
      <c r="Y11" s="69"/>
      <c r="Z11" s="69"/>
      <c r="AA11" s="69"/>
      <c r="AB11" s="69"/>
      <c r="AC11" s="69"/>
      <c r="AD11" s="69"/>
      <c r="AE11" s="69"/>
      <c r="AF11" s="69"/>
      <c r="AG11" s="69"/>
      <c r="AH11" s="200"/>
      <c r="AM11" s="62"/>
      <c r="AN11" s="102"/>
    </row>
    <row r="12" spans="1:42" s="30" customFormat="1" ht="12" customHeight="1">
      <c r="A12" s="29" t="s">
        <v>54</v>
      </c>
      <c r="B12" s="29" t="s">
        <v>29</v>
      </c>
      <c r="C12" s="112">
        <v>6.79</v>
      </c>
      <c r="D12" s="112">
        <v>7.14</v>
      </c>
      <c r="E12" s="112">
        <v>7.27</v>
      </c>
      <c r="F12" s="194">
        <v>23</v>
      </c>
      <c r="G12" s="112"/>
      <c r="H12" s="128">
        <v>65.150000000000006</v>
      </c>
      <c r="I12" s="128">
        <v>64.260000000000005</v>
      </c>
      <c r="J12" s="128">
        <v>67.83</v>
      </c>
      <c r="K12" s="128">
        <v>71.400000000000006</v>
      </c>
      <c r="L12" s="42">
        <v>71.66</v>
      </c>
      <c r="M12" s="42">
        <v>72.44</v>
      </c>
      <c r="N12" s="42">
        <v>88.984999999999999</v>
      </c>
      <c r="O12" s="42">
        <v>107.66500000000001</v>
      </c>
      <c r="P12" s="42">
        <v>86.570000000000007</v>
      </c>
      <c r="Q12" s="42">
        <v>72.290000000000006</v>
      </c>
      <c r="R12" s="42">
        <v>71.400000000000006</v>
      </c>
      <c r="S12" s="42">
        <v>65.150000000000006</v>
      </c>
      <c r="T12" s="42">
        <f t="shared" ref="T12:T42" si="1">SUM(H12:S12)</f>
        <v>904.8</v>
      </c>
      <c r="U12" s="112"/>
      <c r="V12" s="248">
        <f>H12/$D12</f>
        <v>9.1246498599439789</v>
      </c>
      <c r="W12" s="248">
        <f t="shared" ref="W12:W23" si="2">I12/$D12</f>
        <v>9.0000000000000018</v>
      </c>
      <c r="X12" s="248">
        <f t="shared" ref="X12:X23" si="3">J12/$D12</f>
        <v>9.5</v>
      </c>
      <c r="Y12" s="248">
        <f t="shared" ref="Y12:Y23" si="4">K12/$D12</f>
        <v>10.000000000000002</v>
      </c>
      <c r="Z12" s="248">
        <f t="shared" ref="Z12:Z23" si="5">L12/$D12</f>
        <v>10.03641456582633</v>
      </c>
      <c r="AA12" s="248">
        <f t="shared" ref="AA12:AA23" si="6">M12/$E12</f>
        <v>9.9642365887207713</v>
      </c>
      <c r="AB12" s="248">
        <f t="shared" ref="AB12:AB23" si="7">N12/$C12</f>
        <v>13.105301914580265</v>
      </c>
      <c r="AC12" s="248">
        <f t="shared" ref="AC12:AC23" si="8">O12/$D12</f>
        <v>15.079131652661067</v>
      </c>
      <c r="AD12" s="248">
        <f t="shared" ref="AD12:AD23" si="9">P12/$D12</f>
        <v>12.124649859943979</v>
      </c>
      <c r="AE12" s="248">
        <f t="shared" ref="AE12:AE23" si="10">Q12/$D12</f>
        <v>10.124649859943979</v>
      </c>
      <c r="AF12" s="248">
        <f t="shared" ref="AF12:AF23" si="11">R12/$D12</f>
        <v>10.000000000000002</v>
      </c>
      <c r="AG12" s="248">
        <f t="shared" ref="AG12:AG23" si="12">S12/$D12</f>
        <v>9.1246498599439789</v>
      </c>
      <c r="AH12" s="186">
        <f t="shared" ref="AH12:AH23" si="13">SUM(V12:AG12)/12</f>
        <v>10.598640346797028</v>
      </c>
      <c r="AM12" s="62"/>
      <c r="AN12" s="102"/>
    </row>
    <row r="13" spans="1:42" s="30" customFormat="1" ht="12" customHeight="1">
      <c r="A13" s="29" t="s">
        <v>55</v>
      </c>
      <c r="B13" s="29" t="s">
        <v>30</v>
      </c>
      <c r="C13" s="112">
        <v>5.01</v>
      </c>
      <c r="D13" s="112">
        <v>5.27</v>
      </c>
      <c r="E13" s="112">
        <v>5.32</v>
      </c>
      <c r="F13" s="194">
        <v>23</v>
      </c>
      <c r="G13" s="112"/>
      <c r="H13" s="128">
        <v>71.144999999999996</v>
      </c>
      <c r="I13" s="128">
        <v>68.510000000000005</v>
      </c>
      <c r="J13" s="128">
        <v>63.240000000000009</v>
      </c>
      <c r="K13" s="128">
        <v>68.510000000000005</v>
      </c>
      <c r="L13" s="42">
        <v>73.88</v>
      </c>
      <c r="M13" s="42">
        <v>74.38</v>
      </c>
      <c r="N13" s="42">
        <v>73.760000000000005</v>
      </c>
      <c r="O13" s="42">
        <v>83.8</v>
      </c>
      <c r="P13" s="42">
        <v>76.415000000000006</v>
      </c>
      <c r="Q13" s="42">
        <v>77.72999999999999</v>
      </c>
      <c r="R13" s="42">
        <v>75.094999999999999</v>
      </c>
      <c r="S13" s="42">
        <v>71.144999999999996</v>
      </c>
      <c r="T13" s="42">
        <f t="shared" si="1"/>
        <v>877.61</v>
      </c>
      <c r="U13" s="112"/>
      <c r="V13" s="248">
        <f t="shared" ref="V13:V22" si="14">H13/$D13</f>
        <v>13.5</v>
      </c>
      <c r="W13" s="248">
        <f t="shared" si="2"/>
        <v>13.000000000000002</v>
      </c>
      <c r="X13" s="248">
        <f t="shared" si="3"/>
        <v>12.000000000000004</v>
      </c>
      <c r="Y13" s="248">
        <f t="shared" si="4"/>
        <v>13.000000000000002</v>
      </c>
      <c r="Z13" s="248">
        <f t="shared" si="5"/>
        <v>14.018975332068312</v>
      </c>
      <c r="AA13" s="248">
        <f t="shared" si="6"/>
        <v>13.981203007518795</v>
      </c>
      <c r="AB13" s="248">
        <f t="shared" si="7"/>
        <v>14.722554890219563</v>
      </c>
      <c r="AC13" s="248">
        <f t="shared" si="8"/>
        <v>15.901328273244783</v>
      </c>
      <c r="AD13" s="248">
        <f t="shared" si="9"/>
        <v>14.500000000000002</v>
      </c>
      <c r="AE13" s="248">
        <f t="shared" si="10"/>
        <v>14.749525616698291</v>
      </c>
      <c r="AF13" s="248">
        <f t="shared" si="11"/>
        <v>14.249525616698293</v>
      </c>
      <c r="AG13" s="248">
        <f t="shared" si="12"/>
        <v>13.5</v>
      </c>
      <c r="AH13" s="186">
        <f t="shared" si="13"/>
        <v>13.92692606137067</v>
      </c>
      <c r="AM13" s="62"/>
      <c r="AN13" s="102"/>
    </row>
    <row r="14" spans="1:42" s="30" customFormat="1" ht="12" customHeight="1">
      <c r="A14" s="29" t="s">
        <v>56</v>
      </c>
      <c r="B14" s="29" t="s">
        <v>31</v>
      </c>
      <c r="C14" s="112">
        <v>8.5500000000000007</v>
      </c>
      <c r="D14" s="112">
        <v>9</v>
      </c>
      <c r="E14" s="112">
        <v>9.23</v>
      </c>
      <c r="F14" s="194">
        <v>23</v>
      </c>
      <c r="G14" s="112"/>
      <c r="H14" s="128">
        <v>9000.8050000000003</v>
      </c>
      <c r="I14" s="128">
        <v>8960.69</v>
      </c>
      <c r="J14" s="128">
        <v>8953.5550000000003</v>
      </c>
      <c r="K14" s="128">
        <v>8926.4849999999988</v>
      </c>
      <c r="L14" s="42">
        <v>8858.18</v>
      </c>
      <c r="M14" s="42">
        <v>8903.1799999999985</v>
      </c>
      <c r="N14" s="42">
        <v>10685.919999999998</v>
      </c>
      <c r="O14" s="42">
        <v>13596.555</v>
      </c>
      <c r="P14" s="42">
        <v>9566.2750000000015</v>
      </c>
      <c r="Q14" s="42">
        <v>9356.3050000000003</v>
      </c>
      <c r="R14" s="42">
        <v>9267.39</v>
      </c>
      <c r="S14" s="42">
        <v>9147.3599999999988</v>
      </c>
      <c r="T14" s="42">
        <f t="shared" si="1"/>
        <v>115222.69999999998</v>
      </c>
      <c r="U14" s="112"/>
      <c r="V14" s="248">
        <f t="shared" si="14"/>
        <v>1000.0894444444444</v>
      </c>
      <c r="W14" s="248">
        <f t="shared" si="2"/>
        <v>995.63222222222225</v>
      </c>
      <c r="X14" s="248">
        <f t="shared" si="3"/>
        <v>994.83944444444444</v>
      </c>
      <c r="Y14" s="248">
        <f t="shared" si="4"/>
        <v>991.83166666666648</v>
      </c>
      <c r="Z14" s="248">
        <f t="shared" si="5"/>
        <v>984.24222222222227</v>
      </c>
      <c r="AA14" s="248">
        <f t="shared" si="6"/>
        <v>964.59154929577448</v>
      </c>
      <c r="AB14" s="248">
        <f t="shared" si="7"/>
        <v>1249.8152046783623</v>
      </c>
      <c r="AC14" s="248">
        <f t="shared" si="8"/>
        <v>1510.7283333333335</v>
      </c>
      <c r="AD14" s="248">
        <f t="shared" si="9"/>
        <v>1062.9194444444447</v>
      </c>
      <c r="AE14" s="248">
        <f t="shared" si="10"/>
        <v>1039.5894444444446</v>
      </c>
      <c r="AF14" s="248">
        <f t="shared" si="11"/>
        <v>1029.71</v>
      </c>
      <c r="AG14" s="248">
        <f t="shared" si="12"/>
        <v>1016.3733333333332</v>
      </c>
      <c r="AH14" s="186">
        <f t="shared" si="13"/>
        <v>1070.0301924608077</v>
      </c>
      <c r="AM14" s="62"/>
      <c r="AN14" s="99"/>
    </row>
    <row r="15" spans="1:42" s="30" customFormat="1" ht="12" customHeight="1">
      <c r="A15" s="29" t="s">
        <v>57</v>
      </c>
      <c r="B15" s="29" t="s">
        <v>32</v>
      </c>
      <c r="C15" s="112">
        <v>11.28</v>
      </c>
      <c r="D15" s="112">
        <v>11.87</v>
      </c>
      <c r="E15" s="112">
        <v>12.21</v>
      </c>
      <c r="F15" s="194">
        <v>23</v>
      </c>
      <c r="G15" s="112"/>
      <c r="H15" s="128">
        <v>11776.52</v>
      </c>
      <c r="I15" s="128">
        <v>11637.014999999999</v>
      </c>
      <c r="J15" s="128">
        <v>11684.5</v>
      </c>
      <c r="K15" s="128">
        <v>11648.91</v>
      </c>
      <c r="L15" s="42">
        <v>11686.7</v>
      </c>
      <c r="M15" s="42">
        <v>11693.6</v>
      </c>
      <c r="N15" s="42">
        <v>14109.550000000001</v>
      </c>
      <c r="O15" s="42">
        <v>17870.825000000004</v>
      </c>
      <c r="P15" s="42">
        <v>12633.264999999999</v>
      </c>
      <c r="Q15" s="42">
        <v>12248.279999999999</v>
      </c>
      <c r="R15" s="42">
        <v>12110.375</v>
      </c>
      <c r="S15" s="42">
        <v>11927.85</v>
      </c>
      <c r="T15" s="42">
        <f t="shared" si="1"/>
        <v>151027.39000000004</v>
      </c>
      <c r="U15" s="112"/>
      <c r="V15" s="248">
        <f t="shared" si="14"/>
        <v>992.12468407750646</v>
      </c>
      <c r="W15" s="248">
        <f t="shared" si="2"/>
        <v>980.37194608256107</v>
      </c>
      <c r="X15" s="248">
        <f t="shared" si="3"/>
        <v>984.37236731255268</v>
      </c>
      <c r="Y15" s="248">
        <f t="shared" si="4"/>
        <v>981.37405223251903</v>
      </c>
      <c r="Z15" s="248">
        <f t="shared" si="5"/>
        <v>984.55770850884596</v>
      </c>
      <c r="AA15" s="248">
        <f t="shared" si="6"/>
        <v>957.70679770679772</v>
      </c>
      <c r="AB15" s="248">
        <f t="shared" si="7"/>
        <v>1250.8466312056739</v>
      </c>
      <c r="AC15" s="248">
        <f t="shared" si="8"/>
        <v>1505.5454928390907</v>
      </c>
      <c r="AD15" s="248">
        <f t="shared" si="9"/>
        <v>1064.3020219039595</v>
      </c>
      <c r="AE15" s="248">
        <f t="shared" si="10"/>
        <v>1031.8685762426285</v>
      </c>
      <c r="AF15" s="248">
        <f t="shared" si="11"/>
        <v>1020.2506318449874</v>
      </c>
      <c r="AG15" s="248">
        <f t="shared" si="12"/>
        <v>1004.8736310025275</v>
      </c>
      <c r="AH15" s="186">
        <f t="shared" si="13"/>
        <v>1063.182878413304</v>
      </c>
      <c r="AM15" s="62"/>
      <c r="AN15" s="102"/>
    </row>
    <row r="16" spans="1:42" s="30" customFormat="1" ht="12" customHeight="1">
      <c r="A16" s="29" t="s">
        <v>58</v>
      </c>
      <c r="B16" s="29" t="s">
        <v>33</v>
      </c>
      <c r="C16" s="112">
        <v>14.02</v>
      </c>
      <c r="D16" s="112">
        <v>14.76</v>
      </c>
      <c r="E16" s="112">
        <v>15.28</v>
      </c>
      <c r="F16" s="194">
        <v>23</v>
      </c>
      <c r="G16" s="112"/>
      <c r="H16" s="128">
        <v>2193.7050000000004</v>
      </c>
      <c r="I16" s="128">
        <v>2175.2550000000001</v>
      </c>
      <c r="J16" s="128">
        <v>2154.9599999999996</v>
      </c>
      <c r="K16" s="128">
        <v>2162.34</v>
      </c>
      <c r="L16" s="42">
        <v>2181.915</v>
      </c>
      <c r="M16" s="42">
        <v>2227.7800000000002</v>
      </c>
      <c r="N16" s="42">
        <v>2462.3850000000002</v>
      </c>
      <c r="O16" s="42">
        <v>3051.1850000000004</v>
      </c>
      <c r="P16" s="42">
        <v>2341.3050000000003</v>
      </c>
      <c r="Q16" s="42">
        <v>2265.66</v>
      </c>
      <c r="R16" s="42">
        <v>2237.9850000000001</v>
      </c>
      <c r="S16" s="42">
        <v>2226.915</v>
      </c>
      <c r="T16" s="42">
        <f t="shared" si="1"/>
        <v>27681.390000000003</v>
      </c>
      <c r="U16" s="112"/>
      <c r="V16" s="248">
        <f t="shared" si="14"/>
        <v>148.62500000000003</v>
      </c>
      <c r="W16" s="248">
        <f t="shared" si="2"/>
        <v>147.375</v>
      </c>
      <c r="X16" s="248">
        <f t="shared" si="3"/>
        <v>145.99999999999997</v>
      </c>
      <c r="Y16" s="248">
        <f t="shared" si="4"/>
        <v>146.5</v>
      </c>
      <c r="Z16" s="248">
        <f t="shared" si="5"/>
        <v>147.82621951219511</v>
      </c>
      <c r="AA16" s="248">
        <f t="shared" si="6"/>
        <v>145.79712041884818</v>
      </c>
      <c r="AB16" s="248">
        <f t="shared" si="7"/>
        <v>175.63373751783169</v>
      </c>
      <c r="AC16" s="248">
        <f t="shared" si="8"/>
        <v>206.7198509485095</v>
      </c>
      <c r="AD16" s="248">
        <f t="shared" si="9"/>
        <v>158.62500000000003</v>
      </c>
      <c r="AE16" s="248">
        <f t="shared" si="10"/>
        <v>153.5</v>
      </c>
      <c r="AF16" s="248">
        <f t="shared" si="11"/>
        <v>151.625</v>
      </c>
      <c r="AG16" s="248">
        <f t="shared" si="12"/>
        <v>150.875</v>
      </c>
      <c r="AH16" s="186">
        <f t="shared" si="13"/>
        <v>156.59182736644871</v>
      </c>
      <c r="AM16" s="62"/>
      <c r="AN16" s="102"/>
    </row>
    <row r="17" spans="1:40" s="30" customFormat="1" ht="12" customHeight="1">
      <c r="A17" s="29" t="s">
        <v>59</v>
      </c>
      <c r="B17" s="29" t="s">
        <v>34</v>
      </c>
      <c r="C17" s="112">
        <v>16.760000000000002</v>
      </c>
      <c r="D17" s="112">
        <v>17.63</v>
      </c>
      <c r="E17" s="112">
        <v>18.28</v>
      </c>
      <c r="F17" s="194">
        <v>23</v>
      </c>
      <c r="G17" s="112"/>
      <c r="H17" s="128">
        <v>334.97</v>
      </c>
      <c r="I17" s="128">
        <v>334.97</v>
      </c>
      <c r="J17" s="128">
        <v>334.97</v>
      </c>
      <c r="K17" s="128">
        <v>334.97</v>
      </c>
      <c r="L17" s="42">
        <v>338.22</v>
      </c>
      <c r="M17" s="42">
        <v>344.07000000000005</v>
      </c>
      <c r="N17" s="42">
        <v>422.44500000000005</v>
      </c>
      <c r="O17" s="42">
        <v>570.85</v>
      </c>
      <c r="P17" s="42">
        <v>401.07500000000005</v>
      </c>
      <c r="Q17" s="42">
        <v>363.63</v>
      </c>
      <c r="R17" s="42">
        <v>337.17</v>
      </c>
      <c r="S17" s="42">
        <v>334.97</v>
      </c>
      <c r="T17" s="42">
        <f t="shared" si="1"/>
        <v>4452.3100000000004</v>
      </c>
      <c r="U17" s="112"/>
      <c r="V17" s="248">
        <f t="shared" si="14"/>
        <v>19.000000000000004</v>
      </c>
      <c r="W17" s="248">
        <f t="shared" si="2"/>
        <v>19.000000000000004</v>
      </c>
      <c r="X17" s="248">
        <f t="shared" si="3"/>
        <v>19.000000000000004</v>
      </c>
      <c r="Y17" s="248">
        <f t="shared" si="4"/>
        <v>19.000000000000004</v>
      </c>
      <c r="Z17" s="248">
        <f t="shared" si="5"/>
        <v>19.184344866704485</v>
      </c>
      <c r="AA17" s="248">
        <f t="shared" si="6"/>
        <v>18.822210065645514</v>
      </c>
      <c r="AB17" s="248">
        <f t="shared" si="7"/>
        <v>25.20554892601432</v>
      </c>
      <c r="AC17" s="248">
        <f t="shared" si="8"/>
        <v>32.379466817923998</v>
      </c>
      <c r="AD17" s="248">
        <f t="shared" si="9"/>
        <v>22.749574588769146</v>
      </c>
      <c r="AE17" s="248">
        <f t="shared" si="10"/>
        <v>20.625638116846286</v>
      </c>
      <c r="AF17" s="248">
        <f t="shared" si="11"/>
        <v>19.124787294384575</v>
      </c>
      <c r="AG17" s="248">
        <f t="shared" si="12"/>
        <v>19.000000000000004</v>
      </c>
      <c r="AH17" s="186">
        <f t="shared" si="13"/>
        <v>21.090964223024031</v>
      </c>
      <c r="AM17" s="62"/>
      <c r="AN17" s="102"/>
    </row>
    <row r="18" spans="1:40" s="30" customFormat="1" ht="12" customHeight="1">
      <c r="A18" s="29" t="s">
        <v>60</v>
      </c>
      <c r="B18" s="29" t="s">
        <v>35</v>
      </c>
      <c r="C18" s="112">
        <v>19.809999999999999</v>
      </c>
      <c r="D18" s="112">
        <v>20.84</v>
      </c>
      <c r="E18" s="112">
        <v>21.63</v>
      </c>
      <c r="F18" s="194">
        <v>23</v>
      </c>
      <c r="G18" s="112"/>
      <c r="H18" s="128">
        <v>0</v>
      </c>
      <c r="I18" s="128">
        <v>0</v>
      </c>
      <c r="J18" s="128">
        <v>0</v>
      </c>
      <c r="K18" s="128">
        <v>0</v>
      </c>
      <c r="L18" s="42">
        <v>0</v>
      </c>
      <c r="M18" s="42">
        <v>0</v>
      </c>
      <c r="N18" s="42">
        <v>40.65</v>
      </c>
      <c r="O18" s="42">
        <v>40.65</v>
      </c>
      <c r="P18" s="42">
        <v>31.26</v>
      </c>
      <c r="Q18" s="42">
        <v>-10.419999999999998</v>
      </c>
      <c r="R18" s="42">
        <v>0</v>
      </c>
      <c r="S18" s="42">
        <v>0</v>
      </c>
      <c r="T18" s="42">
        <f t="shared" si="1"/>
        <v>102.14</v>
      </c>
      <c r="U18" s="112"/>
      <c r="V18" s="248">
        <f t="shared" si="14"/>
        <v>0</v>
      </c>
      <c r="W18" s="248">
        <f t="shared" si="2"/>
        <v>0</v>
      </c>
      <c r="X18" s="248">
        <f t="shared" si="3"/>
        <v>0</v>
      </c>
      <c r="Y18" s="248">
        <f t="shared" si="4"/>
        <v>0</v>
      </c>
      <c r="Z18" s="248">
        <f t="shared" si="5"/>
        <v>0</v>
      </c>
      <c r="AA18" s="248">
        <f t="shared" si="6"/>
        <v>0</v>
      </c>
      <c r="AB18" s="248">
        <f t="shared" si="7"/>
        <v>2.0519939424533065</v>
      </c>
      <c r="AC18" s="248">
        <f t="shared" si="8"/>
        <v>1.9505758157389634</v>
      </c>
      <c r="AD18" s="248">
        <f t="shared" si="9"/>
        <v>1.5</v>
      </c>
      <c r="AE18" s="248">
        <f t="shared" si="10"/>
        <v>-0.49999999999999989</v>
      </c>
      <c r="AF18" s="248">
        <f t="shared" si="11"/>
        <v>0</v>
      </c>
      <c r="AG18" s="248">
        <f t="shared" si="12"/>
        <v>0</v>
      </c>
      <c r="AH18" s="186">
        <f t="shared" si="13"/>
        <v>0.41688081318268916</v>
      </c>
      <c r="AM18" s="62"/>
      <c r="AN18" s="102"/>
    </row>
    <row r="19" spans="1:40" s="30" customFormat="1" ht="12" customHeight="1">
      <c r="A19" s="29" t="s">
        <v>61</v>
      </c>
      <c r="B19" s="29" t="s">
        <v>36</v>
      </c>
      <c r="C19" s="112">
        <v>23.31</v>
      </c>
      <c r="D19" s="112">
        <v>24.53</v>
      </c>
      <c r="E19" s="112">
        <v>25.58</v>
      </c>
      <c r="F19" s="194">
        <v>23</v>
      </c>
      <c r="G19" s="112"/>
      <c r="H19" s="128">
        <v>0</v>
      </c>
      <c r="I19" s="128">
        <v>0</v>
      </c>
      <c r="J19" s="128">
        <v>0</v>
      </c>
      <c r="K19" s="128">
        <v>0</v>
      </c>
      <c r="L19" s="42">
        <v>0</v>
      </c>
      <c r="M19" s="42">
        <v>0</v>
      </c>
      <c r="N19" s="42">
        <v>23.92</v>
      </c>
      <c r="O19" s="42">
        <v>23.92</v>
      </c>
      <c r="P19" s="42">
        <v>0</v>
      </c>
      <c r="Q19" s="42">
        <v>0</v>
      </c>
      <c r="R19" s="42">
        <v>0</v>
      </c>
      <c r="S19" s="42">
        <v>0</v>
      </c>
      <c r="T19" s="42">
        <f t="shared" si="1"/>
        <v>47.84</v>
      </c>
      <c r="U19" s="112"/>
      <c r="V19" s="248">
        <f t="shared" si="14"/>
        <v>0</v>
      </c>
      <c r="W19" s="248">
        <f t="shared" si="2"/>
        <v>0</v>
      </c>
      <c r="X19" s="248">
        <f t="shared" si="3"/>
        <v>0</v>
      </c>
      <c r="Y19" s="248">
        <f t="shared" si="4"/>
        <v>0</v>
      </c>
      <c r="Z19" s="248">
        <f t="shared" si="5"/>
        <v>0</v>
      </c>
      <c r="AA19" s="248">
        <f t="shared" si="6"/>
        <v>0</v>
      </c>
      <c r="AB19" s="248">
        <f t="shared" si="7"/>
        <v>1.0261690261690264</v>
      </c>
      <c r="AC19" s="248">
        <f t="shared" si="8"/>
        <v>0.97513249082755815</v>
      </c>
      <c r="AD19" s="248">
        <f t="shared" si="9"/>
        <v>0</v>
      </c>
      <c r="AE19" s="248">
        <f t="shared" si="10"/>
        <v>0</v>
      </c>
      <c r="AF19" s="248">
        <f t="shared" si="11"/>
        <v>0</v>
      </c>
      <c r="AG19" s="248">
        <f t="shared" si="12"/>
        <v>0</v>
      </c>
      <c r="AH19" s="186">
        <f t="shared" si="13"/>
        <v>0.16677512641638204</v>
      </c>
      <c r="AM19" s="62"/>
      <c r="AN19" s="102"/>
    </row>
    <row r="20" spans="1:40" s="30" customFormat="1" ht="12" customHeight="1">
      <c r="A20" s="29" t="s">
        <v>62</v>
      </c>
      <c r="B20" s="29" t="s">
        <v>37</v>
      </c>
      <c r="C20" s="112">
        <v>12.19</v>
      </c>
      <c r="D20" s="112">
        <v>12.83</v>
      </c>
      <c r="E20" s="112">
        <v>13.15</v>
      </c>
      <c r="F20" s="194">
        <v>23</v>
      </c>
      <c r="G20" s="112"/>
      <c r="H20" s="128">
        <v>21490.109999999997</v>
      </c>
      <c r="I20" s="128">
        <v>21477.125</v>
      </c>
      <c r="J20" s="128">
        <v>21461.06</v>
      </c>
      <c r="K20" s="128">
        <v>21520.384999999998</v>
      </c>
      <c r="L20" s="42">
        <v>21736.35</v>
      </c>
      <c r="M20" s="42">
        <v>22071.659999999996</v>
      </c>
      <c r="N20" s="42">
        <v>19166.625</v>
      </c>
      <c r="O20" s="42">
        <v>15237.220000000001</v>
      </c>
      <c r="P20" s="42">
        <v>21507.044999999998</v>
      </c>
      <c r="Q20" s="42">
        <v>21738.63</v>
      </c>
      <c r="R20" s="42">
        <v>21852.600000000002</v>
      </c>
      <c r="S20" s="42">
        <v>21732.350000000002</v>
      </c>
      <c r="T20" s="42">
        <f t="shared" si="1"/>
        <v>250991.16000000003</v>
      </c>
      <c r="U20" s="112"/>
      <c r="V20" s="248">
        <f t="shared" si="14"/>
        <v>1674.9890880748244</v>
      </c>
      <c r="W20" s="248">
        <f t="shared" si="2"/>
        <v>1673.977007014809</v>
      </c>
      <c r="X20" s="248">
        <f t="shared" si="3"/>
        <v>1672.7248636009354</v>
      </c>
      <c r="Y20" s="248">
        <f t="shared" si="4"/>
        <v>1677.3487918939984</v>
      </c>
      <c r="Z20" s="248">
        <f t="shared" si="5"/>
        <v>1694.1816056118471</v>
      </c>
      <c r="AA20" s="248">
        <f t="shared" si="6"/>
        <v>1678.4532319391631</v>
      </c>
      <c r="AB20" s="248">
        <f t="shared" si="7"/>
        <v>1572.3236259228877</v>
      </c>
      <c r="AC20" s="248">
        <f t="shared" si="8"/>
        <v>1187.6243180046765</v>
      </c>
      <c r="AD20" s="248">
        <f t="shared" si="9"/>
        <v>1676.3090413094308</v>
      </c>
      <c r="AE20" s="248">
        <f t="shared" si="10"/>
        <v>1694.3593141075605</v>
      </c>
      <c r="AF20" s="248">
        <f t="shared" si="11"/>
        <v>1703.2424006235387</v>
      </c>
      <c r="AG20" s="248">
        <f t="shared" si="12"/>
        <v>1693.8698363211224</v>
      </c>
      <c r="AH20" s="186">
        <f t="shared" si="13"/>
        <v>1633.2835937020661</v>
      </c>
      <c r="AK20" s="30">
        <v>1</v>
      </c>
      <c r="AL20" s="221">
        <f>+AH20*AK20</f>
        <v>1633.2835937020661</v>
      </c>
      <c r="AM20" s="62"/>
      <c r="AN20" s="102"/>
    </row>
    <row r="21" spans="1:40" s="30" customFormat="1" ht="12" customHeight="1">
      <c r="A21" s="29" t="s">
        <v>63</v>
      </c>
      <c r="B21" s="29" t="s">
        <v>38</v>
      </c>
      <c r="C21" s="112">
        <v>12.81</v>
      </c>
      <c r="D21" s="112">
        <v>13.47</v>
      </c>
      <c r="E21" s="112">
        <v>13.81</v>
      </c>
      <c r="F21" s="194">
        <v>23</v>
      </c>
      <c r="G21" s="112"/>
      <c r="H21" s="128">
        <v>42582.185000000005</v>
      </c>
      <c r="I21" s="128">
        <v>42939.42500000001</v>
      </c>
      <c r="J21" s="128">
        <v>43144.534999999996</v>
      </c>
      <c r="K21" s="128">
        <v>43280.909999999996</v>
      </c>
      <c r="L21" s="42">
        <v>43740.069999999992</v>
      </c>
      <c r="M21" s="42">
        <v>44500.794999999998</v>
      </c>
      <c r="N21" s="42">
        <v>40759.125</v>
      </c>
      <c r="O21" s="42">
        <v>36387.175000000003</v>
      </c>
      <c r="P21" s="42">
        <v>42495.144999999997</v>
      </c>
      <c r="Q21" s="42">
        <v>42566.99</v>
      </c>
      <c r="R21" s="42">
        <v>42634.404999999999</v>
      </c>
      <c r="S21" s="42">
        <v>42567.060000000005</v>
      </c>
      <c r="T21" s="42">
        <f t="shared" si="1"/>
        <v>507597.82</v>
      </c>
      <c r="U21" s="112"/>
      <c r="V21" s="248">
        <f t="shared" si="14"/>
        <v>3161.260950259837</v>
      </c>
      <c r="W21" s="248">
        <f t="shared" si="2"/>
        <v>3187.782108389013</v>
      </c>
      <c r="X21" s="248">
        <f t="shared" si="3"/>
        <v>3203.009279881217</v>
      </c>
      <c r="Y21" s="248">
        <f t="shared" si="4"/>
        <v>3213.133630289532</v>
      </c>
      <c r="Z21" s="248">
        <f t="shared" si="5"/>
        <v>3247.2212323682252</v>
      </c>
      <c r="AA21" s="248">
        <f t="shared" si="6"/>
        <v>3222.3602461984069</v>
      </c>
      <c r="AB21" s="248">
        <f t="shared" si="7"/>
        <v>3181.8208430913346</v>
      </c>
      <c r="AC21" s="248">
        <f t="shared" si="8"/>
        <v>2701.3492947290274</v>
      </c>
      <c r="AD21" s="248">
        <f t="shared" si="9"/>
        <v>3154.7991833704523</v>
      </c>
      <c r="AE21" s="248">
        <f t="shared" si="10"/>
        <v>3160.1328878990348</v>
      </c>
      <c r="AF21" s="248">
        <f t="shared" si="11"/>
        <v>3165.1377134372678</v>
      </c>
      <c r="AG21" s="248">
        <f t="shared" si="12"/>
        <v>3160.1380846325169</v>
      </c>
      <c r="AH21" s="186">
        <f t="shared" si="13"/>
        <v>3146.5121212121558</v>
      </c>
      <c r="AK21" s="30">
        <v>1</v>
      </c>
      <c r="AL21" s="221">
        <f>+AH21*AK21</f>
        <v>3146.5121212121558</v>
      </c>
      <c r="AM21" s="62"/>
      <c r="AN21" s="102"/>
    </row>
    <row r="22" spans="1:40" s="30" customFormat="1" ht="12" customHeight="1">
      <c r="A22" s="29" t="s">
        <v>64</v>
      </c>
      <c r="B22" s="29" t="s">
        <v>39</v>
      </c>
      <c r="C22" s="112">
        <v>15.71</v>
      </c>
      <c r="D22" s="112">
        <v>16.53</v>
      </c>
      <c r="E22" s="112">
        <v>17.05</v>
      </c>
      <c r="F22" s="194">
        <v>23</v>
      </c>
      <c r="G22" s="112"/>
      <c r="H22" s="128">
        <v>135486.63</v>
      </c>
      <c r="I22" s="128">
        <v>134383.03</v>
      </c>
      <c r="J22" s="128">
        <v>135988.73500000002</v>
      </c>
      <c r="K22" s="128">
        <v>136650.04</v>
      </c>
      <c r="L22" s="42">
        <v>138737.09</v>
      </c>
      <c r="M22" s="42">
        <v>140842.465</v>
      </c>
      <c r="N22" s="42">
        <v>116408.91999999998</v>
      </c>
      <c r="O22" s="42">
        <v>108284.505</v>
      </c>
      <c r="P22" s="42">
        <v>136488.94</v>
      </c>
      <c r="Q22" s="42">
        <v>137632.32999999999</v>
      </c>
      <c r="R22" s="42">
        <v>136349.07499999998</v>
      </c>
      <c r="S22" s="42">
        <v>136272.98000000001</v>
      </c>
      <c r="T22" s="42">
        <f t="shared" si="1"/>
        <v>1593524.74</v>
      </c>
      <c r="U22" s="112"/>
      <c r="V22" s="248">
        <f t="shared" si="14"/>
        <v>8196.4083484573493</v>
      </c>
      <c r="W22" s="248">
        <f t="shared" si="2"/>
        <v>8129.6448880822736</v>
      </c>
      <c r="X22" s="248">
        <f t="shared" si="3"/>
        <v>8226.7837265577746</v>
      </c>
      <c r="Y22" s="248">
        <f t="shared" si="4"/>
        <v>8266.7900786448881</v>
      </c>
      <c r="Z22" s="248">
        <f t="shared" si="5"/>
        <v>8393.048396854203</v>
      </c>
      <c r="AA22" s="248">
        <f t="shared" si="6"/>
        <v>8260.5551319648093</v>
      </c>
      <c r="AB22" s="248">
        <f t="shared" si="7"/>
        <v>7409.8612348822389</v>
      </c>
      <c r="AC22" s="248">
        <f t="shared" si="8"/>
        <v>6550.7867513611618</v>
      </c>
      <c r="AD22" s="248">
        <f t="shared" si="9"/>
        <v>8257.0441621294613</v>
      </c>
      <c r="AE22" s="248">
        <f t="shared" si="10"/>
        <v>8326.2147610405318</v>
      </c>
      <c r="AF22" s="248">
        <f t="shared" si="11"/>
        <v>8248.5828796128244</v>
      </c>
      <c r="AG22" s="248">
        <f t="shared" si="12"/>
        <v>8243.9794313369639</v>
      </c>
      <c r="AH22" s="186">
        <f t="shared" si="13"/>
        <v>8042.4749825770405</v>
      </c>
      <c r="AK22" s="30">
        <v>1</v>
      </c>
      <c r="AL22" s="221">
        <f>+AH22*AK22</f>
        <v>8042.4749825770405</v>
      </c>
      <c r="AM22" s="62"/>
      <c r="AN22" s="102"/>
    </row>
    <row r="23" spans="1:40" s="30" customFormat="1" ht="12" customHeight="1">
      <c r="A23" s="29" t="s">
        <v>65</v>
      </c>
      <c r="B23" s="29" t="s">
        <v>40</v>
      </c>
      <c r="C23" s="112">
        <v>5.01</v>
      </c>
      <c r="D23" s="112">
        <v>5.27</v>
      </c>
      <c r="E23" s="112">
        <v>5.32</v>
      </c>
      <c r="F23" s="194">
        <v>24</v>
      </c>
      <c r="G23" s="112"/>
      <c r="H23" s="128">
        <v>36.89</v>
      </c>
      <c r="I23" s="128">
        <v>31.62</v>
      </c>
      <c r="J23" s="128">
        <v>31.62</v>
      </c>
      <c r="K23" s="128">
        <v>21.08</v>
      </c>
      <c r="L23" s="42">
        <v>15.809999999999999</v>
      </c>
      <c r="M23" s="42">
        <v>37.19</v>
      </c>
      <c r="N23" s="42">
        <v>50.1</v>
      </c>
      <c r="O23" s="42">
        <v>79.180000000000007</v>
      </c>
      <c r="P23" s="42">
        <v>21.08</v>
      </c>
      <c r="Q23" s="42">
        <v>42.16</v>
      </c>
      <c r="R23" s="42">
        <v>31.62</v>
      </c>
      <c r="S23" s="42">
        <v>21.08</v>
      </c>
      <c r="T23" s="42">
        <f t="shared" si="1"/>
        <v>419.43</v>
      </c>
      <c r="U23" s="112"/>
      <c r="V23" s="248">
        <f>H23/$D23</f>
        <v>7.0000000000000009</v>
      </c>
      <c r="W23" s="248">
        <f t="shared" si="2"/>
        <v>6.0000000000000009</v>
      </c>
      <c r="X23" s="248">
        <f t="shared" si="3"/>
        <v>6.0000000000000009</v>
      </c>
      <c r="Y23" s="248">
        <f t="shared" si="4"/>
        <v>4</v>
      </c>
      <c r="Z23" s="248">
        <f t="shared" si="5"/>
        <v>3</v>
      </c>
      <c r="AA23" s="248">
        <f t="shared" si="6"/>
        <v>6.9906015037593976</v>
      </c>
      <c r="AB23" s="248">
        <f t="shared" si="7"/>
        <v>10</v>
      </c>
      <c r="AC23" s="248">
        <f t="shared" si="8"/>
        <v>15.024667931688807</v>
      </c>
      <c r="AD23" s="248">
        <f t="shared" si="9"/>
        <v>4</v>
      </c>
      <c r="AE23" s="248">
        <f t="shared" si="10"/>
        <v>8</v>
      </c>
      <c r="AF23" s="248">
        <f t="shared" si="11"/>
        <v>6.0000000000000009</v>
      </c>
      <c r="AG23" s="248">
        <f t="shared" si="12"/>
        <v>4</v>
      </c>
      <c r="AH23" s="186">
        <f t="shared" si="13"/>
        <v>6.6679391196206836</v>
      </c>
      <c r="AM23" s="62"/>
      <c r="AN23" s="102"/>
    </row>
    <row r="24" spans="1:40" s="30" customFormat="1" ht="12" customHeight="1">
      <c r="A24" s="29" t="s">
        <v>66</v>
      </c>
      <c r="B24" s="29" t="s">
        <v>41</v>
      </c>
      <c r="C24" s="112">
        <v>2.48</v>
      </c>
      <c r="D24" s="112">
        <v>2.61</v>
      </c>
      <c r="E24" s="112">
        <v>2.66</v>
      </c>
      <c r="F24" s="194">
        <v>24</v>
      </c>
      <c r="G24" s="112"/>
      <c r="H24" s="128">
        <v>5433.4400000000005</v>
      </c>
      <c r="I24" s="128">
        <v>3896.7299999999996</v>
      </c>
      <c r="J24" s="128">
        <v>4708.3999999999996</v>
      </c>
      <c r="K24" s="128">
        <v>5753.8799999999992</v>
      </c>
      <c r="L24" s="42">
        <v>8290.8000000000011</v>
      </c>
      <c r="M24" s="42">
        <v>12362.63</v>
      </c>
      <c r="N24" s="42">
        <v>4938.5199999999995</v>
      </c>
      <c r="O24" s="42">
        <v>5130.63</v>
      </c>
      <c r="P24" s="42">
        <v>3980.37</v>
      </c>
      <c r="Q24" s="42">
        <v>5180.8500000000004</v>
      </c>
      <c r="R24" s="42">
        <v>6145.39</v>
      </c>
      <c r="S24" s="42">
        <v>4358.12</v>
      </c>
      <c r="T24" s="42">
        <f t="shared" si="1"/>
        <v>70179.759999999995</v>
      </c>
      <c r="U24" s="112"/>
      <c r="V24" s="100">
        <f>H24/$D24</f>
        <v>2081.7777777777783</v>
      </c>
      <c r="W24" s="100">
        <f t="shared" ref="W24" si="15">I24/$D24</f>
        <v>1493</v>
      </c>
      <c r="X24" s="100">
        <f t="shared" ref="X24" si="16">J24/$D24</f>
        <v>1803.9846743295018</v>
      </c>
      <c r="Y24" s="100">
        <f t="shared" ref="Y24" si="17">K24/$D24</f>
        <v>2204.5517241379307</v>
      </c>
      <c r="Z24" s="100">
        <f t="shared" ref="Z24" si="18">L24/$D24</f>
        <v>3176.5517241379316</v>
      </c>
      <c r="AA24" s="100">
        <f t="shared" ref="AA24" si="19">M24/$E24</f>
        <v>4647.6052631578941</v>
      </c>
      <c r="AB24" s="100">
        <f t="shared" ref="AB24" si="20">N24/$C24</f>
        <v>1991.3387096774193</v>
      </c>
      <c r="AC24" s="100">
        <f t="shared" ref="AC24" si="21">O24/$D24</f>
        <v>1965.7586206896553</v>
      </c>
      <c r="AD24" s="100">
        <f t="shared" ref="AD24" si="22">P24/$D24</f>
        <v>1525.0459770114942</v>
      </c>
      <c r="AE24" s="100">
        <f t="shared" ref="AE24" si="23">Q24/$D24</f>
        <v>1985.0000000000002</v>
      </c>
      <c r="AF24" s="100">
        <f t="shared" ref="AF24" si="24">R24/$D24</f>
        <v>2354.5555555555557</v>
      </c>
      <c r="AG24" s="100">
        <f t="shared" ref="AG24" si="25">S24/$D24</f>
        <v>1669.7777777777778</v>
      </c>
      <c r="AH24" s="128">
        <f t="shared" ref="AH24" si="26">SUM(V24:AG24)/12</f>
        <v>2241.5789836877448</v>
      </c>
      <c r="AJ24" s="90"/>
      <c r="AM24" s="62"/>
      <c r="AN24" s="102"/>
    </row>
    <row r="25" spans="1:40" s="30" customFormat="1" ht="12" customHeight="1">
      <c r="A25" s="29" t="s">
        <v>454</v>
      </c>
      <c r="B25" s="29" t="s">
        <v>455</v>
      </c>
      <c r="C25" s="112">
        <v>2.48</v>
      </c>
      <c r="D25" s="112">
        <v>2.61</v>
      </c>
      <c r="E25" s="112">
        <v>2.66</v>
      </c>
      <c r="F25" s="194">
        <v>24</v>
      </c>
      <c r="G25" s="112"/>
      <c r="H25" s="128">
        <v>5.22</v>
      </c>
      <c r="I25" s="128">
        <v>0</v>
      </c>
      <c r="J25" s="128">
        <v>5.22</v>
      </c>
      <c r="K25" s="128">
        <v>7.83</v>
      </c>
      <c r="L25" s="42">
        <v>0</v>
      </c>
      <c r="M25" s="42">
        <v>46.98</v>
      </c>
      <c r="N25" s="42">
        <v>292.63999999999993</v>
      </c>
      <c r="O25" s="42">
        <v>216.63</v>
      </c>
      <c r="P25" s="42">
        <v>281.88</v>
      </c>
      <c r="Q25" s="42">
        <v>287.10000000000002</v>
      </c>
      <c r="R25" s="42">
        <v>159.21</v>
      </c>
      <c r="S25" s="42">
        <v>15.66</v>
      </c>
      <c r="T25" s="42">
        <f t="shared" si="1"/>
        <v>1318.3700000000001</v>
      </c>
      <c r="U25" s="112"/>
      <c r="V25" s="100">
        <f t="shared" ref="V25:V42" si="27">H25/$D25</f>
        <v>2</v>
      </c>
      <c r="W25" s="100">
        <f t="shared" ref="W25:W42" si="28">I25/$D25</f>
        <v>0</v>
      </c>
      <c r="X25" s="100">
        <f t="shared" ref="X25:X42" si="29">J25/$D25</f>
        <v>2</v>
      </c>
      <c r="Y25" s="100">
        <f t="shared" ref="Y25:Y42" si="30">K25/$D25</f>
        <v>3</v>
      </c>
      <c r="Z25" s="100">
        <f t="shared" ref="Z25:Z42" si="31">L25/$D25</f>
        <v>0</v>
      </c>
      <c r="AA25" s="100">
        <f t="shared" ref="AA25:AA42" si="32">M25/$E25</f>
        <v>17.661654135338345</v>
      </c>
      <c r="AB25" s="100">
        <f t="shared" ref="AB25:AB42" si="33">N25/$C25</f>
        <v>117.99999999999997</v>
      </c>
      <c r="AC25" s="100">
        <f t="shared" ref="AC25:AC42" si="34">O25/$D25</f>
        <v>83</v>
      </c>
      <c r="AD25" s="100">
        <f t="shared" ref="AD25:AD42" si="35">P25/$D25</f>
        <v>108</v>
      </c>
      <c r="AE25" s="100">
        <f t="shared" ref="AE25:AE42" si="36">Q25/$D25</f>
        <v>110.00000000000001</v>
      </c>
      <c r="AF25" s="100">
        <f t="shared" ref="AF25:AF42" si="37">R25/$D25</f>
        <v>61.000000000000007</v>
      </c>
      <c r="AG25" s="100">
        <f t="shared" ref="AG25:AG42" si="38">S25/$D25</f>
        <v>6</v>
      </c>
      <c r="AH25" s="128">
        <f t="shared" ref="AH25:AH42" si="39">SUM(V25:AG25)/12</f>
        <v>42.555137844611529</v>
      </c>
      <c r="AJ25" s="90"/>
      <c r="AM25" s="62"/>
      <c r="AN25" s="102"/>
    </row>
    <row r="26" spans="1:40" s="30" customFormat="1" ht="12" customHeight="1">
      <c r="A26" s="29" t="s">
        <v>477</v>
      </c>
      <c r="B26" s="29" t="s">
        <v>478</v>
      </c>
      <c r="C26" s="112">
        <v>4.9400000000000004</v>
      </c>
      <c r="D26" s="112">
        <v>5.2</v>
      </c>
      <c r="E26" s="112">
        <v>5.28</v>
      </c>
      <c r="F26" s="194">
        <v>24</v>
      </c>
      <c r="G26" s="112"/>
      <c r="H26" s="128">
        <v>119.6</v>
      </c>
      <c r="I26" s="128">
        <v>46.8</v>
      </c>
      <c r="J26" s="128">
        <v>119.6</v>
      </c>
      <c r="K26" s="128">
        <v>150.80000000000001</v>
      </c>
      <c r="L26" s="42">
        <v>286</v>
      </c>
      <c r="M26" s="42">
        <v>348.48</v>
      </c>
      <c r="N26" s="42">
        <v>158.07999999999998</v>
      </c>
      <c r="O26" s="42">
        <v>165.88</v>
      </c>
      <c r="P26" s="42">
        <v>130</v>
      </c>
      <c r="Q26" s="42">
        <v>208</v>
      </c>
      <c r="R26" s="42">
        <v>228.8</v>
      </c>
      <c r="S26" s="42">
        <v>166.39999999999998</v>
      </c>
      <c r="T26" s="42">
        <f t="shared" si="1"/>
        <v>2128.4399999999996</v>
      </c>
      <c r="U26" s="112"/>
      <c r="V26" s="100">
        <f t="shared" si="27"/>
        <v>22.999999999999996</v>
      </c>
      <c r="W26" s="100">
        <f t="shared" si="28"/>
        <v>9</v>
      </c>
      <c r="X26" s="100">
        <f t="shared" si="29"/>
        <v>22.999999999999996</v>
      </c>
      <c r="Y26" s="100">
        <f t="shared" si="30"/>
        <v>29</v>
      </c>
      <c r="Z26" s="100">
        <f t="shared" si="31"/>
        <v>55</v>
      </c>
      <c r="AA26" s="100">
        <f t="shared" si="32"/>
        <v>66</v>
      </c>
      <c r="AB26" s="100">
        <f t="shared" si="33"/>
        <v>31.999999999999993</v>
      </c>
      <c r="AC26" s="100">
        <f t="shared" si="34"/>
        <v>31.9</v>
      </c>
      <c r="AD26" s="100">
        <f t="shared" si="35"/>
        <v>25</v>
      </c>
      <c r="AE26" s="100">
        <f t="shared" si="36"/>
        <v>40</v>
      </c>
      <c r="AF26" s="100">
        <f t="shared" si="37"/>
        <v>44</v>
      </c>
      <c r="AG26" s="100">
        <f t="shared" si="38"/>
        <v>31.999999999999993</v>
      </c>
      <c r="AH26" s="128">
        <f t="shared" si="39"/>
        <v>34.158333333333331</v>
      </c>
      <c r="AJ26" s="90"/>
      <c r="AM26" s="62"/>
      <c r="AN26" s="102"/>
    </row>
    <row r="27" spans="1:40" s="30" customFormat="1" ht="12" customHeight="1">
      <c r="A27" s="29" t="s">
        <v>479</v>
      </c>
      <c r="B27" s="29" t="s">
        <v>480</v>
      </c>
      <c r="C27" s="112">
        <v>7.38</v>
      </c>
      <c r="D27" s="112">
        <v>7.77</v>
      </c>
      <c r="E27" s="112">
        <v>7.89</v>
      </c>
      <c r="F27" s="194">
        <v>24</v>
      </c>
      <c r="G27" s="112"/>
      <c r="H27" s="128">
        <v>147.63</v>
      </c>
      <c r="I27" s="128">
        <v>54.39</v>
      </c>
      <c r="J27" s="128">
        <v>69.929999999999993</v>
      </c>
      <c r="K27" s="128">
        <v>69.930000000000007</v>
      </c>
      <c r="L27" s="42">
        <v>217.56</v>
      </c>
      <c r="M27" s="42">
        <v>205.14000000000001</v>
      </c>
      <c r="N27" s="42">
        <v>184.5</v>
      </c>
      <c r="O27" s="42">
        <v>69.930000000000007</v>
      </c>
      <c r="P27" s="42">
        <v>124.32</v>
      </c>
      <c r="Q27" s="42">
        <v>217.56</v>
      </c>
      <c r="R27" s="42">
        <v>124.32000000000001</v>
      </c>
      <c r="S27" s="42">
        <v>116.55000000000001</v>
      </c>
      <c r="T27" s="42">
        <f t="shared" si="1"/>
        <v>1601.7599999999998</v>
      </c>
      <c r="U27" s="112"/>
      <c r="V27" s="100">
        <f t="shared" si="27"/>
        <v>19</v>
      </c>
      <c r="W27" s="100">
        <f t="shared" si="28"/>
        <v>7.0000000000000009</v>
      </c>
      <c r="X27" s="100">
        <f t="shared" si="29"/>
        <v>9</v>
      </c>
      <c r="Y27" s="100">
        <f t="shared" si="30"/>
        <v>9.0000000000000018</v>
      </c>
      <c r="Z27" s="100">
        <f t="shared" si="31"/>
        <v>28.000000000000004</v>
      </c>
      <c r="AA27" s="100">
        <f t="shared" si="32"/>
        <v>26.000000000000004</v>
      </c>
      <c r="AB27" s="100">
        <f t="shared" si="33"/>
        <v>25</v>
      </c>
      <c r="AC27" s="100">
        <f t="shared" si="34"/>
        <v>9.0000000000000018</v>
      </c>
      <c r="AD27" s="100">
        <f t="shared" si="35"/>
        <v>16</v>
      </c>
      <c r="AE27" s="100">
        <f t="shared" si="36"/>
        <v>28.000000000000004</v>
      </c>
      <c r="AF27" s="100">
        <f t="shared" si="37"/>
        <v>16.000000000000004</v>
      </c>
      <c r="AG27" s="100">
        <f t="shared" si="38"/>
        <v>15.000000000000002</v>
      </c>
      <c r="AH27" s="128">
        <f t="shared" si="39"/>
        <v>17.25</v>
      </c>
      <c r="AJ27" s="90"/>
      <c r="AM27" s="62"/>
      <c r="AN27" s="102"/>
    </row>
    <row r="28" spans="1:40" s="30" customFormat="1" ht="12" customHeight="1">
      <c r="A28" s="29" t="s">
        <v>481</v>
      </c>
      <c r="B28" s="29" t="s">
        <v>482</v>
      </c>
      <c r="C28" s="112">
        <v>3.75</v>
      </c>
      <c r="D28" s="112">
        <v>3.95</v>
      </c>
      <c r="E28" s="112">
        <v>4.0199999999999996</v>
      </c>
      <c r="F28" s="194">
        <v>24</v>
      </c>
      <c r="G28" s="112"/>
      <c r="H28" s="128">
        <v>67.149999999999991</v>
      </c>
      <c r="I28" s="128">
        <v>23.7</v>
      </c>
      <c r="J28" s="128">
        <v>63.2</v>
      </c>
      <c r="K28" s="128">
        <v>118.5</v>
      </c>
      <c r="L28" s="42">
        <v>165.89999999999998</v>
      </c>
      <c r="M28" s="42">
        <v>144.72</v>
      </c>
      <c r="N28" s="42">
        <v>52.5</v>
      </c>
      <c r="O28" s="42">
        <v>35.549999999999997</v>
      </c>
      <c r="P28" s="42">
        <v>35.549999999999997</v>
      </c>
      <c r="Q28" s="42">
        <v>51.35</v>
      </c>
      <c r="R28" s="42">
        <v>106.65</v>
      </c>
      <c r="S28" s="42">
        <v>43.45</v>
      </c>
      <c r="T28" s="42">
        <f t="shared" si="1"/>
        <v>908.21999999999991</v>
      </c>
      <c r="U28" s="112"/>
      <c r="V28" s="100">
        <f t="shared" si="27"/>
        <v>16.999999999999996</v>
      </c>
      <c r="W28" s="100">
        <f t="shared" si="28"/>
        <v>5.9999999999999991</v>
      </c>
      <c r="X28" s="100">
        <f t="shared" si="29"/>
        <v>16</v>
      </c>
      <c r="Y28" s="100">
        <f t="shared" si="30"/>
        <v>30</v>
      </c>
      <c r="Z28" s="100">
        <f t="shared" si="31"/>
        <v>41.999999999999993</v>
      </c>
      <c r="AA28" s="100">
        <f t="shared" si="32"/>
        <v>36</v>
      </c>
      <c r="AB28" s="100">
        <f t="shared" si="33"/>
        <v>14</v>
      </c>
      <c r="AC28" s="100">
        <f t="shared" si="34"/>
        <v>8.9999999999999982</v>
      </c>
      <c r="AD28" s="100">
        <f t="shared" si="35"/>
        <v>8.9999999999999982</v>
      </c>
      <c r="AE28" s="100">
        <f t="shared" si="36"/>
        <v>13</v>
      </c>
      <c r="AF28" s="100">
        <f t="shared" si="37"/>
        <v>27</v>
      </c>
      <c r="AG28" s="100">
        <f t="shared" si="38"/>
        <v>11</v>
      </c>
      <c r="AH28" s="128">
        <f t="shared" si="39"/>
        <v>19.166666666666668</v>
      </c>
      <c r="AJ28" s="90"/>
      <c r="AM28" s="62"/>
      <c r="AN28" s="102"/>
    </row>
    <row r="29" spans="1:40" s="30" customFormat="1" ht="12" customHeight="1">
      <c r="A29" s="29" t="s">
        <v>67</v>
      </c>
      <c r="B29" s="29" t="s">
        <v>42</v>
      </c>
      <c r="C29" s="112">
        <v>2.11</v>
      </c>
      <c r="D29" s="112">
        <v>2.2200000000000002</v>
      </c>
      <c r="E29" s="112">
        <v>2.27</v>
      </c>
      <c r="F29" s="194">
        <v>18</v>
      </c>
      <c r="G29" s="112"/>
      <c r="H29" s="128">
        <v>28.86</v>
      </c>
      <c r="I29" s="128">
        <v>26.64</v>
      </c>
      <c r="J29" s="128">
        <v>24.42</v>
      </c>
      <c r="K29" s="128">
        <v>42.18</v>
      </c>
      <c r="L29" s="42">
        <v>53.28</v>
      </c>
      <c r="M29" s="42">
        <v>54.480000000000004</v>
      </c>
      <c r="N29" s="42">
        <v>69.63</v>
      </c>
      <c r="O29" s="42">
        <v>77.92</v>
      </c>
      <c r="P29" s="42">
        <v>48.95</v>
      </c>
      <c r="Q29" s="42">
        <v>37.74</v>
      </c>
      <c r="R29" s="42">
        <v>42.18</v>
      </c>
      <c r="S29" s="42">
        <v>15.54</v>
      </c>
      <c r="T29" s="42">
        <f t="shared" si="1"/>
        <v>521.82000000000005</v>
      </c>
      <c r="U29" s="112"/>
      <c r="V29" s="100">
        <f t="shared" si="27"/>
        <v>12.999999999999998</v>
      </c>
      <c r="W29" s="100">
        <f t="shared" si="28"/>
        <v>12</v>
      </c>
      <c r="X29" s="100">
        <f t="shared" si="29"/>
        <v>11</v>
      </c>
      <c r="Y29" s="100">
        <f t="shared" si="30"/>
        <v>18.999999999999996</v>
      </c>
      <c r="Z29" s="100">
        <f t="shared" si="31"/>
        <v>24</v>
      </c>
      <c r="AA29" s="100">
        <f t="shared" si="32"/>
        <v>24</v>
      </c>
      <c r="AB29" s="100">
        <f t="shared" si="33"/>
        <v>33</v>
      </c>
      <c r="AC29" s="100">
        <f t="shared" si="34"/>
        <v>35.099099099099099</v>
      </c>
      <c r="AD29" s="100">
        <f t="shared" si="35"/>
        <v>22.04954954954955</v>
      </c>
      <c r="AE29" s="100">
        <f t="shared" si="36"/>
        <v>17</v>
      </c>
      <c r="AF29" s="100">
        <f t="shared" si="37"/>
        <v>18.999999999999996</v>
      </c>
      <c r="AG29" s="100">
        <f t="shared" si="38"/>
        <v>6.9999999999999991</v>
      </c>
      <c r="AH29" s="128">
        <f t="shared" si="39"/>
        <v>19.679054054054053</v>
      </c>
      <c r="AJ29" s="90"/>
      <c r="AM29" s="62"/>
      <c r="AN29" s="102"/>
    </row>
    <row r="30" spans="1:40" s="30" customFormat="1" ht="12" customHeight="1">
      <c r="A30" s="29" t="s">
        <v>68</v>
      </c>
      <c r="B30" s="29" t="s">
        <v>43</v>
      </c>
      <c r="C30" s="112">
        <v>1.39</v>
      </c>
      <c r="D30" s="112">
        <v>1.46</v>
      </c>
      <c r="E30" s="112">
        <v>1.46</v>
      </c>
      <c r="F30" s="194">
        <v>22</v>
      </c>
      <c r="G30" s="112"/>
      <c r="H30" s="128">
        <v>11.68</v>
      </c>
      <c r="I30" s="128">
        <v>6.94</v>
      </c>
      <c r="J30" s="128">
        <v>9.48</v>
      </c>
      <c r="K30" s="128">
        <v>10.220000000000001</v>
      </c>
      <c r="L30" s="42">
        <v>8.76</v>
      </c>
      <c r="M30" s="42">
        <v>10.220000000000001</v>
      </c>
      <c r="N30" s="42">
        <v>11.42</v>
      </c>
      <c r="O30" s="42">
        <v>21.9</v>
      </c>
      <c r="P30" s="42">
        <v>5.84</v>
      </c>
      <c r="Q30" s="42">
        <v>10.220000000000001</v>
      </c>
      <c r="R30" s="42">
        <v>11.68</v>
      </c>
      <c r="S30" s="42">
        <v>10.220000000000001</v>
      </c>
      <c r="T30" s="42">
        <f t="shared" si="1"/>
        <v>128.58000000000001</v>
      </c>
      <c r="U30" s="112"/>
      <c r="V30" s="100">
        <f t="shared" si="27"/>
        <v>8</v>
      </c>
      <c r="W30" s="100">
        <f t="shared" si="28"/>
        <v>4.7534246575342474</v>
      </c>
      <c r="X30" s="100">
        <f t="shared" si="29"/>
        <v>6.493150684931507</v>
      </c>
      <c r="Y30" s="100">
        <f t="shared" si="30"/>
        <v>7.0000000000000009</v>
      </c>
      <c r="Z30" s="100">
        <f t="shared" si="31"/>
        <v>6</v>
      </c>
      <c r="AA30" s="100">
        <f t="shared" si="32"/>
        <v>7.0000000000000009</v>
      </c>
      <c r="AB30" s="100">
        <f t="shared" si="33"/>
        <v>8.2158273381294968</v>
      </c>
      <c r="AC30" s="100">
        <f t="shared" si="34"/>
        <v>15</v>
      </c>
      <c r="AD30" s="100">
        <f t="shared" si="35"/>
        <v>4</v>
      </c>
      <c r="AE30" s="100">
        <f t="shared" si="36"/>
        <v>7.0000000000000009</v>
      </c>
      <c r="AF30" s="100">
        <f t="shared" si="37"/>
        <v>8</v>
      </c>
      <c r="AG30" s="100">
        <f t="shared" si="38"/>
        <v>7.0000000000000009</v>
      </c>
      <c r="AH30" s="128">
        <f t="shared" si="39"/>
        <v>7.3718668900496036</v>
      </c>
      <c r="AJ30" s="90"/>
      <c r="AM30" s="62"/>
      <c r="AN30" s="102"/>
    </row>
    <row r="31" spans="1:40" s="30" customFormat="1" ht="12" customHeight="1">
      <c r="A31" s="29" t="s">
        <v>69</v>
      </c>
      <c r="B31" s="29" t="s">
        <v>44</v>
      </c>
      <c r="C31" s="112">
        <v>2.77</v>
      </c>
      <c r="D31" s="112">
        <v>2.94</v>
      </c>
      <c r="E31" s="112">
        <v>2.94</v>
      </c>
      <c r="F31" s="194">
        <v>21</v>
      </c>
      <c r="G31" s="112"/>
      <c r="H31" s="128">
        <v>75.709999999999994</v>
      </c>
      <c r="I31" s="128">
        <v>99.05</v>
      </c>
      <c r="J31" s="128">
        <v>73.5</v>
      </c>
      <c r="K31" s="128">
        <v>100.89</v>
      </c>
      <c r="L31" s="42">
        <v>74.600000000000009</v>
      </c>
      <c r="M31" s="42">
        <v>96.85</v>
      </c>
      <c r="N31" s="42">
        <v>80.77</v>
      </c>
      <c r="O31" s="42">
        <v>108.17</v>
      </c>
      <c r="P31" s="42">
        <v>84.52</v>
      </c>
      <c r="Q31" s="42">
        <v>101.25</v>
      </c>
      <c r="R31" s="42">
        <v>78.64</v>
      </c>
      <c r="S31" s="42">
        <v>104.56</v>
      </c>
      <c r="T31" s="42">
        <f t="shared" si="1"/>
        <v>1078.51</v>
      </c>
      <c r="U31" s="112"/>
      <c r="V31" s="100">
        <f t="shared" si="27"/>
        <v>25.751700680272108</v>
      </c>
      <c r="W31" s="100">
        <f t="shared" si="28"/>
        <v>33.69047619047619</v>
      </c>
      <c r="X31" s="100">
        <f t="shared" si="29"/>
        <v>25</v>
      </c>
      <c r="Y31" s="100">
        <f t="shared" si="30"/>
        <v>34.316326530612244</v>
      </c>
      <c r="Z31" s="100">
        <f t="shared" si="31"/>
        <v>25.374149659863949</v>
      </c>
      <c r="AA31" s="100">
        <f t="shared" si="32"/>
        <v>32.942176870748298</v>
      </c>
      <c r="AB31" s="100">
        <f t="shared" si="33"/>
        <v>29.158844765342959</v>
      </c>
      <c r="AC31" s="100">
        <f t="shared" si="34"/>
        <v>36.792517006802726</v>
      </c>
      <c r="AD31" s="100">
        <f t="shared" si="35"/>
        <v>28.748299319727892</v>
      </c>
      <c r="AE31" s="100">
        <f t="shared" si="36"/>
        <v>34.438775510204081</v>
      </c>
      <c r="AF31" s="100">
        <f t="shared" si="37"/>
        <v>26.748299319727892</v>
      </c>
      <c r="AG31" s="100">
        <f t="shared" si="38"/>
        <v>35.564625850340136</v>
      </c>
      <c r="AH31" s="128">
        <f t="shared" si="39"/>
        <v>30.710515975343203</v>
      </c>
      <c r="AJ31" s="90"/>
      <c r="AM31" s="62"/>
      <c r="AN31" s="102"/>
    </row>
    <row r="32" spans="1:40" s="30" customFormat="1" ht="12" customHeight="1">
      <c r="A32" s="29" t="s">
        <v>70</v>
      </c>
      <c r="B32" s="29" t="s">
        <v>45</v>
      </c>
      <c r="C32" s="112">
        <v>3.9</v>
      </c>
      <c r="D32" s="112">
        <v>4.16</v>
      </c>
      <c r="E32" s="112">
        <v>4.16</v>
      </c>
      <c r="F32" s="194">
        <v>21</v>
      </c>
      <c r="G32" s="112"/>
      <c r="H32" s="128">
        <v>21.32</v>
      </c>
      <c r="I32" s="128">
        <v>74.88</v>
      </c>
      <c r="J32" s="128">
        <v>16.64</v>
      </c>
      <c r="K32" s="128">
        <v>71.760000000000005</v>
      </c>
      <c r="L32" s="42">
        <v>24.96</v>
      </c>
      <c r="M32" s="42">
        <v>74.36</v>
      </c>
      <c r="N32" s="42">
        <v>27.73</v>
      </c>
      <c r="O32" s="42">
        <v>83.2</v>
      </c>
      <c r="P32" s="42">
        <v>24.96</v>
      </c>
      <c r="Q32" s="42">
        <v>83.2</v>
      </c>
      <c r="R32" s="42">
        <v>24.44</v>
      </c>
      <c r="S32" s="42">
        <v>66.56</v>
      </c>
      <c r="T32" s="42">
        <f t="shared" si="1"/>
        <v>594.01</v>
      </c>
      <c r="U32" s="112"/>
      <c r="V32" s="100">
        <f t="shared" si="27"/>
        <v>5.125</v>
      </c>
      <c r="W32" s="100">
        <f t="shared" si="28"/>
        <v>18</v>
      </c>
      <c r="X32" s="100">
        <f t="shared" si="29"/>
        <v>4</v>
      </c>
      <c r="Y32" s="100">
        <f t="shared" si="30"/>
        <v>17.25</v>
      </c>
      <c r="Z32" s="100">
        <f t="shared" si="31"/>
        <v>6</v>
      </c>
      <c r="AA32" s="100">
        <f t="shared" si="32"/>
        <v>17.875</v>
      </c>
      <c r="AB32" s="100">
        <f t="shared" si="33"/>
        <v>7.1102564102564108</v>
      </c>
      <c r="AC32" s="100">
        <f t="shared" si="34"/>
        <v>20</v>
      </c>
      <c r="AD32" s="100">
        <f t="shared" si="35"/>
        <v>6</v>
      </c>
      <c r="AE32" s="100">
        <f t="shared" si="36"/>
        <v>20</v>
      </c>
      <c r="AF32" s="100">
        <f t="shared" si="37"/>
        <v>5.875</v>
      </c>
      <c r="AG32" s="100">
        <f t="shared" si="38"/>
        <v>16</v>
      </c>
      <c r="AH32" s="128">
        <f t="shared" si="39"/>
        <v>11.936271367521366</v>
      </c>
      <c r="AJ32" s="90"/>
      <c r="AM32" s="62"/>
      <c r="AN32" s="102"/>
    </row>
    <row r="33" spans="1:42" s="30" customFormat="1" ht="12" customHeight="1">
      <c r="A33" s="29" t="s">
        <v>71</v>
      </c>
      <c r="B33" s="29" t="s">
        <v>46</v>
      </c>
      <c r="C33" s="112">
        <v>5.0199999999999996</v>
      </c>
      <c r="D33" s="112">
        <v>5.37</v>
      </c>
      <c r="E33" s="112">
        <v>5.37</v>
      </c>
      <c r="F33" s="194">
        <v>21</v>
      </c>
      <c r="G33" s="112"/>
      <c r="H33" s="128">
        <v>13.43</v>
      </c>
      <c r="I33" s="128">
        <v>30.88</v>
      </c>
      <c r="J33" s="128">
        <v>9.4</v>
      </c>
      <c r="K33" s="128">
        <v>26.85</v>
      </c>
      <c r="L33" s="42">
        <v>10.74</v>
      </c>
      <c r="M33" s="42">
        <v>26.85</v>
      </c>
      <c r="N33" s="42">
        <v>20.76</v>
      </c>
      <c r="O33" s="42">
        <v>37.590000000000003</v>
      </c>
      <c r="P33" s="42">
        <v>26.17</v>
      </c>
      <c r="Q33" s="42">
        <v>32.220000000000006</v>
      </c>
      <c r="R33" s="42">
        <v>21.48</v>
      </c>
      <c r="S33" s="42">
        <v>40.950000000000003</v>
      </c>
      <c r="T33" s="42">
        <f t="shared" si="1"/>
        <v>297.32</v>
      </c>
      <c r="U33" s="112"/>
      <c r="V33" s="100">
        <f t="shared" si="27"/>
        <v>2.5009310986964617</v>
      </c>
      <c r="W33" s="100">
        <f t="shared" si="28"/>
        <v>5.7504655493482302</v>
      </c>
      <c r="X33" s="100">
        <f t="shared" si="29"/>
        <v>1.7504655493482308</v>
      </c>
      <c r="Y33" s="100">
        <f t="shared" si="30"/>
        <v>5</v>
      </c>
      <c r="Z33" s="100">
        <f t="shared" si="31"/>
        <v>2</v>
      </c>
      <c r="AA33" s="100">
        <f t="shared" si="32"/>
        <v>5</v>
      </c>
      <c r="AB33" s="100">
        <f t="shared" si="33"/>
        <v>4.1354581673306781</v>
      </c>
      <c r="AC33" s="100">
        <f t="shared" si="34"/>
        <v>7.0000000000000009</v>
      </c>
      <c r="AD33" s="100">
        <f t="shared" si="35"/>
        <v>4.8733705772811922</v>
      </c>
      <c r="AE33" s="100">
        <f t="shared" si="36"/>
        <v>6.0000000000000009</v>
      </c>
      <c r="AF33" s="100">
        <f t="shared" si="37"/>
        <v>4</v>
      </c>
      <c r="AG33" s="100">
        <f t="shared" si="38"/>
        <v>7.6256983240223466</v>
      </c>
      <c r="AH33" s="128">
        <f t="shared" si="39"/>
        <v>4.6363657721689284</v>
      </c>
      <c r="AJ33" s="90"/>
      <c r="AM33" s="62"/>
      <c r="AN33" s="102"/>
    </row>
    <row r="34" spans="1:42" s="30" customFormat="1" ht="12" customHeight="1">
      <c r="A34" s="29" t="s">
        <v>72</v>
      </c>
      <c r="B34" s="29" t="s">
        <v>47</v>
      </c>
      <c r="C34" s="112">
        <v>6.15</v>
      </c>
      <c r="D34" s="112">
        <v>6.58</v>
      </c>
      <c r="E34" s="112">
        <v>6.58</v>
      </c>
      <c r="F34" s="194">
        <v>21</v>
      </c>
      <c r="G34" s="112"/>
      <c r="H34" s="128">
        <v>13.97</v>
      </c>
      <c r="I34" s="128">
        <v>13.16</v>
      </c>
      <c r="J34" s="128">
        <v>13.16</v>
      </c>
      <c r="K34" s="128">
        <v>13.98</v>
      </c>
      <c r="L34" s="42">
        <v>9.8699999999999992</v>
      </c>
      <c r="M34" s="42">
        <v>6.58</v>
      </c>
      <c r="N34" s="42">
        <v>12.74</v>
      </c>
      <c r="O34" s="42">
        <v>13.16</v>
      </c>
      <c r="P34" s="42">
        <v>13.16</v>
      </c>
      <c r="Q34" s="42">
        <v>13.16</v>
      </c>
      <c r="R34" s="42">
        <v>13.16</v>
      </c>
      <c r="S34" s="42">
        <v>13.16</v>
      </c>
      <c r="T34" s="42">
        <f t="shared" si="1"/>
        <v>149.26</v>
      </c>
      <c r="U34" s="112"/>
      <c r="V34" s="100">
        <f t="shared" si="27"/>
        <v>2.1231003039513681</v>
      </c>
      <c r="W34" s="100">
        <f t="shared" si="28"/>
        <v>2</v>
      </c>
      <c r="X34" s="100">
        <f t="shared" si="29"/>
        <v>2</v>
      </c>
      <c r="Y34" s="100">
        <f t="shared" si="30"/>
        <v>2.1246200607902734</v>
      </c>
      <c r="Z34" s="100">
        <f t="shared" si="31"/>
        <v>1.4999999999999998</v>
      </c>
      <c r="AA34" s="100">
        <f t="shared" si="32"/>
        <v>1</v>
      </c>
      <c r="AB34" s="100">
        <f t="shared" si="33"/>
        <v>2.0715447154471542</v>
      </c>
      <c r="AC34" s="100">
        <f t="shared" si="34"/>
        <v>2</v>
      </c>
      <c r="AD34" s="100">
        <f t="shared" si="35"/>
        <v>2</v>
      </c>
      <c r="AE34" s="100">
        <f t="shared" si="36"/>
        <v>2</v>
      </c>
      <c r="AF34" s="100">
        <f t="shared" si="37"/>
        <v>2</v>
      </c>
      <c r="AG34" s="100">
        <f t="shared" si="38"/>
        <v>2</v>
      </c>
      <c r="AH34" s="128">
        <f t="shared" si="39"/>
        <v>1.9016054233490662</v>
      </c>
      <c r="AJ34" s="90"/>
      <c r="AM34" s="62"/>
      <c r="AN34" s="102"/>
    </row>
    <row r="35" spans="1:42" s="30" customFormat="1" ht="12" customHeight="1">
      <c r="A35" s="29" t="s">
        <v>73</v>
      </c>
      <c r="B35" s="29" t="s">
        <v>48</v>
      </c>
      <c r="C35" s="112">
        <v>7.27</v>
      </c>
      <c r="D35" s="112">
        <v>7.79</v>
      </c>
      <c r="E35" s="112">
        <v>7.79</v>
      </c>
      <c r="F35" s="194">
        <v>21</v>
      </c>
      <c r="G35" s="112"/>
      <c r="H35" s="128">
        <v>11.68</v>
      </c>
      <c r="I35" s="128">
        <v>23.37</v>
      </c>
      <c r="J35" s="128">
        <v>7.79</v>
      </c>
      <c r="K35" s="128">
        <v>23.37</v>
      </c>
      <c r="L35" s="42">
        <v>7.79</v>
      </c>
      <c r="M35" s="42">
        <v>23.37</v>
      </c>
      <c r="N35" s="42">
        <v>7.53</v>
      </c>
      <c r="O35" s="42">
        <v>24.34</v>
      </c>
      <c r="P35" s="42">
        <v>7.79</v>
      </c>
      <c r="Q35" s="42">
        <v>23.37</v>
      </c>
      <c r="R35" s="42">
        <v>7.79</v>
      </c>
      <c r="S35" s="42">
        <v>7.79</v>
      </c>
      <c r="T35" s="42">
        <f t="shared" si="1"/>
        <v>175.98</v>
      </c>
      <c r="U35" s="112"/>
      <c r="V35" s="100">
        <f t="shared" si="27"/>
        <v>1.4993581514762515</v>
      </c>
      <c r="W35" s="100">
        <f t="shared" si="28"/>
        <v>3</v>
      </c>
      <c r="X35" s="100">
        <f t="shared" si="29"/>
        <v>1</v>
      </c>
      <c r="Y35" s="100">
        <f t="shared" si="30"/>
        <v>3</v>
      </c>
      <c r="Z35" s="100">
        <f t="shared" si="31"/>
        <v>1</v>
      </c>
      <c r="AA35" s="100">
        <f t="shared" si="32"/>
        <v>3</v>
      </c>
      <c r="AB35" s="100">
        <f t="shared" si="33"/>
        <v>1.0357634112792298</v>
      </c>
      <c r="AC35" s="100">
        <f t="shared" si="34"/>
        <v>3.1245186136071887</v>
      </c>
      <c r="AD35" s="100">
        <f t="shared" si="35"/>
        <v>1</v>
      </c>
      <c r="AE35" s="100">
        <f t="shared" si="36"/>
        <v>3</v>
      </c>
      <c r="AF35" s="100">
        <f t="shared" si="37"/>
        <v>1</v>
      </c>
      <c r="AG35" s="100">
        <f t="shared" si="38"/>
        <v>1</v>
      </c>
      <c r="AH35" s="128">
        <f t="shared" si="39"/>
        <v>1.8883033480302227</v>
      </c>
      <c r="AJ35" s="90"/>
      <c r="AM35" s="62"/>
      <c r="AN35" s="102"/>
    </row>
    <row r="36" spans="1:42" s="30" customFormat="1" ht="12" customHeight="1">
      <c r="A36" s="29" t="s">
        <v>407</v>
      </c>
      <c r="B36" s="29" t="s">
        <v>408</v>
      </c>
      <c r="C36" s="112">
        <v>8.14</v>
      </c>
      <c r="D36" s="112">
        <v>8.49</v>
      </c>
      <c r="E36" s="112">
        <v>8.4868000000000006</v>
      </c>
      <c r="F36" s="194">
        <v>21</v>
      </c>
      <c r="G36" s="112"/>
      <c r="H36" s="128">
        <v>4009.5200000000009</v>
      </c>
      <c r="I36" s="128">
        <v>4248.0999999999995</v>
      </c>
      <c r="J36" s="128">
        <v>4167.46</v>
      </c>
      <c r="K36" s="128">
        <v>4374.3500000000004</v>
      </c>
      <c r="L36" s="42">
        <v>4117.6100000000006</v>
      </c>
      <c r="M36" s="42">
        <v>4320.3</v>
      </c>
      <c r="N36" s="42">
        <v>3543.45</v>
      </c>
      <c r="O36" s="42">
        <v>4738.8300000000008</v>
      </c>
      <c r="P36" s="42">
        <v>4607.82</v>
      </c>
      <c r="Q36" s="42">
        <v>4633.3</v>
      </c>
      <c r="R36" s="42">
        <v>4483.7</v>
      </c>
      <c r="S36" s="42">
        <v>4457.17</v>
      </c>
      <c r="T36" s="42">
        <f t="shared" si="1"/>
        <v>51701.61</v>
      </c>
      <c r="U36" s="112"/>
      <c r="V36" s="100">
        <f t="shared" si="27"/>
        <v>472.26383981154311</v>
      </c>
      <c r="W36" s="100">
        <f t="shared" si="28"/>
        <v>500.36513545347458</v>
      </c>
      <c r="X36" s="100">
        <f t="shared" si="29"/>
        <v>490.86690223792698</v>
      </c>
      <c r="Y36" s="100">
        <f t="shared" si="30"/>
        <v>515.2355712603063</v>
      </c>
      <c r="Z36" s="100">
        <f t="shared" si="31"/>
        <v>484.9952885747939</v>
      </c>
      <c r="AA36" s="100">
        <f t="shared" si="32"/>
        <v>509.06113022576233</v>
      </c>
      <c r="AB36" s="100">
        <f t="shared" si="33"/>
        <v>435.31326781326777</v>
      </c>
      <c r="AC36" s="100">
        <f t="shared" si="34"/>
        <v>558.16607773851604</v>
      </c>
      <c r="AD36" s="100">
        <f t="shared" si="35"/>
        <v>542.73498233215548</v>
      </c>
      <c r="AE36" s="100">
        <f t="shared" si="36"/>
        <v>545.73616018845701</v>
      </c>
      <c r="AF36" s="100">
        <f t="shared" si="37"/>
        <v>528.11542991755005</v>
      </c>
      <c r="AG36" s="100">
        <f t="shared" si="38"/>
        <v>524.99057714958769</v>
      </c>
      <c r="AH36" s="128">
        <f t="shared" si="39"/>
        <v>508.98703022527849</v>
      </c>
      <c r="AJ36" s="90"/>
      <c r="AM36" s="62"/>
      <c r="AN36" s="102"/>
    </row>
    <row r="37" spans="1:42" s="30" customFormat="1" ht="12" customHeight="1">
      <c r="A37" s="29" t="s">
        <v>409</v>
      </c>
      <c r="B37" s="29" t="s">
        <v>410</v>
      </c>
      <c r="C37" s="112">
        <v>1.88</v>
      </c>
      <c r="D37" s="112">
        <v>1.97</v>
      </c>
      <c r="E37" s="112">
        <v>1.97</v>
      </c>
      <c r="F37" s="194">
        <v>21</v>
      </c>
      <c r="G37" s="112"/>
      <c r="H37" s="128">
        <v>0</v>
      </c>
      <c r="I37" s="128">
        <v>3.94</v>
      </c>
      <c r="J37" s="128">
        <v>0</v>
      </c>
      <c r="K37" s="128">
        <v>6.0600000000000005</v>
      </c>
      <c r="L37" s="42">
        <v>0</v>
      </c>
      <c r="M37" s="42">
        <v>3.94</v>
      </c>
      <c r="N37" s="42">
        <v>7.64</v>
      </c>
      <c r="O37" s="42">
        <v>5.91</v>
      </c>
      <c r="P37" s="42">
        <v>5.91</v>
      </c>
      <c r="Q37" s="42">
        <v>3.94</v>
      </c>
      <c r="R37" s="42">
        <v>5.91</v>
      </c>
      <c r="S37" s="42">
        <v>3.94</v>
      </c>
      <c r="T37" s="42">
        <f t="shared" si="1"/>
        <v>47.19</v>
      </c>
      <c r="U37" s="112"/>
      <c r="V37" s="100">
        <f t="shared" si="27"/>
        <v>0</v>
      </c>
      <c r="W37" s="100">
        <f t="shared" si="28"/>
        <v>2</v>
      </c>
      <c r="X37" s="100">
        <f t="shared" si="29"/>
        <v>0</v>
      </c>
      <c r="Y37" s="100">
        <f t="shared" si="30"/>
        <v>3.0761421319796955</v>
      </c>
      <c r="Z37" s="100">
        <f t="shared" si="31"/>
        <v>0</v>
      </c>
      <c r="AA37" s="100">
        <f t="shared" si="32"/>
        <v>2</v>
      </c>
      <c r="AB37" s="100">
        <f t="shared" si="33"/>
        <v>4.0638297872340425</v>
      </c>
      <c r="AC37" s="100">
        <f t="shared" si="34"/>
        <v>3</v>
      </c>
      <c r="AD37" s="100">
        <f t="shared" si="35"/>
        <v>3</v>
      </c>
      <c r="AE37" s="100">
        <f t="shared" si="36"/>
        <v>2</v>
      </c>
      <c r="AF37" s="100">
        <f t="shared" si="37"/>
        <v>3</v>
      </c>
      <c r="AG37" s="100">
        <f t="shared" si="38"/>
        <v>2</v>
      </c>
      <c r="AH37" s="128">
        <f t="shared" si="39"/>
        <v>2.0116643266011449</v>
      </c>
      <c r="AJ37" s="90"/>
      <c r="AM37" s="62"/>
      <c r="AN37" s="102"/>
    </row>
    <row r="38" spans="1:42" s="30" customFormat="1" ht="12" customHeight="1">
      <c r="A38" s="29" t="s">
        <v>411</v>
      </c>
      <c r="B38" s="29" t="s">
        <v>412</v>
      </c>
      <c r="C38" s="112">
        <v>4.0796000000000001</v>
      </c>
      <c r="D38" s="112">
        <v>4.2531999999999996</v>
      </c>
      <c r="E38" s="112">
        <v>4.2531999999999996</v>
      </c>
      <c r="F38" s="194">
        <v>21</v>
      </c>
      <c r="G38" s="112"/>
      <c r="H38" s="128">
        <v>104.13</v>
      </c>
      <c r="I38" s="128">
        <v>107.31</v>
      </c>
      <c r="J38" s="128">
        <v>95.63</v>
      </c>
      <c r="K38" s="128">
        <v>102</v>
      </c>
      <c r="L38" s="42">
        <v>98.81</v>
      </c>
      <c r="M38" s="42">
        <v>97.75</v>
      </c>
      <c r="N38" s="42">
        <v>81.17</v>
      </c>
      <c r="O38" s="42">
        <v>102</v>
      </c>
      <c r="P38" s="42">
        <v>85</v>
      </c>
      <c r="Q38" s="42">
        <v>104.12</v>
      </c>
      <c r="R38" s="42">
        <v>85</v>
      </c>
      <c r="S38" s="42">
        <v>108.37</v>
      </c>
      <c r="T38" s="42">
        <f t="shared" si="1"/>
        <v>1171.29</v>
      </c>
      <c r="U38" s="112"/>
      <c r="V38" s="100">
        <f t="shared" si="27"/>
        <v>24.482742405718049</v>
      </c>
      <c r="W38" s="100">
        <f t="shared" si="28"/>
        <v>25.230414746543783</v>
      </c>
      <c r="X38" s="100">
        <f t="shared" si="29"/>
        <v>22.484247155083231</v>
      </c>
      <c r="Y38" s="100">
        <f t="shared" si="30"/>
        <v>23.981943007617797</v>
      </c>
      <c r="Z38" s="100">
        <f t="shared" si="31"/>
        <v>23.231919495908965</v>
      </c>
      <c r="AA38" s="100">
        <f t="shared" si="32"/>
        <v>22.982695382300388</v>
      </c>
      <c r="AB38" s="100">
        <f t="shared" si="33"/>
        <v>19.896558486126089</v>
      </c>
      <c r="AC38" s="100">
        <f t="shared" si="34"/>
        <v>23.981943007617797</v>
      </c>
      <c r="AD38" s="100">
        <f t="shared" si="35"/>
        <v>19.984952506348161</v>
      </c>
      <c r="AE38" s="100">
        <f t="shared" si="36"/>
        <v>24.480391234834951</v>
      </c>
      <c r="AF38" s="100">
        <f t="shared" si="37"/>
        <v>19.984952506348161</v>
      </c>
      <c r="AG38" s="100">
        <f t="shared" si="38"/>
        <v>25.47963886015236</v>
      </c>
      <c r="AH38" s="128">
        <f t="shared" si="39"/>
        <v>23.016866566216638</v>
      </c>
      <c r="AJ38" s="90"/>
      <c r="AM38" s="62"/>
      <c r="AN38" s="102"/>
    </row>
    <row r="39" spans="1:42" s="30" customFormat="1" ht="12" customHeight="1">
      <c r="A39" s="29" t="s">
        <v>74</v>
      </c>
      <c r="B39" s="29" t="s">
        <v>49</v>
      </c>
      <c r="C39" s="112">
        <v>17.579999999999998</v>
      </c>
      <c r="D39" s="112">
        <v>18.489999999999998</v>
      </c>
      <c r="E39" s="112">
        <v>18.489999999999998</v>
      </c>
      <c r="F39" s="194">
        <v>17</v>
      </c>
      <c r="G39" s="112"/>
      <c r="H39" s="128">
        <v>203.39</v>
      </c>
      <c r="I39" s="128">
        <v>258.86</v>
      </c>
      <c r="J39" s="128">
        <v>147.91999999999999</v>
      </c>
      <c r="K39" s="128">
        <v>406.78</v>
      </c>
      <c r="L39" s="42">
        <v>166.41</v>
      </c>
      <c r="M39" s="42">
        <v>203.39</v>
      </c>
      <c r="N39" s="42">
        <v>140.63999999999999</v>
      </c>
      <c r="O39" s="42">
        <v>18.489999999999998</v>
      </c>
      <c r="P39" s="42">
        <v>221.88</v>
      </c>
      <c r="Q39" s="42">
        <v>240.37</v>
      </c>
      <c r="R39" s="42">
        <v>73.959999999999994</v>
      </c>
      <c r="S39" s="42">
        <v>36.979999999999997</v>
      </c>
      <c r="T39" s="42">
        <f t="shared" si="1"/>
        <v>2119.0699999999997</v>
      </c>
      <c r="U39" s="112"/>
      <c r="V39" s="100">
        <f t="shared" si="27"/>
        <v>11</v>
      </c>
      <c r="W39" s="100">
        <f t="shared" si="28"/>
        <v>14.000000000000002</v>
      </c>
      <c r="X39" s="100">
        <f t="shared" si="29"/>
        <v>8</v>
      </c>
      <c r="Y39" s="100">
        <f t="shared" si="30"/>
        <v>22</v>
      </c>
      <c r="Z39" s="100">
        <f t="shared" si="31"/>
        <v>9</v>
      </c>
      <c r="AA39" s="100">
        <f t="shared" si="32"/>
        <v>11</v>
      </c>
      <c r="AB39" s="100">
        <f t="shared" si="33"/>
        <v>8</v>
      </c>
      <c r="AC39" s="100">
        <f t="shared" si="34"/>
        <v>1</v>
      </c>
      <c r="AD39" s="100">
        <f t="shared" si="35"/>
        <v>12</v>
      </c>
      <c r="AE39" s="100">
        <f t="shared" si="36"/>
        <v>13.000000000000002</v>
      </c>
      <c r="AF39" s="100">
        <f t="shared" si="37"/>
        <v>4</v>
      </c>
      <c r="AG39" s="100">
        <f t="shared" si="38"/>
        <v>2</v>
      </c>
      <c r="AH39" s="128">
        <f t="shared" si="39"/>
        <v>9.5833333333333339</v>
      </c>
      <c r="AJ39" s="90"/>
      <c r="AM39" s="62"/>
      <c r="AN39" s="102"/>
    </row>
    <row r="40" spans="1:42" s="30" customFormat="1" ht="12" customHeight="1">
      <c r="A40" s="29" t="s">
        <v>75</v>
      </c>
      <c r="B40" s="29" t="s">
        <v>50</v>
      </c>
      <c r="C40" s="112">
        <v>13.59</v>
      </c>
      <c r="D40" s="112">
        <v>14.3</v>
      </c>
      <c r="E40" s="112">
        <v>14.3</v>
      </c>
      <c r="F40" s="194">
        <v>17</v>
      </c>
      <c r="G40" s="112"/>
      <c r="H40" s="128">
        <v>843.7</v>
      </c>
      <c r="I40" s="128">
        <v>786.5</v>
      </c>
      <c r="J40" s="128">
        <v>600.6</v>
      </c>
      <c r="K40" s="128">
        <v>715</v>
      </c>
      <c r="L40" s="42">
        <v>600.6</v>
      </c>
      <c r="M40" s="42">
        <v>729.3</v>
      </c>
      <c r="N40" s="42">
        <v>1019.25</v>
      </c>
      <c r="O40" s="42">
        <v>880.92000000000007</v>
      </c>
      <c r="P40" s="42">
        <v>943.8</v>
      </c>
      <c r="Q40" s="42">
        <v>1501.5</v>
      </c>
      <c r="R40" s="42">
        <v>872.3</v>
      </c>
      <c r="S40" s="42">
        <v>729.30000000000007</v>
      </c>
      <c r="T40" s="42">
        <f t="shared" si="1"/>
        <v>10222.769999999999</v>
      </c>
      <c r="U40" s="112"/>
      <c r="V40" s="100">
        <f t="shared" si="27"/>
        <v>59</v>
      </c>
      <c r="W40" s="100">
        <f t="shared" si="28"/>
        <v>55</v>
      </c>
      <c r="X40" s="100">
        <f t="shared" si="29"/>
        <v>42</v>
      </c>
      <c r="Y40" s="100">
        <f t="shared" si="30"/>
        <v>50</v>
      </c>
      <c r="Z40" s="100">
        <f t="shared" si="31"/>
        <v>42</v>
      </c>
      <c r="AA40" s="100">
        <f t="shared" si="32"/>
        <v>50.999999999999993</v>
      </c>
      <c r="AB40" s="100">
        <f t="shared" si="33"/>
        <v>75</v>
      </c>
      <c r="AC40" s="100">
        <f t="shared" si="34"/>
        <v>61.602797202797206</v>
      </c>
      <c r="AD40" s="100">
        <f t="shared" si="35"/>
        <v>66</v>
      </c>
      <c r="AE40" s="100">
        <f t="shared" si="36"/>
        <v>105</v>
      </c>
      <c r="AF40" s="100">
        <f t="shared" si="37"/>
        <v>60.999999999999993</v>
      </c>
      <c r="AG40" s="100">
        <f t="shared" si="38"/>
        <v>51</v>
      </c>
      <c r="AH40" s="128">
        <f t="shared" si="39"/>
        <v>59.883566433566436</v>
      </c>
      <c r="AJ40" s="90"/>
      <c r="AM40" s="62"/>
      <c r="AN40" s="102"/>
    </row>
    <row r="41" spans="1:42" s="30" customFormat="1" ht="12" customHeight="1">
      <c r="A41" s="29" t="s">
        <v>76</v>
      </c>
      <c r="B41" s="29" t="s">
        <v>51</v>
      </c>
      <c r="C41" s="112">
        <v>4.8899999999999997</v>
      </c>
      <c r="D41" s="112">
        <v>5.14</v>
      </c>
      <c r="E41" s="112">
        <v>5.14</v>
      </c>
      <c r="F41" s="194">
        <v>19</v>
      </c>
      <c r="G41" s="112"/>
      <c r="H41" s="128">
        <v>82.24</v>
      </c>
      <c r="I41" s="128">
        <v>46.26</v>
      </c>
      <c r="J41" s="128">
        <v>46.26</v>
      </c>
      <c r="K41" s="128">
        <v>97.66</v>
      </c>
      <c r="L41" s="42">
        <v>61.679999999999993</v>
      </c>
      <c r="M41" s="42">
        <v>61.68</v>
      </c>
      <c r="N41" s="42">
        <v>112.47</v>
      </c>
      <c r="O41" s="42">
        <v>83.03</v>
      </c>
      <c r="P41" s="42">
        <v>46.26</v>
      </c>
      <c r="Q41" s="42">
        <v>56.789999999999992</v>
      </c>
      <c r="R41" s="42">
        <v>159.33999999999997</v>
      </c>
      <c r="S41" s="42">
        <v>82.24</v>
      </c>
      <c r="T41" s="42">
        <f t="shared" si="1"/>
        <v>935.90999999999985</v>
      </c>
      <c r="U41" s="112"/>
      <c r="V41" s="100">
        <f t="shared" si="27"/>
        <v>16</v>
      </c>
      <c r="W41" s="100">
        <f t="shared" si="28"/>
        <v>9</v>
      </c>
      <c r="X41" s="100">
        <f t="shared" si="29"/>
        <v>9</v>
      </c>
      <c r="Y41" s="100">
        <f t="shared" si="30"/>
        <v>19</v>
      </c>
      <c r="Z41" s="100">
        <f t="shared" si="31"/>
        <v>12</v>
      </c>
      <c r="AA41" s="100">
        <f t="shared" si="32"/>
        <v>12</v>
      </c>
      <c r="AB41" s="100">
        <f t="shared" si="33"/>
        <v>23</v>
      </c>
      <c r="AC41" s="100">
        <f t="shared" si="34"/>
        <v>16.153696498054476</v>
      </c>
      <c r="AD41" s="100">
        <f t="shared" si="35"/>
        <v>9</v>
      </c>
      <c r="AE41" s="100">
        <f t="shared" si="36"/>
        <v>11.04863813229572</v>
      </c>
      <c r="AF41" s="100">
        <f t="shared" si="37"/>
        <v>30.999999999999996</v>
      </c>
      <c r="AG41" s="100">
        <f t="shared" si="38"/>
        <v>16</v>
      </c>
      <c r="AH41" s="128">
        <f>SUM(V41:AG41)/12</f>
        <v>15.266861219195848</v>
      </c>
      <c r="AJ41" s="90"/>
      <c r="AM41" s="62"/>
      <c r="AN41" s="102"/>
    </row>
    <row r="42" spans="1:42" s="30" customFormat="1" ht="12" customHeight="1">
      <c r="A42" s="29" t="s">
        <v>77</v>
      </c>
      <c r="B42" s="29" t="s">
        <v>52</v>
      </c>
      <c r="C42" s="112">
        <v>21.47</v>
      </c>
      <c r="D42" s="112">
        <v>22.59</v>
      </c>
      <c r="E42" s="112">
        <v>22.59</v>
      </c>
      <c r="F42" s="194">
        <v>29</v>
      </c>
      <c r="G42" s="112"/>
      <c r="H42" s="128">
        <v>0</v>
      </c>
      <c r="I42" s="128">
        <v>0</v>
      </c>
      <c r="J42" s="128">
        <v>0</v>
      </c>
      <c r="K42" s="128">
        <v>0</v>
      </c>
      <c r="L42" s="128">
        <v>0</v>
      </c>
      <c r="M42" s="128">
        <v>0</v>
      </c>
      <c r="N42" s="128">
        <v>0</v>
      </c>
      <c r="O42" s="128">
        <v>51.9</v>
      </c>
      <c r="P42" s="128">
        <v>0</v>
      </c>
      <c r="Q42" s="128">
        <v>0</v>
      </c>
      <c r="R42" s="128">
        <v>0</v>
      </c>
      <c r="S42" s="128">
        <v>30</v>
      </c>
      <c r="T42" s="128">
        <f t="shared" si="1"/>
        <v>81.900000000000006</v>
      </c>
      <c r="U42" s="112"/>
      <c r="V42" s="100">
        <f t="shared" si="27"/>
        <v>0</v>
      </c>
      <c r="W42" s="100">
        <f t="shared" si="28"/>
        <v>0</v>
      </c>
      <c r="X42" s="100">
        <f t="shared" si="29"/>
        <v>0</v>
      </c>
      <c r="Y42" s="100">
        <f t="shared" si="30"/>
        <v>0</v>
      </c>
      <c r="Z42" s="100">
        <f t="shared" si="31"/>
        <v>0</v>
      </c>
      <c r="AA42" s="100">
        <f t="shared" si="32"/>
        <v>0</v>
      </c>
      <c r="AB42" s="100">
        <f t="shared" si="33"/>
        <v>0</v>
      </c>
      <c r="AC42" s="100">
        <f t="shared" si="34"/>
        <v>2.2974767596281538</v>
      </c>
      <c r="AD42" s="100">
        <f t="shared" si="35"/>
        <v>0</v>
      </c>
      <c r="AE42" s="100">
        <f t="shared" si="36"/>
        <v>0</v>
      </c>
      <c r="AF42" s="100">
        <f t="shared" si="37"/>
        <v>0</v>
      </c>
      <c r="AG42" s="100">
        <f t="shared" si="38"/>
        <v>1.3280212483399734</v>
      </c>
      <c r="AH42" s="128">
        <f t="shared" si="39"/>
        <v>0.30212483399734391</v>
      </c>
      <c r="AJ42" s="90"/>
      <c r="AM42" s="62"/>
      <c r="AN42" s="102"/>
    </row>
    <row r="43" spans="1:42" s="30" customFormat="1" ht="12" customHeight="1" thickBot="1">
      <c r="A43" s="43"/>
      <c r="B43" s="43"/>
      <c r="C43" s="112"/>
      <c r="D43" s="112"/>
      <c r="E43" s="112"/>
      <c r="F43" s="193"/>
      <c r="G43" s="112"/>
      <c r="H43" s="128"/>
      <c r="I43" s="128"/>
      <c r="J43" s="128"/>
      <c r="K43" s="128"/>
      <c r="L43" s="42"/>
      <c r="M43" s="42"/>
      <c r="N43" s="42"/>
      <c r="O43" s="42"/>
      <c r="P43" s="42"/>
      <c r="Q43" s="42"/>
      <c r="R43" s="42"/>
      <c r="S43" s="42"/>
      <c r="T43" s="42"/>
      <c r="U43" s="112"/>
      <c r="V43" s="69"/>
      <c r="W43" s="69"/>
      <c r="X43" s="69"/>
      <c r="Y43" s="69"/>
      <c r="Z43" s="69"/>
      <c r="AA43" s="69"/>
      <c r="AB43" s="69"/>
      <c r="AC43" s="69"/>
      <c r="AD43" s="69"/>
      <c r="AE43" s="69"/>
      <c r="AF43" s="69"/>
      <c r="AG43" s="69"/>
      <c r="AH43" s="201"/>
      <c r="AJ43" s="90"/>
      <c r="AM43" s="62"/>
      <c r="AN43" s="102"/>
    </row>
    <row r="44" spans="1:42" s="30" customFormat="1" ht="12" customHeight="1" thickBot="1">
      <c r="B44" s="44" t="s">
        <v>7</v>
      </c>
      <c r="C44" s="112"/>
      <c r="D44" s="112"/>
      <c r="E44" s="112"/>
      <c r="F44" s="193"/>
      <c r="G44" s="112"/>
      <c r="H44" s="70">
        <f t="shared" ref="H44:T44" si="40">SUM(H12:H43)</f>
        <v>234230.78</v>
      </c>
      <c r="I44" s="70">
        <f t="shared" si="40"/>
        <v>231819.41000000003</v>
      </c>
      <c r="J44" s="70">
        <f t="shared" si="40"/>
        <v>234063.61500000008</v>
      </c>
      <c r="K44" s="70">
        <f t="shared" si="40"/>
        <v>236777.07</v>
      </c>
      <c r="L44" s="70">
        <f t="shared" si="40"/>
        <v>241635.245</v>
      </c>
      <c r="M44" s="70">
        <f t="shared" si="40"/>
        <v>249584.58000000002</v>
      </c>
      <c r="N44" s="70">
        <f t="shared" si="40"/>
        <v>215053.82500000004</v>
      </c>
      <c r="O44" s="70">
        <f t="shared" si="40"/>
        <v>207199.51</v>
      </c>
      <c r="P44" s="70">
        <f t="shared" si="40"/>
        <v>236322.55499999999</v>
      </c>
      <c r="Q44" s="70">
        <f t="shared" si="40"/>
        <v>239139.625</v>
      </c>
      <c r="R44" s="70">
        <f t="shared" si="40"/>
        <v>237611.065</v>
      </c>
      <c r="S44" s="70">
        <f t="shared" si="40"/>
        <v>234773.82000000004</v>
      </c>
      <c r="T44" s="70">
        <f t="shared" si="40"/>
        <v>2798211.0999999992</v>
      </c>
      <c r="U44" s="112"/>
      <c r="V44" s="202">
        <f t="shared" ref="V44:AG44" si="41">SUM(V12:V42)</f>
        <v>18005.646615403341</v>
      </c>
      <c r="W44" s="202">
        <f t="shared" si="41"/>
        <v>17361.573088388253</v>
      </c>
      <c r="X44" s="202">
        <f t="shared" si="41"/>
        <v>17751.809121753711</v>
      </c>
      <c r="Y44" s="202">
        <f t="shared" si="41"/>
        <v>18319.514546856841</v>
      </c>
      <c r="Z44" s="202">
        <f t="shared" si="41"/>
        <v>19435.970201710636</v>
      </c>
      <c r="AA44" s="202">
        <f t="shared" si="41"/>
        <v>20771.350248461487</v>
      </c>
      <c r="AB44" s="202">
        <f t="shared" si="41"/>
        <v>17736.752906569596</v>
      </c>
      <c r="AC44" s="202">
        <f t="shared" si="41"/>
        <v>16627.941090813667</v>
      </c>
      <c r="AD44" s="202">
        <f t="shared" si="41"/>
        <v>17833.310208903018</v>
      </c>
      <c r="AE44" s="202">
        <f t="shared" si="41"/>
        <v>18425.368762393482</v>
      </c>
      <c r="AF44" s="202">
        <f t="shared" si="41"/>
        <v>18584.202175728882</v>
      </c>
      <c r="AG44" s="202">
        <f t="shared" si="41"/>
        <v>17748.500305696631</v>
      </c>
      <c r="AH44" s="247">
        <f>SUM(AH12:AH23)</f>
        <v>15164.943721422234</v>
      </c>
      <c r="AL44" s="89">
        <f>SUM(AL12:AL43)</f>
        <v>12822.270697491262</v>
      </c>
      <c r="AM44"/>
      <c r="AN44" s="89">
        <f>+SUM(AN39:AN41)</f>
        <v>0</v>
      </c>
      <c r="AO44"/>
      <c r="AP44" s="89">
        <f>+SUM(AP39:AP41)</f>
        <v>0</v>
      </c>
    </row>
    <row r="45" spans="1:42" s="30" customFormat="1" ht="12" customHeight="1">
      <c r="A45" s="39"/>
      <c r="B45" s="45"/>
      <c r="C45" s="112"/>
      <c r="D45" s="112"/>
      <c r="E45" s="112"/>
      <c r="F45" s="193"/>
      <c r="G45" s="112"/>
      <c r="H45" s="190"/>
      <c r="I45" s="128"/>
      <c r="J45" s="128"/>
      <c r="K45" s="128"/>
      <c r="L45" s="42"/>
      <c r="M45" s="42"/>
      <c r="N45" s="42"/>
      <c r="O45" s="42"/>
      <c r="P45" s="42"/>
      <c r="Q45" s="42"/>
      <c r="R45" s="42"/>
      <c r="S45" s="42"/>
      <c r="T45" s="42"/>
      <c r="U45" s="112"/>
      <c r="V45" s="69"/>
      <c r="W45" s="69"/>
      <c r="X45" s="69"/>
      <c r="Y45" s="69"/>
      <c r="Z45" s="69"/>
      <c r="AA45" s="69"/>
      <c r="AB45" s="69"/>
      <c r="AC45" s="69"/>
      <c r="AD45" s="69"/>
      <c r="AE45" s="69"/>
      <c r="AF45" s="69"/>
      <c r="AG45" s="69"/>
      <c r="AH45" s="42"/>
      <c r="AM45" s="62"/>
      <c r="AN45" s="102"/>
    </row>
    <row r="46" spans="1:42" s="30" customFormat="1" ht="12" customHeight="1" thickBot="1">
      <c r="A46" s="40" t="s">
        <v>8</v>
      </c>
      <c r="B46" s="40" t="s">
        <v>8</v>
      </c>
      <c r="C46" s="112"/>
      <c r="D46" s="112"/>
      <c r="E46" s="112"/>
      <c r="F46" s="193"/>
      <c r="G46" s="112"/>
      <c r="H46" s="42"/>
      <c r="I46" s="42"/>
      <c r="J46" s="42"/>
      <c r="K46" s="42"/>
      <c r="L46" s="42"/>
      <c r="M46" s="42"/>
      <c r="N46" s="42"/>
      <c r="O46" s="42"/>
      <c r="P46" s="42"/>
      <c r="Q46" s="42"/>
      <c r="R46" s="42"/>
      <c r="S46" s="42"/>
      <c r="T46" s="42"/>
      <c r="U46" s="112"/>
      <c r="V46" s="51"/>
      <c r="W46" s="51"/>
      <c r="X46" s="51"/>
      <c r="Y46" s="51"/>
      <c r="Z46" s="51"/>
      <c r="AA46" s="51"/>
      <c r="AB46" s="51"/>
      <c r="AC46" s="51"/>
      <c r="AD46" s="51"/>
      <c r="AE46" s="51"/>
      <c r="AF46" s="51"/>
      <c r="AG46" s="51"/>
      <c r="AH46" s="42"/>
      <c r="AM46" s="62"/>
      <c r="AN46" s="102"/>
    </row>
    <row r="47" spans="1:42" s="30" customFormat="1" ht="12" customHeight="1" thickBot="1">
      <c r="A47" s="29" t="s">
        <v>79</v>
      </c>
      <c r="B47" s="29" t="s">
        <v>80</v>
      </c>
      <c r="C47" s="112">
        <v>9.48</v>
      </c>
      <c r="D47" s="112">
        <v>13.44</v>
      </c>
      <c r="E47" s="112">
        <v>13.44</v>
      </c>
      <c r="F47" s="194">
        <v>23</v>
      </c>
      <c r="G47" s="112"/>
      <c r="H47" s="42">
        <v>43104.224999999999</v>
      </c>
      <c r="I47" s="42">
        <v>43400.504999999997</v>
      </c>
      <c r="J47" s="42">
        <v>43296.344999999994</v>
      </c>
      <c r="K47" s="42">
        <v>42948.860000000008</v>
      </c>
      <c r="L47" s="42">
        <v>43245.950000000012</v>
      </c>
      <c r="M47" s="42">
        <v>43145.15</v>
      </c>
      <c r="N47" s="42">
        <v>40325.674999999996</v>
      </c>
      <c r="O47" s="42">
        <v>41647.25</v>
      </c>
      <c r="P47" s="42">
        <v>44360.185000000012</v>
      </c>
      <c r="Q47" s="42">
        <v>44232.584999999992</v>
      </c>
      <c r="R47" s="42">
        <v>43856.864999999998</v>
      </c>
      <c r="S47" s="42">
        <v>43655.264999999999</v>
      </c>
      <c r="T47" s="42">
        <f>SUM(H47:S47)</f>
        <v>517218.86</v>
      </c>
      <c r="U47" s="112"/>
      <c r="V47" s="51">
        <f>H47/$D47</f>
        <v>3207.1595982142858</v>
      </c>
      <c r="W47" s="51">
        <f>I47/$D47</f>
        <v>3229.2042410714284</v>
      </c>
      <c r="X47" s="51">
        <f>J47/$D47</f>
        <v>3221.4542410714284</v>
      </c>
      <c r="Y47" s="51">
        <f>K47/$D47</f>
        <v>3195.5997023809532</v>
      </c>
      <c r="Z47" s="51">
        <f>L47/$D47</f>
        <v>3217.704613095239</v>
      </c>
      <c r="AA47" s="51">
        <f>M47/$E47</f>
        <v>3210.2046130952385</v>
      </c>
      <c r="AB47" s="51">
        <f>N47/$C47</f>
        <v>4253.7631856540074</v>
      </c>
      <c r="AC47" s="51">
        <f>O47/$D47</f>
        <v>3098.7537202380954</v>
      </c>
      <c r="AD47" s="51">
        <f>P47/$D47</f>
        <v>3300.6090029761917</v>
      </c>
      <c r="AE47" s="51">
        <f>Q47/$D47</f>
        <v>3291.1149553571422</v>
      </c>
      <c r="AF47" s="51">
        <f>R47/$D47</f>
        <v>3263.1595982142858</v>
      </c>
      <c r="AG47" s="51">
        <f>S47/$D47</f>
        <v>3248.1595982142858</v>
      </c>
      <c r="AH47" s="247">
        <f>SUM(V47:AG47)/12</f>
        <v>3311.4072557985478</v>
      </c>
      <c r="AK47" s="30">
        <v>1</v>
      </c>
      <c r="AL47" s="89">
        <f>+AH47*AK47</f>
        <v>3311.4072557985478</v>
      </c>
      <c r="AM47"/>
      <c r="AN47" s="89">
        <f>+SUM(AN41:AN43)</f>
        <v>0</v>
      </c>
      <c r="AO47"/>
      <c r="AP47" s="89">
        <f>+SUM(AP41:AP43)</f>
        <v>0</v>
      </c>
    </row>
    <row r="48" spans="1:42" s="30" customFormat="1" ht="12" customHeight="1">
      <c r="A48" s="47"/>
      <c r="B48" s="29"/>
      <c r="C48" s="112"/>
      <c r="D48" s="112"/>
      <c r="E48" s="112"/>
      <c r="F48" s="193"/>
      <c r="G48" s="112"/>
      <c r="H48" s="42"/>
      <c r="I48" s="42"/>
      <c r="J48" s="42"/>
      <c r="K48" s="42"/>
      <c r="L48" s="42"/>
      <c r="M48" s="42"/>
      <c r="N48" s="42"/>
      <c r="O48" s="42"/>
      <c r="P48" s="42"/>
      <c r="Q48" s="42"/>
      <c r="R48" s="42"/>
      <c r="S48" s="42"/>
      <c r="T48" s="42"/>
      <c r="U48" s="112"/>
      <c r="V48" s="69"/>
      <c r="W48" s="69"/>
      <c r="X48" s="69"/>
      <c r="Y48" s="69"/>
      <c r="Z48" s="69"/>
      <c r="AA48" s="69"/>
      <c r="AB48" s="69"/>
      <c r="AC48" s="69"/>
      <c r="AD48" s="69"/>
      <c r="AE48" s="69"/>
      <c r="AF48" s="69"/>
      <c r="AG48" s="69"/>
      <c r="AH48" s="42"/>
      <c r="AM48" s="62"/>
      <c r="AN48" s="102"/>
    </row>
    <row r="49" spans="1:42" s="30" customFormat="1" ht="12" customHeight="1">
      <c r="B49" s="44" t="s">
        <v>9</v>
      </c>
      <c r="C49" s="112"/>
      <c r="D49" s="112"/>
      <c r="E49" s="112"/>
      <c r="F49" s="193"/>
      <c r="G49" s="112"/>
      <c r="H49" s="70">
        <f t="shared" ref="H49:S49" si="42">SUM(H47:H48)</f>
        <v>43104.224999999999</v>
      </c>
      <c r="I49" s="70">
        <f t="shared" si="42"/>
        <v>43400.504999999997</v>
      </c>
      <c r="J49" s="70">
        <f t="shared" si="42"/>
        <v>43296.344999999994</v>
      </c>
      <c r="K49" s="70">
        <f t="shared" si="42"/>
        <v>42948.860000000008</v>
      </c>
      <c r="L49" s="70">
        <f t="shared" si="42"/>
        <v>43245.950000000012</v>
      </c>
      <c r="M49" s="70">
        <f t="shared" si="42"/>
        <v>43145.15</v>
      </c>
      <c r="N49" s="70">
        <f t="shared" si="42"/>
        <v>40325.674999999996</v>
      </c>
      <c r="O49" s="70">
        <f t="shared" si="42"/>
        <v>41647.25</v>
      </c>
      <c r="P49" s="70">
        <f t="shared" si="42"/>
        <v>44360.185000000012</v>
      </c>
      <c r="Q49" s="70">
        <f t="shared" si="42"/>
        <v>44232.584999999992</v>
      </c>
      <c r="R49" s="70">
        <f t="shared" si="42"/>
        <v>43856.864999999998</v>
      </c>
      <c r="S49" s="70">
        <f t="shared" si="42"/>
        <v>43655.264999999999</v>
      </c>
      <c r="T49" s="70">
        <f>+SUM(T47:T48)</f>
        <v>517218.86</v>
      </c>
      <c r="U49" s="112"/>
      <c r="V49" s="42"/>
      <c r="W49" s="42"/>
      <c r="X49" s="42"/>
      <c r="Y49" s="42"/>
      <c r="Z49" s="42"/>
      <c r="AA49" s="42"/>
      <c r="AB49" s="42"/>
      <c r="AC49" s="42"/>
      <c r="AD49" s="42"/>
      <c r="AE49" s="42"/>
      <c r="AF49" s="42"/>
      <c r="AG49" s="42"/>
      <c r="AH49" s="42"/>
      <c r="AM49" s="62"/>
      <c r="AN49" s="102"/>
    </row>
    <row r="50" spans="1:42" s="30" customFormat="1" ht="12" customHeight="1">
      <c r="B50" s="44"/>
      <c r="C50" s="112"/>
      <c r="D50" s="112"/>
      <c r="E50" s="112"/>
      <c r="F50" s="193"/>
      <c r="G50" s="112"/>
      <c r="H50" s="42"/>
      <c r="I50" s="42"/>
      <c r="J50" s="42"/>
      <c r="K50" s="42"/>
      <c r="L50" s="42"/>
      <c r="M50" s="42"/>
      <c r="N50" s="42"/>
      <c r="O50" s="42"/>
      <c r="P50" s="42"/>
      <c r="Q50" s="42"/>
      <c r="R50" s="42"/>
      <c r="S50" s="42"/>
      <c r="T50" s="42"/>
      <c r="U50" s="112"/>
      <c r="V50" s="69"/>
      <c r="W50" s="69"/>
      <c r="X50" s="69"/>
      <c r="Y50" s="69"/>
      <c r="Z50" s="69"/>
      <c r="AA50" s="69"/>
      <c r="AB50" s="69"/>
      <c r="AC50" s="69"/>
      <c r="AD50" s="69"/>
      <c r="AE50" s="69"/>
      <c r="AF50" s="69"/>
      <c r="AG50" s="69"/>
      <c r="AH50" s="42"/>
      <c r="AM50" s="62"/>
      <c r="AN50" s="102"/>
    </row>
    <row r="51" spans="1:42" s="30" customFormat="1" ht="12" customHeight="1" thickBot="1">
      <c r="A51" s="32" t="s">
        <v>10</v>
      </c>
      <c r="B51" s="32" t="s">
        <v>10</v>
      </c>
      <c r="C51" s="112"/>
      <c r="D51" s="112"/>
      <c r="E51" s="112"/>
      <c r="F51" s="194"/>
      <c r="G51" s="112"/>
      <c r="H51" s="42"/>
      <c r="I51" s="42"/>
      <c r="J51" s="42"/>
      <c r="K51" s="42"/>
      <c r="L51" s="42"/>
      <c r="M51" s="42"/>
      <c r="N51" s="42"/>
      <c r="O51" s="42"/>
      <c r="P51" s="42"/>
      <c r="Q51" s="42"/>
      <c r="R51" s="42"/>
      <c r="S51" s="42"/>
      <c r="T51" s="42"/>
      <c r="U51" s="112"/>
      <c r="V51" s="42"/>
      <c r="W51" s="42"/>
      <c r="X51" s="42"/>
      <c r="Y51" s="42"/>
      <c r="Z51" s="42"/>
      <c r="AA51" s="51"/>
      <c r="AB51" s="42"/>
      <c r="AC51" s="42"/>
      <c r="AD51" s="42"/>
      <c r="AE51" s="42"/>
      <c r="AF51" s="42"/>
      <c r="AG51" s="42"/>
      <c r="AH51" s="42"/>
      <c r="AM51" s="62"/>
      <c r="AN51" s="102"/>
    </row>
    <row r="52" spans="1:42" s="30" customFormat="1" ht="12" customHeight="1" thickBot="1">
      <c r="A52" s="29" t="s">
        <v>81</v>
      </c>
      <c r="B52" s="29" t="s">
        <v>82</v>
      </c>
      <c r="C52" s="112">
        <v>10.85</v>
      </c>
      <c r="D52" s="112">
        <v>9.67</v>
      </c>
      <c r="E52" s="112">
        <v>9.67</v>
      </c>
      <c r="F52" s="194">
        <v>23</v>
      </c>
      <c r="G52" s="118"/>
      <c r="H52" s="42">
        <v>5891.4049999999997</v>
      </c>
      <c r="I52" s="42">
        <v>5731.880000000001</v>
      </c>
      <c r="J52" s="42">
        <v>6038.7750000000005</v>
      </c>
      <c r="K52" s="42">
        <v>6911.4400000000005</v>
      </c>
      <c r="L52" s="42">
        <v>7520.6299999999992</v>
      </c>
      <c r="M52" s="42">
        <v>7702.08</v>
      </c>
      <c r="N52" s="42">
        <v>7909.0399999999991</v>
      </c>
      <c r="O52" s="42">
        <v>7842.21</v>
      </c>
      <c r="P52" s="42">
        <v>7753.3950000000004</v>
      </c>
      <c r="Q52" s="42">
        <v>7658.5950000000012</v>
      </c>
      <c r="R52" s="42">
        <v>7267.9350000000004</v>
      </c>
      <c r="S52" s="42">
        <v>6355.5450000000001</v>
      </c>
      <c r="T52" s="42">
        <f>SUM(H52:S52)</f>
        <v>84582.93</v>
      </c>
      <c r="U52" s="118"/>
      <c r="V52" s="51">
        <f>H52/$D52</f>
        <v>609.24560496380559</v>
      </c>
      <c r="W52" s="51">
        <f>I52/$D52</f>
        <v>592.74870734229592</v>
      </c>
      <c r="X52" s="51">
        <f>J52/$D52</f>
        <v>624.48552223371257</v>
      </c>
      <c r="Y52" s="51">
        <f>K52/$D52</f>
        <v>714.73009307135476</v>
      </c>
      <c r="Z52" s="51">
        <f>L52/$D52</f>
        <v>777.72802481902784</v>
      </c>
      <c r="AA52" s="51">
        <f>M52/$C52</f>
        <v>709.86912442396317</v>
      </c>
      <c r="AB52" s="51">
        <f>N52/$C52</f>
        <v>728.94377880184322</v>
      </c>
      <c r="AC52" s="51">
        <f>O52/$D52</f>
        <v>810.98345398138576</v>
      </c>
      <c r="AD52" s="51">
        <f>P52/$D52</f>
        <v>801.79886246122032</v>
      </c>
      <c r="AE52" s="51">
        <f>Q52/$D52</f>
        <v>791.99534643226491</v>
      </c>
      <c r="AF52" s="51">
        <f>R52/$D52</f>
        <v>751.59617373319554</v>
      </c>
      <c r="AG52" s="51">
        <f>S52/$D52</f>
        <v>657.24353671147878</v>
      </c>
      <c r="AH52" s="247">
        <f>SUM(V52:AG52)/12</f>
        <v>714.28068574796237</v>
      </c>
      <c r="AK52" s="30">
        <v>1</v>
      </c>
      <c r="AL52" s="89">
        <f>+AH52*AK52</f>
        <v>714.28068574796237</v>
      </c>
      <c r="AM52"/>
      <c r="AN52" s="89">
        <f>+SUM(AN45:AN48)</f>
        <v>0</v>
      </c>
      <c r="AO52"/>
      <c r="AP52" s="89">
        <f>+SUM(AP45:AP48)</f>
        <v>0</v>
      </c>
    </row>
    <row r="53" spans="1:42" s="30" customFormat="1" ht="12" customHeight="1">
      <c r="A53" s="43"/>
      <c r="B53" s="43"/>
      <c r="C53" s="112"/>
      <c r="D53" s="112"/>
      <c r="E53" s="112"/>
      <c r="F53" s="193"/>
      <c r="G53" s="48"/>
      <c r="H53" s="42"/>
      <c r="I53" s="42"/>
      <c r="J53" s="42"/>
      <c r="K53" s="42"/>
      <c r="L53" s="42"/>
      <c r="M53" s="42"/>
      <c r="N53" s="42"/>
      <c r="O53" s="42"/>
      <c r="P53" s="42"/>
      <c r="Q53" s="42"/>
      <c r="R53" s="42"/>
      <c r="S53" s="42"/>
      <c r="T53" s="42"/>
      <c r="U53" s="48"/>
      <c r="V53" s="69"/>
      <c r="W53" s="69"/>
      <c r="X53" s="69"/>
      <c r="Y53" s="69"/>
      <c r="Z53" s="69"/>
      <c r="AA53" s="69"/>
      <c r="AB53" s="69"/>
      <c r="AC53" s="69"/>
      <c r="AD53" s="69"/>
      <c r="AE53" s="69"/>
      <c r="AF53" s="69"/>
      <c r="AG53" s="69"/>
      <c r="AH53" s="42"/>
      <c r="AM53" s="62"/>
      <c r="AN53" s="102"/>
    </row>
    <row r="54" spans="1:42" s="30" customFormat="1" ht="12" customHeight="1">
      <c r="B54" s="44" t="s">
        <v>11</v>
      </c>
      <c r="C54" s="112"/>
      <c r="D54" s="112"/>
      <c r="E54" s="112"/>
      <c r="F54" s="193"/>
      <c r="G54" s="119"/>
      <c r="H54" s="70">
        <f t="shared" ref="H54:T54" si="43">SUM(H52:H53)</f>
        <v>5891.4049999999997</v>
      </c>
      <c r="I54" s="70">
        <f t="shared" si="43"/>
        <v>5731.880000000001</v>
      </c>
      <c r="J54" s="70">
        <f t="shared" si="43"/>
        <v>6038.7750000000005</v>
      </c>
      <c r="K54" s="70">
        <f t="shared" si="43"/>
        <v>6911.4400000000005</v>
      </c>
      <c r="L54" s="70">
        <f t="shared" si="43"/>
        <v>7520.6299999999992</v>
      </c>
      <c r="M54" s="70">
        <f t="shared" si="43"/>
        <v>7702.08</v>
      </c>
      <c r="N54" s="70">
        <f t="shared" si="43"/>
        <v>7909.0399999999991</v>
      </c>
      <c r="O54" s="70">
        <f t="shared" si="43"/>
        <v>7842.21</v>
      </c>
      <c r="P54" s="70">
        <f t="shared" si="43"/>
        <v>7753.3950000000004</v>
      </c>
      <c r="Q54" s="70">
        <f t="shared" si="43"/>
        <v>7658.5950000000012</v>
      </c>
      <c r="R54" s="70">
        <f t="shared" si="43"/>
        <v>7267.9350000000004</v>
      </c>
      <c r="S54" s="70">
        <f t="shared" si="43"/>
        <v>6355.5450000000001</v>
      </c>
      <c r="T54" s="70">
        <f t="shared" si="43"/>
        <v>84582.93</v>
      </c>
      <c r="U54" s="119"/>
      <c r="V54" s="69"/>
      <c r="W54" s="69"/>
      <c r="X54" s="69"/>
      <c r="Y54" s="69"/>
      <c r="Z54" s="69"/>
      <c r="AA54" s="69"/>
      <c r="AB54" s="69"/>
      <c r="AC54" s="69"/>
      <c r="AD54" s="69"/>
      <c r="AE54" s="69"/>
      <c r="AF54" s="69"/>
      <c r="AG54" s="69"/>
      <c r="AH54" s="42"/>
      <c r="AM54" s="62"/>
      <c r="AN54" s="102"/>
    </row>
    <row r="55" spans="1:42" s="30" customFormat="1" ht="12" customHeight="1">
      <c r="C55" s="112"/>
      <c r="D55" s="112"/>
      <c r="E55" s="112"/>
      <c r="F55" s="193"/>
      <c r="G55" s="112"/>
      <c r="H55" s="42"/>
      <c r="I55" s="42"/>
      <c r="J55" s="42"/>
      <c r="K55" s="42"/>
      <c r="L55" s="42"/>
      <c r="M55" s="42"/>
      <c r="N55" s="42"/>
      <c r="O55" s="42"/>
      <c r="P55" s="42"/>
      <c r="Q55" s="42"/>
      <c r="R55" s="42"/>
      <c r="S55" s="42"/>
      <c r="T55" s="42"/>
      <c r="U55" s="112"/>
      <c r="V55" s="69"/>
      <c r="W55" s="69"/>
      <c r="X55" s="69"/>
      <c r="Y55" s="69"/>
      <c r="Z55" s="69"/>
      <c r="AA55" s="69"/>
      <c r="AB55" s="69"/>
      <c r="AC55" s="69"/>
      <c r="AD55" s="69"/>
      <c r="AE55" s="69"/>
      <c r="AF55" s="69"/>
      <c r="AG55" s="69"/>
      <c r="AH55" s="42"/>
      <c r="AM55" s="62"/>
      <c r="AN55" s="102"/>
    </row>
    <row r="56" spans="1:42" ht="12" customHeight="1">
      <c r="A56" s="39" t="s">
        <v>12</v>
      </c>
      <c r="B56" s="39" t="s">
        <v>12</v>
      </c>
      <c r="C56" s="43"/>
      <c r="D56" s="43"/>
      <c r="E56" s="43"/>
      <c r="F56" s="193"/>
      <c r="G56" s="43"/>
      <c r="U56" s="43"/>
      <c r="AM56" s="62"/>
      <c r="AN56" s="102"/>
    </row>
    <row r="57" spans="1:42" ht="12" customHeight="1">
      <c r="A57" s="39"/>
      <c r="B57" s="39"/>
      <c r="C57" s="43"/>
      <c r="D57" s="43"/>
      <c r="E57" s="43"/>
      <c r="F57" s="193"/>
      <c r="G57" s="43"/>
      <c r="U57" s="43"/>
      <c r="AM57" s="62"/>
      <c r="AN57" s="102"/>
    </row>
    <row r="58" spans="1:42" s="30" customFormat="1" ht="12" customHeight="1">
      <c r="A58" s="40" t="s">
        <v>13</v>
      </c>
      <c r="B58" s="40" t="s">
        <v>13</v>
      </c>
      <c r="C58" s="112"/>
      <c r="D58" s="112"/>
      <c r="E58" s="112"/>
      <c r="F58" s="193"/>
      <c r="G58" s="112"/>
      <c r="H58" s="42"/>
      <c r="I58" s="42"/>
      <c r="J58" s="42"/>
      <c r="K58" s="42"/>
      <c r="L58" s="42"/>
      <c r="M58" s="42"/>
      <c r="N58" s="42"/>
      <c r="O58" s="42"/>
      <c r="P58" s="42"/>
      <c r="Q58" s="42"/>
      <c r="R58" s="42"/>
      <c r="S58" s="42"/>
      <c r="T58" s="42"/>
      <c r="U58" s="112"/>
      <c r="V58" s="69"/>
      <c r="W58" s="69"/>
      <c r="X58" s="69"/>
      <c r="Y58" s="69"/>
      <c r="Z58" s="69"/>
      <c r="AA58" s="69"/>
      <c r="AB58" s="69"/>
      <c r="AC58" s="69"/>
      <c r="AD58" s="69"/>
      <c r="AE58" s="69"/>
      <c r="AF58" s="69"/>
      <c r="AG58" s="69"/>
      <c r="AH58" s="42"/>
      <c r="AM58" s="62"/>
      <c r="AN58" s="102"/>
    </row>
    <row r="59" spans="1:42" s="30" customFormat="1" ht="12" customHeight="1">
      <c r="A59" s="29" t="s">
        <v>83</v>
      </c>
      <c r="B59" s="29" t="s">
        <v>135</v>
      </c>
      <c r="C59" s="112">
        <v>37.89</v>
      </c>
      <c r="D59" s="112">
        <v>39.880000000000003</v>
      </c>
      <c r="E59" s="112">
        <v>41.57</v>
      </c>
      <c r="F59" s="194">
        <v>35</v>
      </c>
      <c r="G59" s="112"/>
      <c r="H59" s="42">
        <v>7403.91</v>
      </c>
      <c r="I59" s="42">
        <v>7517.7800000000007</v>
      </c>
      <c r="J59" s="42">
        <v>7358.26</v>
      </c>
      <c r="K59" s="42">
        <v>7388.17</v>
      </c>
      <c r="L59" s="42">
        <v>7487.87</v>
      </c>
      <c r="M59" s="42">
        <v>7712.13</v>
      </c>
      <c r="N59" s="42">
        <v>7450.8</v>
      </c>
      <c r="O59" s="42">
        <v>7728.72</v>
      </c>
      <c r="P59" s="42">
        <v>7700.8</v>
      </c>
      <c r="Q59" s="42">
        <v>7852.56</v>
      </c>
      <c r="R59" s="42">
        <v>7722.95</v>
      </c>
      <c r="S59" s="42">
        <v>7513.58</v>
      </c>
      <c r="T59" s="42">
        <f t="shared" ref="T59:T101" si="44">SUM(H59:S59)</f>
        <v>90837.53</v>
      </c>
      <c r="U59" s="112"/>
      <c r="V59" s="51">
        <f t="shared" ref="V59:V97" si="45">H59/$D59</f>
        <v>185.65471414242725</v>
      </c>
      <c r="W59" s="51">
        <f t="shared" ref="W59:W97" si="46">I59/$D59</f>
        <v>188.51003009027082</v>
      </c>
      <c r="X59" s="51">
        <f t="shared" ref="X59:X97" si="47">J59/$D59</f>
        <v>184.51003009027082</v>
      </c>
      <c r="Y59" s="51">
        <f t="shared" ref="Y59:Y97" si="48">K59/$D59</f>
        <v>185.26003009027079</v>
      </c>
      <c r="Z59" s="51">
        <f t="shared" ref="Z59:Z97" si="49">L59/$D59</f>
        <v>187.76003009027079</v>
      </c>
      <c r="AA59" s="51">
        <f t="shared" ref="AA59:AA97" si="50">M59/$E59</f>
        <v>185.52152994948281</v>
      </c>
      <c r="AB59" s="51">
        <f t="shared" ref="AB59:AB97" si="51">N59/$C59</f>
        <v>196.64291369754554</v>
      </c>
      <c r="AC59" s="51">
        <f t="shared" ref="AC59:AC97" si="52">O59/$D59</f>
        <v>193.79939819458374</v>
      </c>
      <c r="AD59" s="51">
        <f t="shared" ref="AD59:AD97" si="53">P59/$D59</f>
        <v>193.09929789368104</v>
      </c>
      <c r="AE59" s="51">
        <f t="shared" ref="AE59:AE97" si="54">Q59/$D59</f>
        <v>196.90471414242728</v>
      </c>
      <c r="AF59" s="51">
        <f t="shared" ref="AF59:AF97" si="55">R59/$D59</f>
        <v>193.65471414242725</v>
      </c>
      <c r="AG59" s="51">
        <f t="shared" ref="AG59:AG97" si="56">S59/$D59</f>
        <v>188.40471414242728</v>
      </c>
      <c r="AH59" s="186">
        <f t="shared" ref="AH59:AH97" si="57">SUM(V59:AG59)/12</f>
        <v>189.97684305550709</v>
      </c>
      <c r="AI59" s="104"/>
      <c r="AM59" s="29">
        <v>1</v>
      </c>
      <c r="AN59" s="246">
        <f t="shared" ref="AN59:AN89" si="58">+AH59*AM59</f>
        <v>189.97684305550709</v>
      </c>
    </row>
    <row r="60" spans="1:42" s="30" customFormat="1" ht="12" customHeight="1">
      <c r="A60" s="29" t="s">
        <v>84</v>
      </c>
      <c r="B60" s="29" t="s">
        <v>136</v>
      </c>
      <c r="C60" s="112">
        <v>75.78</v>
      </c>
      <c r="D60" s="112">
        <v>79.760000000000005</v>
      </c>
      <c r="E60" s="112">
        <v>83.14</v>
      </c>
      <c r="F60" s="194">
        <v>35</v>
      </c>
      <c r="G60" s="112"/>
      <c r="H60" s="42">
        <v>1032.46</v>
      </c>
      <c r="I60" s="42">
        <v>1036.8800000000001</v>
      </c>
      <c r="J60" s="42">
        <v>1036.8800000000001</v>
      </c>
      <c r="K60" s="42">
        <v>1036.8800000000001</v>
      </c>
      <c r="L60" s="42">
        <v>1036.8800000000001</v>
      </c>
      <c r="M60" s="42">
        <v>1080.82</v>
      </c>
      <c r="N60" s="42">
        <v>908.92</v>
      </c>
      <c r="O60" s="42">
        <v>952.7</v>
      </c>
      <c r="P60" s="42">
        <v>952.7</v>
      </c>
      <c r="Q60" s="42">
        <v>952.7</v>
      </c>
      <c r="R60" s="42">
        <v>952.7</v>
      </c>
      <c r="S60" s="42">
        <v>972.64</v>
      </c>
      <c r="T60" s="42">
        <f t="shared" si="44"/>
        <v>11953.160000000002</v>
      </c>
      <c r="U60" s="112"/>
      <c r="V60" s="51">
        <f t="shared" si="45"/>
        <v>12.944583751253761</v>
      </c>
      <c r="W60" s="51">
        <f t="shared" si="46"/>
        <v>13</v>
      </c>
      <c r="X60" s="51">
        <f t="shared" si="47"/>
        <v>13</v>
      </c>
      <c r="Y60" s="51">
        <f t="shared" si="48"/>
        <v>13</v>
      </c>
      <c r="Z60" s="51">
        <f t="shared" si="49"/>
        <v>13</v>
      </c>
      <c r="AA60" s="51">
        <f t="shared" si="50"/>
        <v>13</v>
      </c>
      <c r="AB60" s="51">
        <f t="shared" si="51"/>
        <v>11.994193718659275</v>
      </c>
      <c r="AC60" s="51">
        <f t="shared" si="52"/>
        <v>11.944583751253761</v>
      </c>
      <c r="AD60" s="51">
        <f t="shared" si="53"/>
        <v>11.944583751253761</v>
      </c>
      <c r="AE60" s="51">
        <f t="shared" si="54"/>
        <v>11.944583751253761</v>
      </c>
      <c r="AF60" s="51">
        <f t="shared" si="55"/>
        <v>11.944583751253761</v>
      </c>
      <c r="AG60" s="51">
        <f t="shared" si="56"/>
        <v>12.194583751253761</v>
      </c>
      <c r="AH60" s="186">
        <f t="shared" si="57"/>
        <v>12.49264135218182</v>
      </c>
      <c r="AI60" s="104"/>
      <c r="AM60" s="29">
        <v>1</v>
      </c>
      <c r="AN60" s="246">
        <f t="shared" si="58"/>
        <v>12.49264135218182</v>
      </c>
    </row>
    <row r="61" spans="1:42" s="30" customFormat="1" ht="12" customHeight="1">
      <c r="A61" s="29" t="s">
        <v>85</v>
      </c>
      <c r="B61" s="29" t="s">
        <v>137</v>
      </c>
      <c r="C61" s="112">
        <v>113.66</v>
      </c>
      <c r="D61" s="112">
        <v>119.64</v>
      </c>
      <c r="E61" s="112">
        <v>124.7</v>
      </c>
      <c r="F61" s="194">
        <v>35</v>
      </c>
      <c r="G61" s="112"/>
      <c r="H61" s="42">
        <v>352.29</v>
      </c>
      <c r="I61" s="42">
        <v>352.29</v>
      </c>
      <c r="J61" s="42">
        <v>352.29</v>
      </c>
      <c r="K61" s="42">
        <v>352.29</v>
      </c>
      <c r="L61" s="42">
        <v>352.29</v>
      </c>
      <c r="M61" s="42">
        <v>362.41</v>
      </c>
      <c r="N61" s="42">
        <v>340.33</v>
      </c>
      <c r="O61" s="42">
        <v>352.29</v>
      </c>
      <c r="P61" s="42">
        <v>352.29</v>
      </c>
      <c r="Q61" s="42">
        <v>352.29</v>
      </c>
      <c r="R61" s="42">
        <v>352.29</v>
      </c>
      <c r="S61" s="42">
        <v>352.29</v>
      </c>
      <c r="T61" s="42">
        <f t="shared" si="44"/>
        <v>4225.6400000000003</v>
      </c>
      <c r="U61" s="112"/>
      <c r="V61" s="51">
        <f t="shared" si="45"/>
        <v>2.9445837512537616</v>
      </c>
      <c r="W61" s="51">
        <f t="shared" si="46"/>
        <v>2.9445837512537616</v>
      </c>
      <c r="X61" s="51">
        <f t="shared" si="47"/>
        <v>2.9445837512537616</v>
      </c>
      <c r="Y61" s="51">
        <f t="shared" si="48"/>
        <v>2.9445837512537616</v>
      </c>
      <c r="Z61" s="51">
        <f t="shared" si="49"/>
        <v>2.9445837512537616</v>
      </c>
      <c r="AA61" s="51">
        <f t="shared" si="50"/>
        <v>2.9062550120288693</v>
      </c>
      <c r="AB61" s="51">
        <f t="shared" si="51"/>
        <v>2.9942811895125812</v>
      </c>
      <c r="AC61" s="51">
        <f t="shared" si="52"/>
        <v>2.9445837512537616</v>
      </c>
      <c r="AD61" s="51">
        <f t="shared" si="53"/>
        <v>2.9445837512537616</v>
      </c>
      <c r="AE61" s="51">
        <f t="shared" si="54"/>
        <v>2.9445837512537616</v>
      </c>
      <c r="AF61" s="51">
        <f t="shared" si="55"/>
        <v>2.9445837512537616</v>
      </c>
      <c r="AG61" s="51">
        <f t="shared" si="56"/>
        <v>2.9445837512537616</v>
      </c>
      <c r="AH61" s="186">
        <f t="shared" si="57"/>
        <v>2.945531142839922</v>
      </c>
      <c r="AI61" s="104"/>
      <c r="AM61" s="29">
        <v>1</v>
      </c>
      <c r="AN61" s="246">
        <f t="shared" si="58"/>
        <v>2.945531142839922</v>
      </c>
    </row>
    <row r="62" spans="1:42" s="30" customFormat="1" ht="12" customHeight="1">
      <c r="A62" s="29" t="s">
        <v>364</v>
      </c>
      <c r="B62" s="29" t="s">
        <v>365</v>
      </c>
      <c r="C62" s="112">
        <v>189.44</v>
      </c>
      <c r="D62" s="112">
        <v>199.4</v>
      </c>
      <c r="E62" s="112">
        <v>207.84</v>
      </c>
      <c r="F62" s="194">
        <v>35</v>
      </c>
      <c r="G62" s="112"/>
      <c r="H62" s="42">
        <v>398.8</v>
      </c>
      <c r="I62" s="42">
        <v>398.8</v>
      </c>
      <c r="J62" s="42">
        <v>398.8</v>
      </c>
      <c r="K62" s="42">
        <v>398.8</v>
      </c>
      <c r="L62" s="42">
        <v>398.8</v>
      </c>
      <c r="M62" s="42">
        <v>415.68</v>
      </c>
      <c r="N62" s="42">
        <v>378.88</v>
      </c>
      <c r="O62" s="42">
        <v>398.8</v>
      </c>
      <c r="P62" s="42">
        <v>398.8</v>
      </c>
      <c r="Q62" s="42">
        <v>398.8</v>
      </c>
      <c r="R62" s="42">
        <v>398.8</v>
      </c>
      <c r="S62" s="42">
        <v>398.8</v>
      </c>
      <c r="T62" s="42">
        <f t="shared" si="44"/>
        <v>4782.5600000000004</v>
      </c>
      <c r="U62" s="112"/>
      <c r="V62" s="51">
        <f t="shared" si="45"/>
        <v>2</v>
      </c>
      <c r="W62" s="51">
        <f t="shared" si="46"/>
        <v>2</v>
      </c>
      <c r="X62" s="51">
        <f t="shared" si="47"/>
        <v>2</v>
      </c>
      <c r="Y62" s="51">
        <f t="shared" si="48"/>
        <v>2</v>
      </c>
      <c r="Z62" s="51">
        <f t="shared" si="49"/>
        <v>2</v>
      </c>
      <c r="AA62" s="51">
        <f t="shared" si="50"/>
        <v>2</v>
      </c>
      <c r="AB62" s="51">
        <f t="shared" si="51"/>
        <v>2</v>
      </c>
      <c r="AC62" s="51">
        <f t="shared" si="52"/>
        <v>2</v>
      </c>
      <c r="AD62" s="51">
        <f t="shared" si="53"/>
        <v>2</v>
      </c>
      <c r="AE62" s="51">
        <f t="shared" si="54"/>
        <v>2</v>
      </c>
      <c r="AF62" s="51">
        <f t="shared" si="55"/>
        <v>2</v>
      </c>
      <c r="AG62" s="51">
        <f t="shared" si="56"/>
        <v>2</v>
      </c>
      <c r="AH62" s="186">
        <f t="shared" si="57"/>
        <v>2</v>
      </c>
      <c r="AI62" s="104"/>
      <c r="AM62" s="29">
        <v>1</v>
      </c>
      <c r="AN62" s="246">
        <f t="shared" si="58"/>
        <v>2</v>
      </c>
    </row>
    <row r="63" spans="1:42" s="30" customFormat="1" ht="12" customHeight="1">
      <c r="A63" s="29" t="s">
        <v>86</v>
      </c>
      <c r="B63" s="29" t="s">
        <v>138</v>
      </c>
      <c r="C63" s="112">
        <v>37.89</v>
      </c>
      <c r="D63" s="112">
        <v>39.880000000000003</v>
      </c>
      <c r="E63" s="112">
        <v>41.57</v>
      </c>
      <c r="F63" s="194">
        <v>35</v>
      </c>
      <c r="G63" s="112"/>
      <c r="H63" s="42">
        <v>159015.66</v>
      </c>
      <c r="I63" s="42">
        <v>158921.81999999998</v>
      </c>
      <c r="J63" s="42">
        <v>159729.38999999998</v>
      </c>
      <c r="K63" s="42">
        <v>160212.93500000003</v>
      </c>
      <c r="L63" s="42">
        <v>161824.745</v>
      </c>
      <c r="M63" s="42">
        <v>175121.73999999996</v>
      </c>
      <c r="N63" s="42">
        <v>183867.495</v>
      </c>
      <c r="O63" s="42">
        <v>192792.13500000001</v>
      </c>
      <c r="P63" s="42">
        <v>170552.78499999997</v>
      </c>
      <c r="Q63" s="42">
        <v>165189.05499999996</v>
      </c>
      <c r="R63" s="42">
        <v>160928.53</v>
      </c>
      <c r="S63" s="42">
        <v>159528.79999999999</v>
      </c>
      <c r="T63" s="42">
        <f t="shared" si="44"/>
        <v>2007685.09</v>
      </c>
      <c r="U63" s="112"/>
      <c r="V63" s="51">
        <f t="shared" si="45"/>
        <v>3987.353560682046</v>
      </c>
      <c r="W63" s="51">
        <f t="shared" si="46"/>
        <v>3985.0005015045126</v>
      </c>
      <c r="X63" s="51">
        <f t="shared" si="47"/>
        <v>4005.2505015045131</v>
      </c>
      <c r="Y63" s="51">
        <f t="shared" si="48"/>
        <v>4017.375501504514</v>
      </c>
      <c r="Z63" s="51">
        <f t="shared" si="49"/>
        <v>4057.7920010030089</v>
      </c>
      <c r="AA63" s="51">
        <f t="shared" si="50"/>
        <v>4212.6952128939129</v>
      </c>
      <c r="AB63" s="51">
        <f t="shared" si="51"/>
        <v>4852.6654790182101</v>
      </c>
      <c r="AC63" s="51">
        <f t="shared" si="52"/>
        <v>4834.3062938816447</v>
      </c>
      <c r="AD63" s="51">
        <f t="shared" si="53"/>
        <v>4276.6495737211626</v>
      </c>
      <c r="AE63" s="51">
        <f t="shared" si="54"/>
        <v>4142.1528335005005</v>
      </c>
      <c r="AF63" s="51">
        <f t="shared" si="55"/>
        <v>4035.3192076228684</v>
      </c>
      <c r="AG63" s="51">
        <f t="shared" si="56"/>
        <v>4000.2206619859571</v>
      </c>
      <c r="AH63" s="186">
        <f t="shared" si="57"/>
        <v>4200.5651107352378</v>
      </c>
      <c r="AI63" s="104"/>
      <c r="AM63" s="29">
        <v>1</v>
      </c>
      <c r="AN63" s="246">
        <f t="shared" si="58"/>
        <v>4200.5651107352378</v>
      </c>
    </row>
    <row r="64" spans="1:42" s="30" customFormat="1" ht="12" customHeight="1">
      <c r="A64" s="29" t="s">
        <v>87</v>
      </c>
      <c r="B64" s="29" t="s">
        <v>139</v>
      </c>
      <c r="C64" s="112">
        <v>75.78</v>
      </c>
      <c r="D64" s="112">
        <v>79.760000000000005</v>
      </c>
      <c r="E64" s="112">
        <v>83.14</v>
      </c>
      <c r="F64" s="194">
        <v>35</v>
      </c>
      <c r="G64" s="112"/>
      <c r="H64" s="42">
        <v>8115.58</v>
      </c>
      <c r="I64" s="42">
        <v>8055.76</v>
      </c>
      <c r="J64" s="42">
        <v>8055.76</v>
      </c>
      <c r="K64" s="42">
        <v>7976</v>
      </c>
      <c r="L64" s="42">
        <v>7976</v>
      </c>
      <c r="M64" s="42">
        <v>9062.26</v>
      </c>
      <c r="N64" s="42">
        <v>7805.34</v>
      </c>
      <c r="O64" s="42">
        <v>8215.2800000000007</v>
      </c>
      <c r="P64" s="42">
        <v>8175.4</v>
      </c>
      <c r="Q64" s="42">
        <v>8065.73</v>
      </c>
      <c r="R64" s="42">
        <v>7736.7199999999993</v>
      </c>
      <c r="S64" s="42">
        <v>8634.02</v>
      </c>
      <c r="T64" s="42">
        <f t="shared" si="44"/>
        <v>97873.849999999991</v>
      </c>
      <c r="U64" s="112"/>
      <c r="V64" s="51">
        <f t="shared" si="45"/>
        <v>101.74999999999999</v>
      </c>
      <c r="W64" s="51">
        <f t="shared" si="46"/>
        <v>101</v>
      </c>
      <c r="X64" s="51">
        <f t="shared" si="47"/>
        <v>101</v>
      </c>
      <c r="Y64" s="51">
        <f t="shared" si="48"/>
        <v>100</v>
      </c>
      <c r="Z64" s="51">
        <f t="shared" si="49"/>
        <v>100</v>
      </c>
      <c r="AA64" s="51">
        <f t="shared" si="50"/>
        <v>109</v>
      </c>
      <c r="AB64" s="51">
        <f t="shared" si="51"/>
        <v>103</v>
      </c>
      <c r="AC64" s="51">
        <f t="shared" si="52"/>
        <v>103</v>
      </c>
      <c r="AD64" s="51">
        <f t="shared" si="53"/>
        <v>102.49999999999999</v>
      </c>
      <c r="AE64" s="51">
        <f t="shared" si="54"/>
        <v>101.12499999999999</v>
      </c>
      <c r="AF64" s="51">
        <f t="shared" si="55"/>
        <v>96.999999999999986</v>
      </c>
      <c r="AG64" s="51">
        <f t="shared" si="56"/>
        <v>108.25</v>
      </c>
      <c r="AH64" s="186">
        <f t="shared" si="57"/>
        <v>102.30208333333333</v>
      </c>
      <c r="AI64" s="104"/>
      <c r="AM64" s="29">
        <v>1</v>
      </c>
      <c r="AN64" s="246">
        <f t="shared" si="58"/>
        <v>102.30208333333333</v>
      </c>
    </row>
    <row r="65" spans="1:40" s="30" customFormat="1" ht="12" customHeight="1">
      <c r="A65" s="29" t="s">
        <v>88</v>
      </c>
      <c r="B65" s="29" t="s">
        <v>140</v>
      </c>
      <c r="C65" s="112">
        <v>113.66</v>
      </c>
      <c r="D65" s="112">
        <v>119.64</v>
      </c>
      <c r="E65" s="112">
        <v>124.7</v>
      </c>
      <c r="F65" s="194">
        <v>35</v>
      </c>
      <c r="G65" s="112"/>
      <c r="H65" s="42">
        <v>717.84</v>
      </c>
      <c r="I65" s="42">
        <v>717.84</v>
      </c>
      <c r="J65" s="42">
        <v>717.84</v>
      </c>
      <c r="K65" s="42">
        <v>717.84</v>
      </c>
      <c r="L65" s="42">
        <v>747.75</v>
      </c>
      <c r="M65" s="42">
        <v>872.9</v>
      </c>
      <c r="N65" s="42">
        <v>833.5</v>
      </c>
      <c r="O65" s="42">
        <v>837.48</v>
      </c>
      <c r="P65" s="42">
        <v>837.48</v>
      </c>
      <c r="Q65" s="42">
        <v>837.48</v>
      </c>
      <c r="R65" s="42">
        <v>797.6</v>
      </c>
      <c r="S65" s="42">
        <v>717.84</v>
      </c>
      <c r="T65" s="42">
        <f t="shared" si="44"/>
        <v>9353.39</v>
      </c>
      <c r="U65" s="112"/>
      <c r="V65" s="51">
        <f t="shared" si="45"/>
        <v>6</v>
      </c>
      <c r="W65" s="51">
        <f t="shared" si="46"/>
        <v>6</v>
      </c>
      <c r="X65" s="51">
        <f t="shared" si="47"/>
        <v>6</v>
      </c>
      <c r="Y65" s="51">
        <f t="shared" si="48"/>
        <v>6</v>
      </c>
      <c r="Z65" s="51">
        <f t="shared" si="49"/>
        <v>6.25</v>
      </c>
      <c r="AA65" s="51">
        <f t="shared" si="50"/>
        <v>7</v>
      </c>
      <c r="AB65" s="51">
        <f t="shared" si="51"/>
        <v>7.333274678866796</v>
      </c>
      <c r="AC65" s="51">
        <f t="shared" si="52"/>
        <v>7</v>
      </c>
      <c r="AD65" s="51">
        <f t="shared" si="53"/>
        <v>7</v>
      </c>
      <c r="AE65" s="51">
        <f t="shared" si="54"/>
        <v>7</v>
      </c>
      <c r="AF65" s="51">
        <f t="shared" si="55"/>
        <v>6.666666666666667</v>
      </c>
      <c r="AG65" s="51">
        <f t="shared" si="56"/>
        <v>6</v>
      </c>
      <c r="AH65" s="186">
        <f t="shared" si="57"/>
        <v>6.5208284454611212</v>
      </c>
      <c r="AI65" s="104"/>
      <c r="AM65" s="29">
        <v>1</v>
      </c>
      <c r="AN65" s="246">
        <f t="shared" si="58"/>
        <v>6.5208284454611212</v>
      </c>
    </row>
    <row r="66" spans="1:40" s="30" customFormat="1" ht="12" customHeight="1">
      <c r="A66" s="29" t="s">
        <v>89</v>
      </c>
      <c r="B66" s="29" t="s">
        <v>141</v>
      </c>
      <c r="C66" s="112">
        <v>189.44</v>
      </c>
      <c r="D66" s="112">
        <v>199.4</v>
      </c>
      <c r="E66" s="112">
        <v>207.84</v>
      </c>
      <c r="F66" s="194">
        <v>35</v>
      </c>
      <c r="G66" s="112"/>
      <c r="H66" s="42">
        <v>598.20000000000005</v>
      </c>
      <c r="I66" s="42">
        <v>598.20000000000005</v>
      </c>
      <c r="J66" s="42">
        <v>578.26</v>
      </c>
      <c r="K66" s="42">
        <v>398.8</v>
      </c>
      <c r="L66" s="42">
        <v>398.8</v>
      </c>
      <c r="M66" s="42">
        <v>415.68</v>
      </c>
      <c r="N66" s="42">
        <v>378.88</v>
      </c>
      <c r="O66" s="42">
        <v>398.8</v>
      </c>
      <c r="P66" s="42">
        <v>398.8</v>
      </c>
      <c r="Q66" s="42">
        <v>398.8</v>
      </c>
      <c r="R66" s="42">
        <v>478.56</v>
      </c>
      <c r="S66" s="42">
        <v>598.20000000000005</v>
      </c>
      <c r="T66" s="42">
        <f t="shared" si="44"/>
        <v>5639.9800000000005</v>
      </c>
      <c r="U66" s="112"/>
      <c r="V66" s="51">
        <f t="shared" si="45"/>
        <v>3</v>
      </c>
      <c r="W66" s="51">
        <f t="shared" si="46"/>
        <v>3</v>
      </c>
      <c r="X66" s="51">
        <f t="shared" si="47"/>
        <v>2.9</v>
      </c>
      <c r="Y66" s="51">
        <f t="shared" si="48"/>
        <v>2</v>
      </c>
      <c r="Z66" s="51">
        <f t="shared" si="49"/>
        <v>2</v>
      </c>
      <c r="AA66" s="51">
        <f t="shared" si="50"/>
        <v>2</v>
      </c>
      <c r="AB66" s="51">
        <f t="shared" si="51"/>
        <v>2</v>
      </c>
      <c r="AC66" s="51">
        <f t="shared" si="52"/>
        <v>2</v>
      </c>
      <c r="AD66" s="51">
        <f t="shared" si="53"/>
        <v>2</v>
      </c>
      <c r="AE66" s="51">
        <f t="shared" si="54"/>
        <v>2</v>
      </c>
      <c r="AF66" s="51">
        <f t="shared" si="55"/>
        <v>2.4</v>
      </c>
      <c r="AG66" s="51">
        <f t="shared" si="56"/>
        <v>3</v>
      </c>
      <c r="AH66" s="186">
        <f t="shared" si="57"/>
        <v>2.3583333333333329</v>
      </c>
      <c r="AI66" s="104"/>
      <c r="AM66" s="29">
        <v>1</v>
      </c>
      <c r="AN66" s="246">
        <f t="shared" si="58"/>
        <v>2.3583333333333329</v>
      </c>
    </row>
    <row r="67" spans="1:40" s="30" customFormat="1" ht="12" customHeight="1">
      <c r="A67" s="29" t="s">
        <v>90</v>
      </c>
      <c r="B67" s="29" t="s">
        <v>142</v>
      </c>
      <c r="C67" s="112">
        <v>18.989999999999998</v>
      </c>
      <c r="D67" s="112">
        <v>19.989999999999998</v>
      </c>
      <c r="E67" s="112">
        <v>20.83</v>
      </c>
      <c r="F67" s="194">
        <v>35</v>
      </c>
      <c r="G67" s="112"/>
      <c r="H67" s="42">
        <v>658.56000000000006</v>
      </c>
      <c r="I67" s="42">
        <v>658.56000000000006</v>
      </c>
      <c r="J67" s="42">
        <v>678.55000000000007</v>
      </c>
      <c r="K67" s="42">
        <v>678.55000000000007</v>
      </c>
      <c r="L67" s="42">
        <v>658.55000000000007</v>
      </c>
      <c r="M67" s="42">
        <v>664.61</v>
      </c>
      <c r="N67" s="42">
        <v>759.49</v>
      </c>
      <c r="O67" s="42">
        <v>798.49</v>
      </c>
      <c r="P67" s="42">
        <v>698.54000000000008</v>
      </c>
      <c r="Q67" s="42">
        <v>678.55000000000007</v>
      </c>
      <c r="R67" s="42">
        <v>678.55000000000007</v>
      </c>
      <c r="S67" s="42">
        <v>678.55000000000007</v>
      </c>
      <c r="T67" s="42">
        <f t="shared" si="44"/>
        <v>8289.5500000000011</v>
      </c>
      <c r="U67" s="112"/>
      <c r="V67" s="51">
        <f t="shared" si="45"/>
        <v>32.944472236118067</v>
      </c>
      <c r="W67" s="51">
        <f t="shared" si="46"/>
        <v>32.944472236118067</v>
      </c>
      <c r="X67" s="51">
        <f t="shared" si="47"/>
        <v>33.944472236118067</v>
      </c>
      <c r="Y67" s="51">
        <f t="shared" si="48"/>
        <v>33.944472236118067</v>
      </c>
      <c r="Z67" s="51">
        <f t="shared" si="49"/>
        <v>32.943971985993002</v>
      </c>
      <c r="AA67" s="51">
        <f t="shared" si="50"/>
        <v>31.906385021603459</v>
      </c>
      <c r="AB67" s="51">
        <f t="shared" si="51"/>
        <v>39.994207477619803</v>
      </c>
      <c r="AC67" s="51">
        <f t="shared" si="52"/>
        <v>39.94447223611806</v>
      </c>
      <c r="AD67" s="51">
        <f t="shared" si="53"/>
        <v>34.944472236118067</v>
      </c>
      <c r="AE67" s="51">
        <f t="shared" si="54"/>
        <v>33.944472236118067</v>
      </c>
      <c r="AF67" s="51">
        <f t="shared" si="55"/>
        <v>33.944472236118067</v>
      </c>
      <c r="AG67" s="51">
        <f t="shared" si="56"/>
        <v>33.944472236118067</v>
      </c>
      <c r="AH67" s="186">
        <f t="shared" si="57"/>
        <v>34.612067884189912</v>
      </c>
      <c r="AI67" s="104"/>
      <c r="AM67" s="29">
        <v>1</v>
      </c>
      <c r="AN67" s="246">
        <f t="shared" si="58"/>
        <v>34.612067884189912</v>
      </c>
    </row>
    <row r="68" spans="1:40" s="30" customFormat="1" ht="12" customHeight="1">
      <c r="A68" s="29" t="s">
        <v>91</v>
      </c>
      <c r="B68" s="29" t="s">
        <v>143</v>
      </c>
      <c r="C68" s="112">
        <v>65.989999999999995</v>
      </c>
      <c r="D68" s="112">
        <v>69.45</v>
      </c>
      <c r="E68" s="112">
        <v>72.61</v>
      </c>
      <c r="F68" s="194">
        <v>35</v>
      </c>
      <c r="G68" s="112"/>
      <c r="H68" s="42">
        <v>31755.739999999998</v>
      </c>
      <c r="I68" s="42">
        <v>31717.46</v>
      </c>
      <c r="J68" s="42">
        <v>31613.309999999998</v>
      </c>
      <c r="K68" s="42">
        <v>31543.789999999997</v>
      </c>
      <c r="L68" s="42">
        <v>32533.499999999996</v>
      </c>
      <c r="M68" s="42">
        <v>34135.480000000003</v>
      </c>
      <c r="N68" s="42">
        <v>30747.38</v>
      </c>
      <c r="O68" s="42">
        <v>32213.27</v>
      </c>
      <c r="P68" s="42">
        <v>32293.96</v>
      </c>
      <c r="Q68" s="42">
        <v>32467.56</v>
      </c>
      <c r="R68" s="42">
        <v>32172.43</v>
      </c>
      <c r="S68" s="42">
        <v>31912</v>
      </c>
      <c r="T68" s="42">
        <f t="shared" si="44"/>
        <v>385105.88</v>
      </c>
      <c r="U68" s="112"/>
      <c r="V68" s="51">
        <f t="shared" si="45"/>
        <v>457.24607631389483</v>
      </c>
      <c r="W68" s="51">
        <f t="shared" si="46"/>
        <v>456.69488840892723</v>
      </c>
      <c r="X68" s="51">
        <f t="shared" si="47"/>
        <v>455.19524838012956</v>
      </c>
      <c r="Y68" s="51">
        <f t="shared" si="48"/>
        <v>454.19424046076307</v>
      </c>
      <c r="Z68" s="51">
        <f t="shared" si="49"/>
        <v>468.44492440604745</v>
      </c>
      <c r="AA68" s="51">
        <f t="shared" si="50"/>
        <v>470.12091998347341</v>
      </c>
      <c r="AB68" s="51">
        <f t="shared" si="51"/>
        <v>465.93999090771337</v>
      </c>
      <c r="AC68" s="51">
        <f t="shared" si="52"/>
        <v>463.83398128149747</v>
      </c>
      <c r="AD68" s="51">
        <f t="shared" si="53"/>
        <v>464.99582433405322</v>
      </c>
      <c r="AE68" s="51">
        <f t="shared" si="54"/>
        <v>467.49546436285095</v>
      </c>
      <c r="AF68" s="51">
        <f t="shared" si="55"/>
        <v>463.24593232541395</v>
      </c>
      <c r="AG68" s="51">
        <f t="shared" si="56"/>
        <v>459.49604031677467</v>
      </c>
      <c r="AH68" s="186">
        <f t="shared" si="57"/>
        <v>462.24196095679491</v>
      </c>
      <c r="AI68" s="104"/>
      <c r="AM68" s="29">
        <v>1</v>
      </c>
      <c r="AN68" s="246">
        <f t="shared" si="58"/>
        <v>462.24196095679491</v>
      </c>
    </row>
    <row r="69" spans="1:40" s="30" customFormat="1" ht="12" customHeight="1">
      <c r="A69" s="29" t="s">
        <v>92</v>
      </c>
      <c r="B69" s="29" t="s">
        <v>144</v>
      </c>
      <c r="C69" s="112">
        <v>131.97999999999999</v>
      </c>
      <c r="D69" s="112">
        <v>138.91</v>
      </c>
      <c r="E69" s="112">
        <v>145.22999999999999</v>
      </c>
      <c r="F69" s="194">
        <v>35</v>
      </c>
      <c r="G69" s="112"/>
      <c r="H69" s="42">
        <v>13042.88</v>
      </c>
      <c r="I69" s="42">
        <v>13268.609999999999</v>
      </c>
      <c r="J69" s="42">
        <v>13181.81</v>
      </c>
      <c r="K69" s="42">
        <v>13233.89</v>
      </c>
      <c r="L69" s="42">
        <v>13251.259999999998</v>
      </c>
      <c r="M69" s="42">
        <v>13951.1</v>
      </c>
      <c r="N69" s="42">
        <v>12405.34</v>
      </c>
      <c r="O69" s="42">
        <v>13112.349999999999</v>
      </c>
      <c r="P69" s="42">
        <v>12921.32</v>
      </c>
      <c r="Q69" s="42">
        <v>12521.98</v>
      </c>
      <c r="R69" s="42">
        <v>12626.17</v>
      </c>
      <c r="S69" s="42">
        <v>12643.519999999999</v>
      </c>
      <c r="T69" s="42">
        <f t="shared" si="44"/>
        <v>156160.22999999998</v>
      </c>
      <c r="U69" s="112"/>
      <c r="V69" s="51">
        <f t="shared" si="45"/>
        <v>93.894464041465696</v>
      </c>
      <c r="W69" s="51">
        <f t="shared" si="46"/>
        <v>95.519473040097893</v>
      </c>
      <c r="X69" s="51">
        <f t="shared" si="47"/>
        <v>94.894608019581028</v>
      </c>
      <c r="Y69" s="51">
        <f t="shared" si="48"/>
        <v>95.269527031891144</v>
      </c>
      <c r="Z69" s="51">
        <f t="shared" si="49"/>
        <v>95.394572025052184</v>
      </c>
      <c r="AA69" s="51">
        <f t="shared" si="50"/>
        <v>96.062108379811349</v>
      </c>
      <c r="AB69" s="51">
        <f t="shared" si="51"/>
        <v>93.994090013638441</v>
      </c>
      <c r="AC69" s="51">
        <f t="shared" si="52"/>
        <v>94.394572025052184</v>
      </c>
      <c r="AD69" s="51">
        <f t="shared" si="53"/>
        <v>93.019365056511404</v>
      </c>
      <c r="AE69" s="51">
        <f t="shared" si="54"/>
        <v>90.144554027787777</v>
      </c>
      <c r="AF69" s="51">
        <f t="shared" si="55"/>
        <v>90.894608019581028</v>
      </c>
      <c r="AG69" s="51">
        <f t="shared" si="56"/>
        <v>91.019509034626722</v>
      </c>
      <c r="AH69" s="186">
        <f t="shared" si="57"/>
        <v>93.708454226258084</v>
      </c>
      <c r="AI69" s="104"/>
      <c r="AM69" s="29">
        <v>1</v>
      </c>
      <c r="AN69" s="246">
        <f t="shared" si="58"/>
        <v>93.708454226258084</v>
      </c>
    </row>
    <row r="70" spans="1:40" s="30" customFormat="1" ht="12" customHeight="1">
      <c r="A70" s="29" t="s">
        <v>93</v>
      </c>
      <c r="B70" s="29" t="s">
        <v>145</v>
      </c>
      <c r="C70" s="112">
        <v>197.97</v>
      </c>
      <c r="D70" s="112">
        <v>208.36</v>
      </c>
      <c r="E70" s="112">
        <v>217.84</v>
      </c>
      <c r="F70" s="194">
        <v>35</v>
      </c>
      <c r="G70" s="112"/>
      <c r="H70" s="42">
        <v>3300.05</v>
      </c>
      <c r="I70" s="42">
        <v>2893.7200000000003</v>
      </c>
      <c r="J70" s="42">
        <v>2893.7200000000003</v>
      </c>
      <c r="K70" s="42">
        <v>3102.08</v>
      </c>
      <c r="L70" s="42">
        <v>3102.08</v>
      </c>
      <c r="M70" s="42">
        <v>3234.7999999999997</v>
      </c>
      <c r="N70" s="42">
        <v>3352.56</v>
      </c>
      <c r="O70" s="42">
        <v>3377.33</v>
      </c>
      <c r="P70" s="42">
        <v>3612.59</v>
      </c>
      <c r="Q70" s="42">
        <v>3925.13</v>
      </c>
      <c r="R70" s="42">
        <v>3855.67</v>
      </c>
      <c r="S70" s="42">
        <v>3716.7700000000004</v>
      </c>
      <c r="T70" s="42">
        <f t="shared" si="44"/>
        <v>40366.5</v>
      </c>
      <c r="U70" s="112"/>
      <c r="V70" s="51">
        <f t="shared" si="45"/>
        <v>15.838212708773277</v>
      </c>
      <c r="W70" s="51">
        <f t="shared" si="46"/>
        <v>13.888078325974275</v>
      </c>
      <c r="X70" s="51">
        <f t="shared" si="47"/>
        <v>13.888078325974275</v>
      </c>
      <c r="Y70" s="51">
        <f t="shared" si="48"/>
        <v>14.888078325974273</v>
      </c>
      <c r="Z70" s="51">
        <f t="shared" si="49"/>
        <v>14.888078325974273</v>
      </c>
      <c r="AA70" s="51">
        <f t="shared" si="50"/>
        <v>14.849430774880645</v>
      </c>
      <c r="AB70" s="51">
        <f t="shared" si="51"/>
        <v>16.934687073799061</v>
      </c>
      <c r="AC70" s="51">
        <f t="shared" si="52"/>
        <v>16.209109234018044</v>
      </c>
      <c r="AD70" s="51">
        <f t="shared" si="53"/>
        <v>17.338212708773277</v>
      </c>
      <c r="AE70" s="51">
        <f t="shared" si="54"/>
        <v>18.838212708773277</v>
      </c>
      <c r="AF70" s="51">
        <f t="shared" si="55"/>
        <v>18.50484737953542</v>
      </c>
      <c r="AG70" s="51">
        <f t="shared" si="56"/>
        <v>17.838212708773277</v>
      </c>
      <c r="AH70" s="186">
        <f t="shared" si="57"/>
        <v>16.158603216768615</v>
      </c>
      <c r="AI70" s="104"/>
      <c r="AM70" s="29">
        <v>1</v>
      </c>
      <c r="AN70" s="246">
        <f t="shared" si="58"/>
        <v>16.158603216768615</v>
      </c>
    </row>
    <row r="71" spans="1:40" s="30" customFormat="1" ht="12" customHeight="1">
      <c r="A71" s="29" t="s">
        <v>94</v>
      </c>
      <c r="B71" s="29" t="s">
        <v>146</v>
      </c>
      <c r="C71" s="112">
        <v>329.95</v>
      </c>
      <c r="D71" s="112">
        <v>347.27</v>
      </c>
      <c r="E71" s="112">
        <v>363.07</v>
      </c>
      <c r="F71" s="194">
        <v>35</v>
      </c>
      <c r="G71" s="112"/>
      <c r="H71" s="42">
        <v>2083.62</v>
      </c>
      <c r="I71" s="42">
        <v>2083.62</v>
      </c>
      <c r="J71" s="42">
        <v>2083.62</v>
      </c>
      <c r="K71" s="42">
        <v>2083.62</v>
      </c>
      <c r="L71" s="42">
        <v>2083.62</v>
      </c>
      <c r="M71" s="42">
        <v>2178.42</v>
      </c>
      <c r="N71" s="42">
        <v>1649.75</v>
      </c>
      <c r="O71" s="42">
        <v>1909.98</v>
      </c>
      <c r="P71" s="42">
        <v>2083.62</v>
      </c>
      <c r="Q71" s="42">
        <v>2083.62</v>
      </c>
      <c r="R71" s="42">
        <v>2083.62</v>
      </c>
      <c r="S71" s="42">
        <v>2083.62</v>
      </c>
      <c r="T71" s="42">
        <f t="shared" si="44"/>
        <v>24490.729999999996</v>
      </c>
      <c r="U71" s="112"/>
      <c r="V71" s="51">
        <f t="shared" si="45"/>
        <v>6</v>
      </c>
      <c r="W71" s="51">
        <f t="shared" si="46"/>
        <v>6</v>
      </c>
      <c r="X71" s="51">
        <f t="shared" si="47"/>
        <v>6</v>
      </c>
      <c r="Y71" s="51">
        <f t="shared" si="48"/>
        <v>6</v>
      </c>
      <c r="Z71" s="51">
        <f t="shared" si="49"/>
        <v>6</v>
      </c>
      <c r="AA71" s="51">
        <f t="shared" si="50"/>
        <v>6</v>
      </c>
      <c r="AB71" s="51">
        <f t="shared" si="51"/>
        <v>5</v>
      </c>
      <c r="AC71" s="51">
        <f t="shared" si="52"/>
        <v>5.4999856019811677</v>
      </c>
      <c r="AD71" s="51">
        <f t="shared" si="53"/>
        <v>6</v>
      </c>
      <c r="AE71" s="51">
        <f t="shared" si="54"/>
        <v>6</v>
      </c>
      <c r="AF71" s="51">
        <f t="shared" si="55"/>
        <v>6</v>
      </c>
      <c r="AG71" s="51">
        <f t="shared" si="56"/>
        <v>6</v>
      </c>
      <c r="AH71" s="186">
        <f t="shared" si="57"/>
        <v>5.8749988001650975</v>
      </c>
      <c r="AI71" s="104"/>
      <c r="AM71" s="29">
        <v>1</v>
      </c>
      <c r="AN71" s="246">
        <f t="shared" si="58"/>
        <v>5.8749988001650975</v>
      </c>
    </row>
    <row r="72" spans="1:40" s="30" customFormat="1" ht="12" customHeight="1">
      <c r="A72" s="29" t="s">
        <v>95</v>
      </c>
      <c r="B72" s="29" t="s">
        <v>147</v>
      </c>
      <c r="C72" s="112">
        <v>86.95</v>
      </c>
      <c r="D72" s="112">
        <v>91.49</v>
      </c>
      <c r="E72" s="112">
        <v>95.61</v>
      </c>
      <c r="F72" s="194">
        <v>35</v>
      </c>
      <c r="G72" s="112"/>
      <c r="H72" s="42">
        <v>19899.77</v>
      </c>
      <c r="I72" s="42">
        <v>19858.59</v>
      </c>
      <c r="J72" s="42">
        <v>19618.419999999998</v>
      </c>
      <c r="K72" s="42">
        <v>19869.97</v>
      </c>
      <c r="L72" s="42">
        <v>19995.830000000002</v>
      </c>
      <c r="M72" s="42">
        <v>20856.91</v>
      </c>
      <c r="N72" s="42">
        <v>18972.640000000003</v>
      </c>
      <c r="O72" s="42">
        <v>19793.54</v>
      </c>
      <c r="P72" s="42">
        <v>19602.43</v>
      </c>
      <c r="Q72" s="42">
        <v>19968.39</v>
      </c>
      <c r="R72" s="42">
        <v>19693.939999999999</v>
      </c>
      <c r="S72" s="42">
        <v>19739.679999999997</v>
      </c>
      <c r="T72" s="42">
        <f t="shared" si="44"/>
        <v>237870.11</v>
      </c>
      <c r="U72" s="112"/>
      <c r="V72" s="51">
        <f t="shared" si="45"/>
        <v>217.50759645862937</v>
      </c>
      <c r="W72" s="51">
        <f t="shared" si="46"/>
        <v>217.05749262214451</v>
      </c>
      <c r="X72" s="51">
        <f t="shared" si="47"/>
        <v>214.43239698327685</v>
      </c>
      <c r="Y72" s="51">
        <f t="shared" si="48"/>
        <v>217.18187780085259</v>
      </c>
      <c r="Z72" s="51">
        <f t="shared" si="49"/>
        <v>218.55754727292603</v>
      </c>
      <c r="AA72" s="51">
        <f t="shared" si="50"/>
        <v>218.1456960568978</v>
      </c>
      <c r="AB72" s="51">
        <f t="shared" si="51"/>
        <v>218.20172512938473</v>
      </c>
      <c r="AC72" s="51">
        <f t="shared" si="52"/>
        <v>216.34648595474917</v>
      </c>
      <c r="AD72" s="51">
        <f t="shared" si="53"/>
        <v>214.25762378402013</v>
      </c>
      <c r="AE72" s="51">
        <f t="shared" si="54"/>
        <v>218.25762378402013</v>
      </c>
      <c r="AF72" s="51">
        <f t="shared" si="55"/>
        <v>215.25784238714613</v>
      </c>
      <c r="AG72" s="51">
        <f t="shared" si="56"/>
        <v>215.75778773636461</v>
      </c>
      <c r="AH72" s="186">
        <f t="shared" si="57"/>
        <v>216.74680799753435</v>
      </c>
      <c r="AI72" s="104"/>
      <c r="AM72" s="29">
        <v>1</v>
      </c>
      <c r="AN72" s="246">
        <f t="shared" si="58"/>
        <v>216.74680799753435</v>
      </c>
    </row>
    <row r="73" spans="1:40" s="30" customFormat="1" ht="12" customHeight="1">
      <c r="A73" s="29" t="s">
        <v>96</v>
      </c>
      <c r="B73" s="29" t="s">
        <v>148</v>
      </c>
      <c r="C73" s="112">
        <v>173.89</v>
      </c>
      <c r="D73" s="112">
        <v>182.99</v>
      </c>
      <c r="E73" s="112">
        <v>191.22</v>
      </c>
      <c r="F73" s="194">
        <v>35</v>
      </c>
      <c r="G73" s="112"/>
      <c r="H73" s="42">
        <v>16616.71</v>
      </c>
      <c r="I73" s="42">
        <v>16809.84</v>
      </c>
      <c r="J73" s="42">
        <v>16603.98</v>
      </c>
      <c r="K73" s="42">
        <v>16809.84</v>
      </c>
      <c r="L73" s="42">
        <v>16947.09</v>
      </c>
      <c r="M73" s="42">
        <v>17569.77</v>
      </c>
      <c r="N73" s="42">
        <v>15641.759999999998</v>
      </c>
      <c r="O73" s="42">
        <v>16753.96</v>
      </c>
      <c r="P73" s="42">
        <v>16799.7</v>
      </c>
      <c r="Q73" s="42">
        <v>16845.45</v>
      </c>
      <c r="R73" s="42">
        <v>16731.080000000002</v>
      </c>
      <c r="S73" s="42">
        <v>16708.189999999999</v>
      </c>
      <c r="T73" s="42">
        <f t="shared" si="44"/>
        <v>200837.37</v>
      </c>
      <c r="U73" s="112"/>
      <c r="V73" s="51">
        <f t="shared" si="45"/>
        <v>90.806656101426299</v>
      </c>
      <c r="W73" s="51">
        <f t="shared" si="46"/>
        <v>91.862068965517238</v>
      </c>
      <c r="X73" s="51">
        <f t="shared" si="47"/>
        <v>90.737089458440352</v>
      </c>
      <c r="Y73" s="51">
        <f t="shared" si="48"/>
        <v>91.862068965517238</v>
      </c>
      <c r="Z73" s="51">
        <f t="shared" si="49"/>
        <v>92.612109951363465</v>
      </c>
      <c r="AA73" s="51">
        <f t="shared" si="50"/>
        <v>91.882491371195485</v>
      </c>
      <c r="AB73" s="51">
        <f t="shared" si="51"/>
        <v>89.952038645120481</v>
      </c>
      <c r="AC73" s="51">
        <f t="shared" si="52"/>
        <v>91.556697087272525</v>
      </c>
      <c r="AD73" s="51">
        <f t="shared" si="53"/>
        <v>91.806656101426313</v>
      </c>
      <c r="AE73" s="51">
        <f t="shared" si="54"/>
        <v>92.056669763375041</v>
      </c>
      <c r="AF73" s="51">
        <f t="shared" si="55"/>
        <v>91.431662932400684</v>
      </c>
      <c r="AG73" s="51">
        <f t="shared" si="56"/>
        <v>91.30657412973386</v>
      </c>
      <c r="AH73" s="186">
        <f t="shared" si="57"/>
        <v>91.489398622732395</v>
      </c>
      <c r="AI73" s="104"/>
      <c r="AM73" s="29">
        <v>1</v>
      </c>
      <c r="AN73" s="246">
        <f t="shared" si="58"/>
        <v>91.489398622732395</v>
      </c>
    </row>
    <row r="74" spans="1:40" s="30" customFormat="1" ht="12" customHeight="1">
      <c r="A74" s="29" t="s">
        <v>97</v>
      </c>
      <c r="B74" s="29" t="s">
        <v>149</v>
      </c>
      <c r="C74" s="112">
        <v>260.83999999999997</v>
      </c>
      <c r="D74" s="112">
        <v>274.48</v>
      </c>
      <c r="E74" s="112">
        <v>286.82</v>
      </c>
      <c r="F74" s="194">
        <v>35</v>
      </c>
      <c r="G74" s="112"/>
      <c r="H74" s="42">
        <v>10971.79</v>
      </c>
      <c r="I74" s="42">
        <v>10537.189999999999</v>
      </c>
      <c r="J74" s="42">
        <v>11452.130000000001</v>
      </c>
      <c r="K74" s="42">
        <v>11452.130000000001</v>
      </c>
      <c r="L74" s="42">
        <v>11429.25</v>
      </c>
      <c r="M74" s="42">
        <v>11968.849999999999</v>
      </c>
      <c r="N74" s="42">
        <v>11194.65</v>
      </c>
      <c r="O74" s="42">
        <v>12321.310000000001</v>
      </c>
      <c r="P74" s="42">
        <v>12550.05</v>
      </c>
      <c r="Q74" s="42">
        <v>12550.05</v>
      </c>
      <c r="R74" s="42">
        <v>12481.43</v>
      </c>
      <c r="S74" s="42">
        <v>11726.599999999999</v>
      </c>
      <c r="T74" s="42">
        <f t="shared" si="44"/>
        <v>140635.43</v>
      </c>
      <c r="U74" s="112"/>
      <c r="V74" s="51">
        <f t="shared" si="45"/>
        <v>39.973003497522591</v>
      </c>
      <c r="W74" s="51">
        <f t="shared" si="46"/>
        <v>38.389645875837942</v>
      </c>
      <c r="X74" s="51">
        <f t="shared" si="47"/>
        <v>41.723003497522591</v>
      </c>
      <c r="Y74" s="51">
        <f t="shared" si="48"/>
        <v>41.723003497522591</v>
      </c>
      <c r="Z74" s="51">
        <f t="shared" si="49"/>
        <v>41.639645875837942</v>
      </c>
      <c r="AA74" s="51">
        <f t="shared" si="50"/>
        <v>41.729481905027541</v>
      </c>
      <c r="AB74" s="51">
        <f t="shared" si="51"/>
        <v>42.917689004753875</v>
      </c>
      <c r="AC74" s="51">
        <f t="shared" si="52"/>
        <v>44.88964587583795</v>
      </c>
      <c r="AD74" s="51">
        <f t="shared" si="53"/>
        <v>45.723003497522583</v>
      </c>
      <c r="AE74" s="51">
        <f t="shared" si="54"/>
        <v>45.723003497522583</v>
      </c>
      <c r="AF74" s="51">
        <f t="shared" si="55"/>
        <v>45.473003497522583</v>
      </c>
      <c r="AG74" s="51">
        <f t="shared" si="56"/>
        <v>42.722967064995622</v>
      </c>
      <c r="AH74" s="186">
        <f t="shared" si="57"/>
        <v>42.718924715618876</v>
      </c>
      <c r="AI74" s="104"/>
      <c r="AM74" s="29">
        <v>1</v>
      </c>
      <c r="AN74" s="246">
        <f t="shared" si="58"/>
        <v>42.718924715618876</v>
      </c>
    </row>
    <row r="75" spans="1:40" s="30" customFormat="1" ht="12" customHeight="1">
      <c r="A75" s="29" t="s">
        <v>98</v>
      </c>
      <c r="B75" s="29" t="s">
        <v>150</v>
      </c>
      <c r="C75" s="112">
        <v>434.73</v>
      </c>
      <c r="D75" s="112">
        <v>457.46</v>
      </c>
      <c r="E75" s="112">
        <v>478.03</v>
      </c>
      <c r="F75" s="194">
        <v>35</v>
      </c>
      <c r="G75" s="112"/>
      <c r="H75" s="42">
        <v>10064.119999999999</v>
      </c>
      <c r="I75" s="42">
        <v>10064.119999999999</v>
      </c>
      <c r="J75" s="42">
        <v>10979.039999999999</v>
      </c>
      <c r="K75" s="42">
        <v>10979.039999999999</v>
      </c>
      <c r="L75" s="42">
        <v>10979.039999999999</v>
      </c>
      <c r="M75" s="42">
        <v>11472.720000000001</v>
      </c>
      <c r="N75" s="42">
        <v>9129.33</v>
      </c>
      <c r="O75" s="42">
        <v>9606.66</v>
      </c>
      <c r="P75" s="42">
        <v>10064.119999999999</v>
      </c>
      <c r="Q75" s="42">
        <v>10064.119999999999</v>
      </c>
      <c r="R75" s="42">
        <v>10064.119999999999</v>
      </c>
      <c r="S75" s="42">
        <v>10064.119999999999</v>
      </c>
      <c r="T75" s="42">
        <f t="shared" si="44"/>
        <v>123530.54999999999</v>
      </c>
      <c r="U75" s="112"/>
      <c r="V75" s="51">
        <f t="shared" si="45"/>
        <v>22</v>
      </c>
      <c r="W75" s="51">
        <f t="shared" si="46"/>
        <v>22</v>
      </c>
      <c r="X75" s="51">
        <f t="shared" si="47"/>
        <v>24</v>
      </c>
      <c r="Y75" s="51">
        <f t="shared" si="48"/>
        <v>24</v>
      </c>
      <c r="Z75" s="51">
        <f t="shared" si="49"/>
        <v>24</v>
      </c>
      <c r="AA75" s="51">
        <f t="shared" si="50"/>
        <v>24.000000000000004</v>
      </c>
      <c r="AB75" s="51">
        <f t="shared" si="51"/>
        <v>21</v>
      </c>
      <c r="AC75" s="51">
        <f t="shared" si="52"/>
        <v>21</v>
      </c>
      <c r="AD75" s="51">
        <f t="shared" si="53"/>
        <v>22</v>
      </c>
      <c r="AE75" s="51">
        <f t="shared" si="54"/>
        <v>22</v>
      </c>
      <c r="AF75" s="51">
        <f t="shared" si="55"/>
        <v>22</v>
      </c>
      <c r="AG75" s="51">
        <f t="shared" si="56"/>
        <v>22</v>
      </c>
      <c r="AH75" s="186">
        <f t="shared" si="57"/>
        <v>22.5</v>
      </c>
      <c r="AI75" s="104"/>
      <c r="AM75" s="29">
        <v>1</v>
      </c>
      <c r="AN75" s="246">
        <f t="shared" si="58"/>
        <v>22.5</v>
      </c>
    </row>
    <row r="76" spans="1:40" s="30" customFormat="1" ht="12" customHeight="1">
      <c r="A76" s="29" t="s">
        <v>99</v>
      </c>
      <c r="B76" s="29" t="s">
        <v>151</v>
      </c>
      <c r="C76" s="112">
        <v>118.34</v>
      </c>
      <c r="D76" s="112">
        <v>124.53</v>
      </c>
      <c r="E76" s="112">
        <v>130.16</v>
      </c>
      <c r="F76" s="194">
        <v>35</v>
      </c>
      <c r="G76" s="112"/>
      <c r="H76" s="42">
        <v>33323.81</v>
      </c>
      <c r="I76" s="42">
        <v>33678.629999999997</v>
      </c>
      <c r="J76" s="42">
        <v>34145.629999999997</v>
      </c>
      <c r="K76" s="42">
        <v>34114.480000000003</v>
      </c>
      <c r="L76" s="42">
        <v>34301.300000000003</v>
      </c>
      <c r="M76" s="42">
        <v>35462.559999999998</v>
      </c>
      <c r="N76" s="42">
        <v>31717.320000000003</v>
      </c>
      <c r="O76" s="42">
        <v>32975.49</v>
      </c>
      <c r="P76" s="42">
        <v>32732.269999999997</v>
      </c>
      <c r="Q76" s="42">
        <v>34195.51</v>
      </c>
      <c r="R76" s="42">
        <v>31580.379999999997</v>
      </c>
      <c r="S76" s="42">
        <v>32919.06</v>
      </c>
      <c r="T76" s="42">
        <f t="shared" si="44"/>
        <v>401146.44000000006</v>
      </c>
      <c r="U76" s="112"/>
      <c r="V76" s="51">
        <f t="shared" si="45"/>
        <v>267.59664337910539</v>
      </c>
      <c r="W76" s="51">
        <f t="shared" si="46"/>
        <v>270.44591664659117</v>
      </c>
      <c r="X76" s="51">
        <f t="shared" si="47"/>
        <v>274.19601702401025</v>
      </c>
      <c r="Y76" s="51">
        <f t="shared" si="48"/>
        <v>273.94587649562357</v>
      </c>
      <c r="Z76" s="51">
        <f t="shared" si="49"/>
        <v>275.44607725046177</v>
      </c>
      <c r="AA76" s="51">
        <f t="shared" si="50"/>
        <v>272.45359557467731</v>
      </c>
      <c r="AB76" s="51">
        <f t="shared" si="51"/>
        <v>268.01859050194355</v>
      </c>
      <c r="AC76" s="51">
        <f t="shared" si="52"/>
        <v>264.7995663695495</v>
      </c>
      <c r="AD76" s="51">
        <f t="shared" si="53"/>
        <v>262.84646269975104</v>
      </c>
      <c r="AE76" s="51">
        <f t="shared" si="54"/>
        <v>274.59656307717017</v>
      </c>
      <c r="AF76" s="51">
        <f t="shared" si="55"/>
        <v>253.59656307717015</v>
      </c>
      <c r="AG76" s="51">
        <f t="shared" si="56"/>
        <v>264.34642254878338</v>
      </c>
      <c r="AH76" s="186">
        <f t="shared" si="57"/>
        <v>268.52402455373641</v>
      </c>
      <c r="AI76" s="104"/>
      <c r="AM76" s="29">
        <v>1</v>
      </c>
      <c r="AN76" s="246">
        <f t="shared" si="58"/>
        <v>268.52402455373641</v>
      </c>
    </row>
    <row r="77" spans="1:40" s="30" customFormat="1" ht="12" customHeight="1">
      <c r="A77" s="29" t="s">
        <v>100</v>
      </c>
      <c r="B77" s="29" t="s">
        <v>152</v>
      </c>
      <c r="C77" s="112">
        <v>236.68</v>
      </c>
      <c r="D77" s="112">
        <v>249.06</v>
      </c>
      <c r="E77" s="112">
        <v>260.32</v>
      </c>
      <c r="F77" s="194">
        <v>35</v>
      </c>
      <c r="G77" s="112"/>
      <c r="H77" s="42">
        <v>53028.270000000004</v>
      </c>
      <c r="I77" s="42">
        <v>53108.92</v>
      </c>
      <c r="J77" s="42">
        <v>53607.040000000001</v>
      </c>
      <c r="K77" s="42">
        <v>53731.549999999996</v>
      </c>
      <c r="L77" s="42">
        <v>52859.81</v>
      </c>
      <c r="M77" s="42">
        <v>56325.36</v>
      </c>
      <c r="N77" s="42">
        <v>50538.52</v>
      </c>
      <c r="O77" s="42">
        <v>53116.99</v>
      </c>
      <c r="P77" s="42">
        <v>53370.720000000001</v>
      </c>
      <c r="Q77" s="42">
        <v>53744.31</v>
      </c>
      <c r="R77" s="42">
        <v>53308.45</v>
      </c>
      <c r="S77" s="42">
        <v>53713.17</v>
      </c>
      <c r="T77" s="42">
        <f t="shared" si="44"/>
        <v>640453.11</v>
      </c>
      <c r="U77" s="112"/>
      <c r="V77" s="51">
        <f t="shared" si="45"/>
        <v>212.91363526860999</v>
      </c>
      <c r="W77" s="51">
        <f t="shared" si="46"/>
        <v>213.23745282261302</v>
      </c>
      <c r="X77" s="51">
        <f t="shared" si="47"/>
        <v>215.23745282261302</v>
      </c>
      <c r="Y77" s="51">
        <f t="shared" si="48"/>
        <v>215.73737252067772</v>
      </c>
      <c r="Z77" s="51">
        <f t="shared" si="49"/>
        <v>212.23725206777482</v>
      </c>
      <c r="AA77" s="51">
        <f t="shared" si="50"/>
        <v>216.36969883220652</v>
      </c>
      <c r="AB77" s="51">
        <f t="shared" si="51"/>
        <v>213.5310123373331</v>
      </c>
      <c r="AC77" s="51">
        <f t="shared" si="52"/>
        <v>213.26985465349713</v>
      </c>
      <c r="AD77" s="51">
        <f t="shared" si="53"/>
        <v>214.28860515538426</v>
      </c>
      <c r="AE77" s="51">
        <f t="shared" si="54"/>
        <v>215.78860515538423</v>
      </c>
      <c r="AF77" s="51">
        <f t="shared" si="55"/>
        <v>214.0385850799004</v>
      </c>
      <c r="AG77" s="51">
        <f t="shared" si="56"/>
        <v>215.6635750421585</v>
      </c>
      <c r="AH77" s="186">
        <f t="shared" si="57"/>
        <v>214.35942514651268</v>
      </c>
      <c r="AI77" s="104"/>
      <c r="AM77" s="29">
        <v>1</v>
      </c>
      <c r="AN77" s="246">
        <f t="shared" si="58"/>
        <v>214.35942514651268</v>
      </c>
    </row>
    <row r="78" spans="1:40" s="30" customFormat="1" ht="12" customHeight="1">
      <c r="A78" s="29" t="s">
        <v>101</v>
      </c>
      <c r="B78" s="29" t="s">
        <v>153</v>
      </c>
      <c r="C78" s="112">
        <v>355.02</v>
      </c>
      <c r="D78" s="112">
        <v>373.59</v>
      </c>
      <c r="E78" s="112">
        <v>390.48</v>
      </c>
      <c r="F78" s="194">
        <v>35</v>
      </c>
      <c r="G78" s="112"/>
      <c r="H78" s="42">
        <v>21087.500000000004</v>
      </c>
      <c r="I78" s="42">
        <v>20838.440000000002</v>
      </c>
      <c r="J78" s="42">
        <v>20651.64</v>
      </c>
      <c r="K78" s="42">
        <v>21087.49</v>
      </c>
      <c r="L78" s="42">
        <v>21616.75</v>
      </c>
      <c r="M78" s="42">
        <v>22577.16</v>
      </c>
      <c r="N78" s="42">
        <v>20109.480000000003</v>
      </c>
      <c r="O78" s="42">
        <v>21481.75</v>
      </c>
      <c r="P78" s="42">
        <v>21585.62</v>
      </c>
      <c r="Q78" s="42">
        <v>22519.59</v>
      </c>
      <c r="R78" s="42">
        <v>20651.64</v>
      </c>
      <c r="S78" s="42">
        <v>21429.940000000002</v>
      </c>
      <c r="T78" s="42">
        <f t="shared" si="44"/>
        <v>255637</v>
      </c>
      <c r="U78" s="112"/>
      <c r="V78" s="51">
        <f t="shared" si="45"/>
        <v>56.445568671538332</v>
      </c>
      <c r="W78" s="51">
        <f t="shared" si="46"/>
        <v>55.778902004871661</v>
      </c>
      <c r="X78" s="51">
        <f t="shared" si="47"/>
        <v>55.278888621215771</v>
      </c>
      <c r="Y78" s="51">
        <f t="shared" si="48"/>
        <v>56.445541904226566</v>
      </c>
      <c r="Z78" s="51">
        <f t="shared" si="49"/>
        <v>57.862228646377048</v>
      </c>
      <c r="AA78" s="51">
        <f t="shared" si="50"/>
        <v>57.818992009834048</v>
      </c>
      <c r="AB78" s="51">
        <f t="shared" si="51"/>
        <v>56.643231367246926</v>
      </c>
      <c r="AC78" s="51">
        <f t="shared" si="52"/>
        <v>57.500869937632167</v>
      </c>
      <c r="AD78" s="51">
        <f t="shared" si="53"/>
        <v>57.778902004871654</v>
      </c>
      <c r="AE78" s="51">
        <f t="shared" si="54"/>
        <v>60.278888621215778</v>
      </c>
      <c r="AF78" s="51">
        <f t="shared" si="55"/>
        <v>55.278888621215771</v>
      </c>
      <c r="AG78" s="51">
        <f t="shared" si="56"/>
        <v>57.362188495409413</v>
      </c>
      <c r="AH78" s="186">
        <f t="shared" si="57"/>
        <v>57.039424242137926</v>
      </c>
      <c r="AI78" s="104"/>
      <c r="AM78" s="29">
        <v>1</v>
      </c>
      <c r="AN78" s="246">
        <f t="shared" si="58"/>
        <v>57.039424242137926</v>
      </c>
    </row>
    <row r="79" spans="1:40" s="30" customFormat="1" ht="12" customHeight="1">
      <c r="A79" s="29" t="s">
        <v>102</v>
      </c>
      <c r="B79" s="29" t="s">
        <v>154</v>
      </c>
      <c r="C79" s="112">
        <v>473.36</v>
      </c>
      <c r="D79" s="112">
        <v>498.12</v>
      </c>
      <c r="E79" s="112">
        <v>520.64</v>
      </c>
      <c r="F79" s="194">
        <v>35</v>
      </c>
      <c r="G79" s="112"/>
      <c r="H79" s="42">
        <v>1992.48</v>
      </c>
      <c r="I79" s="42">
        <v>1992.48</v>
      </c>
      <c r="J79" s="42">
        <v>1992.48</v>
      </c>
      <c r="K79" s="42">
        <v>1992.48</v>
      </c>
      <c r="L79" s="42">
        <v>1992.48</v>
      </c>
      <c r="M79" s="42">
        <v>2082.56</v>
      </c>
      <c r="N79" s="42">
        <v>1893.44</v>
      </c>
      <c r="O79" s="42">
        <v>1992.48</v>
      </c>
      <c r="P79" s="42">
        <v>1992.48</v>
      </c>
      <c r="Q79" s="42">
        <v>1992.48</v>
      </c>
      <c r="R79" s="42">
        <v>1992.48</v>
      </c>
      <c r="S79" s="42">
        <v>1992.48</v>
      </c>
      <c r="T79" s="42">
        <f t="shared" si="44"/>
        <v>23900.799999999999</v>
      </c>
      <c r="U79" s="112"/>
      <c r="V79" s="51">
        <f t="shared" si="45"/>
        <v>4</v>
      </c>
      <c r="W79" s="51">
        <f t="shared" si="46"/>
        <v>4</v>
      </c>
      <c r="X79" s="51">
        <f t="shared" si="47"/>
        <v>4</v>
      </c>
      <c r="Y79" s="51">
        <f t="shared" si="48"/>
        <v>4</v>
      </c>
      <c r="Z79" s="51">
        <f t="shared" si="49"/>
        <v>4</v>
      </c>
      <c r="AA79" s="51">
        <f t="shared" si="50"/>
        <v>4</v>
      </c>
      <c r="AB79" s="51">
        <f t="shared" si="51"/>
        <v>4</v>
      </c>
      <c r="AC79" s="51">
        <f t="shared" si="52"/>
        <v>4</v>
      </c>
      <c r="AD79" s="51">
        <f t="shared" si="53"/>
        <v>4</v>
      </c>
      <c r="AE79" s="51">
        <f t="shared" si="54"/>
        <v>4</v>
      </c>
      <c r="AF79" s="51">
        <f t="shared" si="55"/>
        <v>4</v>
      </c>
      <c r="AG79" s="51">
        <f t="shared" si="56"/>
        <v>4</v>
      </c>
      <c r="AH79" s="186">
        <f t="shared" si="57"/>
        <v>4</v>
      </c>
      <c r="AI79" s="104"/>
      <c r="AM79" s="29">
        <v>1</v>
      </c>
      <c r="AN79" s="246">
        <f t="shared" si="58"/>
        <v>4</v>
      </c>
    </row>
    <row r="80" spans="1:40" s="30" customFormat="1" ht="12" customHeight="1">
      <c r="A80" s="29" t="s">
        <v>103</v>
      </c>
      <c r="B80" s="29" t="s">
        <v>155</v>
      </c>
      <c r="C80" s="112">
        <v>591.69000000000005</v>
      </c>
      <c r="D80" s="112">
        <v>622.65</v>
      </c>
      <c r="E80" s="112">
        <v>650.79999999999995</v>
      </c>
      <c r="F80" s="194">
        <v>35</v>
      </c>
      <c r="G80" s="112"/>
      <c r="H80" s="42">
        <v>16811.55</v>
      </c>
      <c r="I80" s="42">
        <v>16811.55</v>
      </c>
      <c r="J80" s="42">
        <v>16811.55</v>
      </c>
      <c r="K80" s="42">
        <v>16811.55</v>
      </c>
      <c r="L80" s="42">
        <v>16811.55</v>
      </c>
      <c r="M80" s="42">
        <v>17766.84</v>
      </c>
      <c r="N80" s="42">
        <v>15383.94</v>
      </c>
      <c r="O80" s="42">
        <v>16188.9</v>
      </c>
      <c r="P80" s="42">
        <v>16188.9</v>
      </c>
      <c r="Q80" s="42">
        <v>16188.9</v>
      </c>
      <c r="R80" s="42">
        <v>16188.9</v>
      </c>
      <c r="S80" s="42">
        <v>16500.22</v>
      </c>
      <c r="T80" s="42">
        <f t="shared" si="44"/>
        <v>198464.34999999998</v>
      </c>
      <c r="U80" s="112"/>
      <c r="V80" s="51">
        <f t="shared" si="45"/>
        <v>27</v>
      </c>
      <c r="W80" s="51">
        <f t="shared" si="46"/>
        <v>27</v>
      </c>
      <c r="X80" s="51">
        <f t="shared" si="47"/>
        <v>27</v>
      </c>
      <c r="Y80" s="51">
        <f t="shared" si="48"/>
        <v>27</v>
      </c>
      <c r="Z80" s="51">
        <f t="shared" si="49"/>
        <v>27</v>
      </c>
      <c r="AA80" s="51">
        <f t="shared" si="50"/>
        <v>27.3</v>
      </c>
      <c r="AB80" s="51">
        <f t="shared" si="51"/>
        <v>26</v>
      </c>
      <c r="AC80" s="51">
        <f t="shared" si="52"/>
        <v>26</v>
      </c>
      <c r="AD80" s="51">
        <f t="shared" si="53"/>
        <v>26</v>
      </c>
      <c r="AE80" s="51">
        <f t="shared" si="54"/>
        <v>26</v>
      </c>
      <c r="AF80" s="51">
        <f t="shared" si="55"/>
        <v>26</v>
      </c>
      <c r="AG80" s="51">
        <f t="shared" si="56"/>
        <v>26.499991969806477</v>
      </c>
      <c r="AH80" s="186">
        <f t="shared" si="57"/>
        <v>26.566665997483877</v>
      </c>
      <c r="AI80" s="104"/>
      <c r="AM80" s="29">
        <v>1</v>
      </c>
      <c r="AN80" s="246">
        <f t="shared" si="58"/>
        <v>26.566665997483877</v>
      </c>
    </row>
    <row r="81" spans="1:40" s="30" customFormat="1" ht="12" customHeight="1">
      <c r="A81" s="29" t="s">
        <v>104</v>
      </c>
      <c r="B81" s="29" t="s">
        <v>156</v>
      </c>
      <c r="C81" s="112">
        <v>158.94999999999999</v>
      </c>
      <c r="D81" s="112">
        <v>167.22</v>
      </c>
      <c r="E81" s="112">
        <v>173.81</v>
      </c>
      <c r="F81" s="194">
        <v>35</v>
      </c>
      <c r="G81" s="112"/>
      <c r="H81" s="42">
        <v>1170.54</v>
      </c>
      <c r="I81" s="42">
        <v>1170.54</v>
      </c>
      <c r="J81" s="42">
        <v>1170.54</v>
      </c>
      <c r="K81" s="42">
        <v>1170.54</v>
      </c>
      <c r="L81" s="42">
        <v>1170.54</v>
      </c>
      <c r="M81" s="42">
        <v>1183.72</v>
      </c>
      <c r="N81" s="42">
        <v>1112.6500000000001</v>
      </c>
      <c r="O81" s="42">
        <v>1129.19</v>
      </c>
      <c r="P81" s="42">
        <v>1170.54</v>
      </c>
      <c r="Q81" s="42">
        <v>2006.64</v>
      </c>
      <c r="R81" s="42">
        <v>334.44</v>
      </c>
      <c r="S81" s="42">
        <v>1170.54</v>
      </c>
      <c r="T81" s="42">
        <f t="shared" si="44"/>
        <v>13960.419999999998</v>
      </c>
      <c r="U81" s="112"/>
      <c r="V81" s="51">
        <f t="shared" si="45"/>
        <v>7</v>
      </c>
      <c r="W81" s="51">
        <f t="shared" si="46"/>
        <v>7</v>
      </c>
      <c r="X81" s="51">
        <f t="shared" si="47"/>
        <v>7</v>
      </c>
      <c r="Y81" s="51">
        <f t="shared" si="48"/>
        <v>7</v>
      </c>
      <c r="Z81" s="51">
        <f t="shared" si="49"/>
        <v>7</v>
      </c>
      <c r="AA81" s="51">
        <f t="shared" si="50"/>
        <v>6.8104251769173239</v>
      </c>
      <c r="AB81" s="51">
        <f t="shared" si="51"/>
        <v>7.0000000000000009</v>
      </c>
      <c r="AC81" s="51">
        <f t="shared" si="52"/>
        <v>6.7527209663915801</v>
      </c>
      <c r="AD81" s="51">
        <f t="shared" si="53"/>
        <v>7</v>
      </c>
      <c r="AE81" s="51">
        <f t="shared" si="54"/>
        <v>12</v>
      </c>
      <c r="AF81" s="51">
        <f t="shared" si="55"/>
        <v>2</v>
      </c>
      <c r="AG81" s="51">
        <f t="shared" si="56"/>
        <v>7</v>
      </c>
      <c r="AH81" s="186">
        <f t="shared" si="57"/>
        <v>6.9635955119424082</v>
      </c>
      <c r="AI81" s="104"/>
      <c r="AM81" s="29">
        <v>1</v>
      </c>
      <c r="AN81" s="246">
        <f t="shared" si="58"/>
        <v>6.9635955119424082</v>
      </c>
    </row>
    <row r="82" spans="1:40" s="30" customFormat="1" ht="12" customHeight="1">
      <c r="A82" s="29" t="s">
        <v>367</v>
      </c>
      <c r="B82" s="29" t="s">
        <v>383</v>
      </c>
      <c r="C82" s="112">
        <v>317.91000000000003</v>
      </c>
      <c r="D82" s="112">
        <v>334.45</v>
      </c>
      <c r="E82" s="112">
        <v>347.61</v>
      </c>
      <c r="F82" s="194">
        <v>35</v>
      </c>
      <c r="G82" s="112"/>
      <c r="H82" s="42">
        <v>334.45</v>
      </c>
      <c r="I82" s="42">
        <v>334.45</v>
      </c>
      <c r="J82" s="42">
        <v>334.45</v>
      </c>
      <c r="K82" s="42">
        <v>334.45</v>
      </c>
      <c r="L82" s="42">
        <v>334.45</v>
      </c>
      <c r="M82" s="42">
        <v>334.45</v>
      </c>
      <c r="N82" s="42">
        <v>317.91000000000003</v>
      </c>
      <c r="O82" s="42">
        <v>317.91000000000003</v>
      </c>
      <c r="P82" s="42">
        <v>334.45</v>
      </c>
      <c r="Q82" s="42">
        <v>668.9</v>
      </c>
      <c r="R82" s="42">
        <v>0</v>
      </c>
      <c r="S82" s="42">
        <v>334.45</v>
      </c>
      <c r="T82" s="42">
        <f t="shared" si="44"/>
        <v>3980.3199999999997</v>
      </c>
      <c r="U82" s="112"/>
      <c r="V82" s="51">
        <f t="shared" si="45"/>
        <v>1</v>
      </c>
      <c r="W82" s="51">
        <f t="shared" si="46"/>
        <v>1</v>
      </c>
      <c r="X82" s="51">
        <f t="shared" si="47"/>
        <v>1</v>
      </c>
      <c r="Y82" s="51">
        <f t="shared" si="48"/>
        <v>1</v>
      </c>
      <c r="Z82" s="51">
        <f t="shared" si="49"/>
        <v>1</v>
      </c>
      <c r="AA82" s="51">
        <f t="shared" si="50"/>
        <v>0.96214148039469516</v>
      </c>
      <c r="AB82" s="51">
        <f t="shared" si="51"/>
        <v>1</v>
      </c>
      <c r="AC82" s="51">
        <f t="shared" si="52"/>
        <v>0.95054567199880413</v>
      </c>
      <c r="AD82" s="51">
        <f t="shared" si="53"/>
        <v>1</v>
      </c>
      <c r="AE82" s="51">
        <f t="shared" si="54"/>
        <v>2</v>
      </c>
      <c r="AF82" s="51">
        <f t="shared" si="55"/>
        <v>0</v>
      </c>
      <c r="AG82" s="51">
        <f t="shared" si="56"/>
        <v>1</v>
      </c>
      <c r="AH82" s="186">
        <f t="shared" si="57"/>
        <v>0.99272392936612486</v>
      </c>
      <c r="AI82" s="104"/>
      <c r="AM82" s="29">
        <v>1</v>
      </c>
      <c r="AN82" s="246">
        <f t="shared" si="58"/>
        <v>0.99272392936612486</v>
      </c>
    </row>
    <row r="83" spans="1:40" s="30" customFormat="1" ht="12" customHeight="1">
      <c r="A83" s="29" t="s">
        <v>397</v>
      </c>
      <c r="B83" s="29" t="s">
        <v>398</v>
      </c>
      <c r="C83" s="112">
        <v>476.86</v>
      </c>
      <c r="D83" s="112">
        <v>501.67</v>
      </c>
      <c r="E83" s="112">
        <v>521.41999999999996</v>
      </c>
      <c r="F83" s="194">
        <v>35</v>
      </c>
      <c r="G83" s="112"/>
      <c r="H83" s="42">
        <v>4961.38</v>
      </c>
      <c r="I83" s="42">
        <v>4961.38</v>
      </c>
      <c r="J83" s="42">
        <v>4961.38</v>
      </c>
      <c r="K83" s="42">
        <v>4961.38</v>
      </c>
      <c r="L83" s="42">
        <v>4961.38</v>
      </c>
      <c r="M83" s="42">
        <v>4961.38</v>
      </c>
      <c r="N83" s="42">
        <v>4762.8999999999996</v>
      </c>
      <c r="O83" s="42">
        <v>4762.8999999999996</v>
      </c>
      <c r="P83" s="42">
        <v>4961.38</v>
      </c>
      <c r="Q83" s="42">
        <v>8974.74</v>
      </c>
      <c r="R83" s="42">
        <v>948.02</v>
      </c>
      <c r="S83" s="42">
        <v>4961.38</v>
      </c>
      <c r="T83" s="42">
        <f t="shared" si="44"/>
        <v>59139.599999999991</v>
      </c>
      <c r="U83" s="112"/>
      <c r="V83" s="51">
        <f t="shared" si="45"/>
        <v>9.8897283074531064</v>
      </c>
      <c r="W83" s="51">
        <f t="shared" si="46"/>
        <v>9.8897283074531064</v>
      </c>
      <c r="X83" s="51">
        <f t="shared" si="47"/>
        <v>9.8897283074531064</v>
      </c>
      <c r="Y83" s="51">
        <f t="shared" si="48"/>
        <v>9.8897283074531064</v>
      </c>
      <c r="Z83" s="51">
        <f t="shared" si="49"/>
        <v>9.8897283074531064</v>
      </c>
      <c r="AA83" s="51">
        <f t="shared" si="50"/>
        <v>9.5151317555905042</v>
      </c>
      <c r="AB83" s="51">
        <f t="shared" si="51"/>
        <v>9.9880468061904946</v>
      </c>
      <c r="AC83" s="51">
        <f t="shared" si="52"/>
        <v>9.4940897402675049</v>
      </c>
      <c r="AD83" s="51">
        <f t="shared" si="53"/>
        <v>9.8897283074531064</v>
      </c>
      <c r="AE83" s="51">
        <f t="shared" si="54"/>
        <v>17.889728307453105</v>
      </c>
      <c r="AF83" s="51">
        <f t="shared" si="55"/>
        <v>1.8897283074531066</v>
      </c>
      <c r="AG83" s="51">
        <f t="shared" si="56"/>
        <v>9.8897283074531064</v>
      </c>
      <c r="AH83" s="186">
        <f t="shared" si="57"/>
        <v>9.8337352557605389</v>
      </c>
      <c r="AI83" s="104"/>
      <c r="AM83" s="29">
        <v>1</v>
      </c>
      <c r="AN83" s="246">
        <f t="shared" si="58"/>
        <v>9.8337352557605389</v>
      </c>
    </row>
    <row r="84" spans="1:40" s="30" customFormat="1" ht="12" customHeight="1">
      <c r="A84" s="29" t="s">
        <v>105</v>
      </c>
      <c r="B84" s="29" t="s">
        <v>157</v>
      </c>
      <c r="C84" s="112">
        <v>226.89</v>
      </c>
      <c r="D84" s="112">
        <v>238.76</v>
      </c>
      <c r="E84" s="112">
        <v>250.06</v>
      </c>
      <c r="F84" s="194">
        <v>38</v>
      </c>
      <c r="G84" s="112"/>
      <c r="H84" s="42">
        <v>1272.5899999999999</v>
      </c>
      <c r="I84" s="42">
        <v>1272.5899999999999</v>
      </c>
      <c r="J84" s="42">
        <v>1272.5899999999999</v>
      </c>
      <c r="K84" s="42">
        <v>1272.5899999999999</v>
      </c>
      <c r="L84" s="42">
        <v>477.52</v>
      </c>
      <c r="M84" s="42">
        <v>500.12</v>
      </c>
      <c r="N84" s="42">
        <v>1209.32</v>
      </c>
      <c r="O84" s="42">
        <v>1153.21</v>
      </c>
      <c r="P84" s="42">
        <v>1272.5899999999999</v>
      </c>
      <c r="Q84" s="42">
        <v>1272.5899999999999</v>
      </c>
      <c r="R84" s="42">
        <v>1272.5899999999999</v>
      </c>
      <c r="S84" s="42">
        <v>1272.5899999999999</v>
      </c>
      <c r="T84" s="42">
        <f t="shared" si="44"/>
        <v>13520.89</v>
      </c>
      <c r="U84" s="112"/>
      <c r="V84" s="51">
        <f t="shared" si="45"/>
        <v>5.3299966493550004</v>
      </c>
      <c r="W84" s="51">
        <f t="shared" si="46"/>
        <v>5.3299966493550004</v>
      </c>
      <c r="X84" s="51">
        <f t="shared" si="47"/>
        <v>5.3299966493550004</v>
      </c>
      <c r="Y84" s="51">
        <f t="shared" si="48"/>
        <v>5.3299966493550004</v>
      </c>
      <c r="Z84" s="51">
        <f t="shared" si="49"/>
        <v>2</v>
      </c>
      <c r="AA84" s="51">
        <f t="shared" si="50"/>
        <v>2</v>
      </c>
      <c r="AB84" s="51">
        <f t="shared" si="51"/>
        <v>5.3299836925382342</v>
      </c>
      <c r="AC84" s="51">
        <f t="shared" si="52"/>
        <v>4.8299966493550013</v>
      </c>
      <c r="AD84" s="51">
        <f t="shared" si="53"/>
        <v>5.3299966493550004</v>
      </c>
      <c r="AE84" s="51">
        <f t="shared" si="54"/>
        <v>5.3299966493550004</v>
      </c>
      <c r="AF84" s="51">
        <f t="shared" si="55"/>
        <v>5.3299966493550004</v>
      </c>
      <c r="AG84" s="51">
        <f t="shared" si="56"/>
        <v>5.3299966493550004</v>
      </c>
      <c r="AH84" s="186">
        <f t="shared" si="57"/>
        <v>4.7333294613944377</v>
      </c>
      <c r="AI84" s="104"/>
      <c r="AM84" s="29">
        <v>1</v>
      </c>
      <c r="AN84" s="246">
        <f t="shared" si="58"/>
        <v>4.7333294613944377</v>
      </c>
    </row>
    <row r="85" spans="1:40" s="30" customFormat="1" ht="12" customHeight="1">
      <c r="A85" s="29" t="s">
        <v>106</v>
      </c>
      <c r="B85" s="29" t="s">
        <v>158</v>
      </c>
      <c r="C85" s="112">
        <v>11.79</v>
      </c>
      <c r="D85" s="112">
        <v>12.41</v>
      </c>
      <c r="E85" s="112">
        <v>12.8</v>
      </c>
      <c r="F85" s="194">
        <v>35</v>
      </c>
      <c r="G85" s="112"/>
      <c r="H85" s="42">
        <v>0</v>
      </c>
      <c r="I85" s="42">
        <v>0</v>
      </c>
      <c r="J85" s="42">
        <v>0</v>
      </c>
      <c r="K85" s="42">
        <v>0</v>
      </c>
      <c r="L85" s="42">
        <v>0</v>
      </c>
      <c r="M85" s="42">
        <v>0</v>
      </c>
      <c r="N85" s="42">
        <v>0</v>
      </c>
      <c r="O85" s="42">
        <v>0</v>
      </c>
      <c r="P85" s="42">
        <v>0</v>
      </c>
      <c r="Q85" s="42">
        <v>13.05</v>
      </c>
      <c r="R85" s="42">
        <v>0</v>
      </c>
      <c r="S85" s="42">
        <v>0</v>
      </c>
      <c r="T85" s="42">
        <f t="shared" si="44"/>
        <v>13.05</v>
      </c>
      <c r="U85" s="112"/>
      <c r="V85" s="51">
        <f t="shared" si="45"/>
        <v>0</v>
      </c>
      <c r="W85" s="51">
        <f t="shared" si="46"/>
        <v>0</v>
      </c>
      <c r="X85" s="51">
        <f t="shared" si="47"/>
        <v>0</v>
      </c>
      <c r="Y85" s="51">
        <f t="shared" si="48"/>
        <v>0</v>
      </c>
      <c r="Z85" s="51">
        <f t="shared" si="49"/>
        <v>0</v>
      </c>
      <c r="AA85" s="51">
        <f t="shared" si="50"/>
        <v>0</v>
      </c>
      <c r="AB85" s="51">
        <f t="shared" si="51"/>
        <v>0</v>
      </c>
      <c r="AC85" s="51">
        <f t="shared" si="52"/>
        <v>0</v>
      </c>
      <c r="AD85" s="51">
        <f t="shared" si="53"/>
        <v>0</v>
      </c>
      <c r="AE85" s="51">
        <f t="shared" si="54"/>
        <v>1.0515713134568896</v>
      </c>
      <c r="AF85" s="51">
        <f t="shared" si="55"/>
        <v>0</v>
      </c>
      <c r="AG85" s="51">
        <f t="shared" si="56"/>
        <v>0</v>
      </c>
      <c r="AH85" s="186">
        <f t="shared" si="57"/>
        <v>8.7630942788074137E-2</v>
      </c>
      <c r="AI85" s="104"/>
      <c r="AM85" s="29">
        <v>1</v>
      </c>
      <c r="AN85" s="246">
        <f t="shared" si="58"/>
        <v>8.7630942788074137E-2</v>
      </c>
    </row>
    <row r="86" spans="1:40" s="30" customFormat="1" ht="12" customHeight="1">
      <c r="A86" s="29" t="s">
        <v>107</v>
      </c>
      <c r="B86" s="29" t="s">
        <v>159</v>
      </c>
      <c r="C86" s="112">
        <v>11.79</v>
      </c>
      <c r="D86" s="112">
        <v>12.41</v>
      </c>
      <c r="E86" s="112">
        <v>12.8</v>
      </c>
      <c r="F86" s="194">
        <v>35</v>
      </c>
      <c r="G86" s="112"/>
      <c r="H86" s="42">
        <v>397.12</v>
      </c>
      <c r="I86" s="42">
        <v>322.65999999999997</v>
      </c>
      <c r="J86" s="42">
        <v>496.4</v>
      </c>
      <c r="K86" s="42">
        <v>496.4</v>
      </c>
      <c r="L86" s="42">
        <v>943.16</v>
      </c>
      <c r="M86" s="42">
        <v>969.68</v>
      </c>
      <c r="N86" s="42">
        <v>1120.05</v>
      </c>
      <c r="O86" s="42">
        <v>976.67</v>
      </c>
      <c r="P86" s="42">
        <v>694.96</v>
      </c>
      <c r="Q86" s="42">
        <v>1067.26</v>
      </c>
      <c r="R86" s="42">
        <v>670.14</v>
      </c>
      <c r="S86" s="42">
        <v>446.76</v>
      </c>
      <c r="T86" s="42">
        <f t="shared" si="44"/>
        <v>8601.26</v>
      </c>
      <c r="U86" s="112"/>
      <c r="V86" s="51">
        <f t="shared" si="45"/>
        <v>32</v>
      </c>
      <c r="W86" s="51">
        <f t="shared" si="46"/>
        <v>25.999999999999996</v>
      </c>
      <c r="X86" s="51">
        <f t="shared" si="47"/>
        <v>40</v>
      </c>
      <c r="Y86" s="51">
        <f t="shared" si="48"/>
        <v>40</v>
      </c>
      <c r="Z86" s="51">
        <f t="shared" si="49"/>
        <v>76</v>
      </c>
      <c r="AA86" s="51">
        <f t="shared" si="50"/>
        <v>75.756249999999994</v>
      </c>
      <c r="AB86" s="51">
        <f t="shared" si="51"/>
        <v>95</v>
      </c>
      <c r="AC86" s="51">
        <f t="shared" si="52"/>
        <v>78.700241740531823</v>
      </c>
      <c r="AD86" s="51">
        <f t="shared" si="53"/>
        <v>56</v>
      </c>
      <c r="AE86" s="51">
        <f t="shared" si="54"/>
        <v>86</v>
      </c>
      <c r="AF86" s="51">
        <f t="shared" si="55"/>
        <v>54</v>
      </c>
      <c r="AG86" s="51">
        <f t="shared" si="56"/>
        <v>36</v>
      </c>
      <c r="AH86" s="186">
        <f t="shared" si="57"/>
        <v>57.954707645044323</v>
      </c>
      <c r="AI86" s="104"/>
      <c r="AM86" s="29">
        <v>1</v>
      </c>
      <c r="AN86" s="246">
        <f t="shared" si="58"/>
        <v>57.954707645044323</v>
      </c>
    </row>
    <row r="87" spans="1:40" s="30" customFormat="1" ht="12" customHeight="1">
      <c r="A87" s="29" t="s">
        <v>108</v>
      </c>
      <c r="B87" s="29" t="s">
        <v>160</v>
      </c>
      <c r="C87" s="112">
        <v>21.66</v>
      </c>
      <c r="D87" s="112">
        <v>22.79</v>
      </c>
      <c r="E87" s="112">
        <v>23.52</v>
      </c>
      <c r="F87" s="194">
        <v>35</v>
      </c>
      <c r="G87" s="112"/>
      <c r="H87" s="42">
        <v>22.79</v>
      </c>
      <c r="I87" s="42">
        <v>22.79</v>
      </c>
      <c r="J87" s="42">
        <v>91.16</v>
      </c>
      <c r="K87" s="42">
        <v>128.63999999999999</v>
      </c>
      <c r="L87" s="42">
        <v>113.95</v>
      </c>
      <c r="M87" s="42">
        <v>22.79</v>
      </c>
      <c r="N87" s="42">
        <v>21.66</v>
      </c>
      <c r="O87" s="42">
        <v>136.74</v>
      </c>
      <c r="P87" s="42">
        <v>22.79</v>
      </c>
      <c r="Q87" s="42">
        <v>43.96</v>
      </c>
      <c r="R87" s="42">
        <v>205.11</v>
      </c>
      <c r="S87" s="42">
        <v>45.58</v>
      </c>
      <c r="T87" s="42">
        <f t="shared" si="44"/>
        <v>877.96</v>
      </c>
      <c r="U87" s="112"/>
      <c r="V87" s="51">
        <f t="shared" si="45"/>
        <v>1</v>
      </c>
      <c r="W87" s="51">
        <f t="shared" si="46"/>
        <v>1</v>
      </c>
      <c r="X87" s="51">
        <f t="shared" si="47"/>
        <v>4</v>
      </c>
      <c r="Y87" s="51">
        <f t="shared" si="48"/>
        <v>5.6445809565598939</v>
      </c>
      <c r="Z87" s="51">
        <f t="shared" si="49"/>
        <v>5</v>
      </c>
      <c r="AA87" s="51">
        <f t="shared" si="50"/>
        <v>0.96896258503401356</v>
      </c>
      <c r="AB87" s="51">
        <f t="shared" si="51"/>
        <v>1</v>
      </c>
      <c r="AC87" s="51">
        <f t="shared" si="52"/>
        <v>6.0000000000000009</v>
      </c>
      <c r="AD87" s="51">
        <f t="shared" si="53"/>
        <v>1</v>
      </c>
      <c r="AE87" s="51">
        <f t="shared" si="54"/>
        <v>1.928916191311979</v>
      </c>
      <c r="AF87" s="51">
        <f t="shared" si="55"/>
        <v>9.0000000000000018</v>
      </c>
      <c r="AG87" s="51">
        <f t="shared" si="56"/>
        <v>2</v>
      </c>
      <c r="AH87" s="186">
        <f t="shared" si="57"/>
        <v>3.211871644408824</v>
      </c>
      <c r="AI87" s="104"/>
      <c r="AM87" s="29">
        <v>1</v>
      </c>
      <c r="AN87" s="246">
        <f t="shared" si="58"/>
        <v>3.211871644408824</v>
      </c>
    </row>
    <row r="88" spans="1:40" s="30" customFormat="1" ht="12" customHeight="1">
      <c r="A88" s="29" t="s">
        <v>109</v>
      </c>
      <c r="B88" s="29" t="s">
        <v>161</v>
      </c>
      <c r="C88" s="112">
        <v>28.13</v>
      </c>
      <c r="D88" s="112">
        <v>29.6</v>
      </c>
      <c r="E88" s="112">
        <v>30.55</v>
      </c>
      <c r="F88" s="194">
        <v>35</v>
      </c>
      <c r="G88" s="112"/>
      <c r="H88" s="42">
        <v>29.6</v>
      </c>
      <c r="I88" s="42">
        <v>148</v>
      </c>
      <c r="J88" s="42">
        <v>177.6</v>
      </c>
      <c r="K88" s="42">
        <v>148</v>
      </c>
      <c r="L88" s="42">
        <v>177.6</v>
      </c>
      <c r="M88" s="42">
        <v>122.2</v>
      </c>
      <c r="N88" s="42">
        <v>28.13</v>
      </c>
      <c r="O88" s="42">
        <v>0</v>
      </c>
      <c r="P88" s="42">
        <v>621.6</v>
      </c>
      <c r="Q88" s="42">
        <v>710.4</v>
      </c>
      <c r="R88" s="42">
        <v>88.8</v>
      </c>
      <c r="S88" s="42">
        <v>88.8</v>
      </c>
      <c r="T88" s="42">
        <f t="shared" si="44"/>
        <v>2340.7300000000005</v>
      </c>
      <c r="U88" s="112"/>
      <c r="V88" s="51">
        <f t="shared" si="45"/>
        <v>1</v>
      </c>
      <c r="W88" s="51">
        <f t="shared" si="46"/>
        <v>5</v>
      </c>
      <c r="X88" s="51">
        <f t="shared" si="47"/>
        <v>5.9999999999999991</v>
      </c>
      <c r="Y88" s="51">
        <f t="shared" si="48"/>
        <v>5</v>
      </c>
      <c r="Z88" s="51">
        <f t="shared" si="49"/>
        <v>5.9999999999999991</v>
      </c>
      <c r="AA88" s="51">
        <f t="shared" si="50"/>
        <v>4</v>
      </c>
      <c r="AB88" s="51">
        <f t="shared" si="51"/>
        <v>1</v>
      </c>
      <c r="AC88" s="51">
        <f t="shared" si="52"/>
        <v>0</v>
      </c>
      <c r="AD88" s="51">
        <f t="shared" si="53"/>
        <v>21</v>
      </c>
      <c r="AE88" s="51">
        <f t="shared" si="54"/>
        <v>23.999999999999996</v>
      </c>
      <c r="AF88" s="51">
        <f t="shared" si="55"/>
        <v>2.9999999999999996</v>
      </c>
      <c r="AG88" s="51">
        <f t="shared" si="56"/>
        <v>2.9999999999999996</v>
      </c>
      <c r="AH88" s="186">
        <f t="shared" si="57"/>
        <v>6.583333333333333</v>
      </c>
      <c r="AI88" s="104"/>
      <c r="AM88" s="29">
        <v>1</v>
      </c>
      <c r="AN88" s="246">
        <f t="shared" si="58"/>
        <v>6.583333333333333</v>
      </c>
    </row>
    <row r="89" spans="1:40" s="30" customFormat="1" ht="12" customHeight="1">
      <c r="A89" s="29" t="s">
        <v>110</v>
      </c>
      <c r="B89" s="29" t="s">
        <v>162</v>
      </c>
      <c r="C89" s="112">
        <v>33.72</v>
      </c>
      <c r="D89" s="112">
        <v>35.479999999999997</v>
      </c>
      <c r="E89" s="112">
        <v>36.78</v>
      </c>
      <c r="F89" s="194">
        <v>35</v>
      </c>
      <c r="G89" s="112"/>
      <c r="H89" s="42">
        <v>104.61</v>
      </c>
      <c r="I89" s="42">
        <v>383.57</v>
      </c>
      <c r="J89" s="42">
        <v>278.95999999999998</v>
      </c>
      <c r="K89" s="42">
        <v>175.57</v>
      </c>
      <c r="L89" s="42">
        <v>140.09</v>
      </c>
      <c r="M89" s="42">
        <v>598.52</v>
      </c>
      <c r="N89" s="42">
        <v>563.1</v>
      </c>
      <c r="O89" s="42">
        <v>428.22</v>
      </c>
      <c r="P89" s="42">
        <v>2128.8000000000002</v>
      </c>
      <c r="Q89" s="42">
        <v>2688.5499999999997</v>
      </c>
      <c r="R89" s="42">
        <v>0</v>
      </c>
      <c r="S89" s="42">
        <v>453.31</v>
      </c>
      <c r="T89" s="42">
        <f t="shared" si="44"/>
        <v>7943.3</v>
      </c>
      <c r="U89" s="112"/>
      <c r="V89" s="51">
        <f t="shared" si="45"/>
        <v>2.9484216459977453</v>
      </c>
      <c r="W89" s="51">
        <f t="shared" si="46"/>
        <v>10.8108793686584</v>
      </c>
      <c r="X89" s="51">
        <f t="shared" si="47"/>
        <v>7.862457722660654</v>
      </c>
      <c r="Y89" s="51">
        <f t="shared" si="48"/>
        <v>4.9484216459977457</v>
      </c>
      <c r="Z89" s="51">
        <f t="shared" si="49"/>
        <v>3.9484216459977457</v>
      </c>
      <c r="AA89" s="51">
        <f t="shared" si="50"/>
        <v>16.272974442631863</v>
      </c>
      <c r="AB89" s="51">
        <f t="shared" si="51"/>
        <v>16.69928825622776</v>
      </c>
      <c r="AC89" s="51">
        <f t="shared" si="52"/>
        <v>12.069334836527624</v>
      </c>
      <c r="AD89" s="51">
        <f t="shared" si="53"/>
        <v>60.000000000000007</v>
      </c>
      <c r="AE89" s="51">
        <f t="shared" si="54"/>
        <v>75.776493799323561</v>
      </c>
      <c r="AF89" s="51">
        <f t="shared" si="55"/>
        <v>0</v>
      </c>
      <c r="AG89" s="51">
        <f t="shared" si="56"/>
        <v>12.776493799323564</v>
      </c>
      <c r="AH89" s="186">
        <f t="shared" si="57"/>
        <v>18.676098930278886</v>
      </c>
      <c r="AI89" s="104"/>
      <c r="AM89" s="29">
        <v>1</v>
      </c>
      <c r="AN89" s="246">
        <f t="shared" si="58"/>
        <v>18.676098930278886</v>
      </c>
    </row>
    <row r="90" spans="1:40" s="30" customFormat="1" ht="12" customHeight="1">
      <c r="A90" s="29" t="s">
        <v>111</v>
      </c>
      <c r="B90" s="29" t="s">
        <v>163</v>
      </c>
      <c r="C90" s="112">
        <v>7.23</v>
      </c>
      <c r="D90" s="112">
        <v>7.6208</v>
      </c>
      <c r="E90" s="112">
        <v>7.79</v>
      </c>
      <c r="F90" s="194">
        <v>37</v>
      </c>
      <c r="G90" s="112"/>
      <c r="H90" s="42">
        <v>2156.46</v>
      </c>
      <c r="I90" s="42">
        <v>2156.46</v>
      </c>
      <c r="J90" s="42">
        <v>2156.46</v>
      </c>
      <c r="K90" s="42">
        <v>2156.46</v>
      </c>
      <c r="L90" s="42">
        <v>2148.84</v>
      </c>
      <c r="M90" s="42">
        <v>2193.94</v>
      </c>
      <c r="N90" s="42">
        <v>8741.07</v>
      </c>
      <c r="O90" s="42">
        <v>9208.77</v>
      </c>
      <c r="P90" s="42">
        <v>6667.5</v>
      </c>
      <c r="Q90" s="42">
        <v>3688.08</v>
      </c>
      <c r="R90" s="42">
        <v>2661.2799999999997</v>
      </c>
      <c r="S90" s="42">
        <v>2484.12</v>
      </c>
      <c r="T90" s="42">
        <f t="shared" si="44"/>
        <v>46419.44000000001</v>
      </c>
      <c r="U90" s="112"/>
      <c r="V90" s="51">
        <f t="shared" si="45"/>
        <v>282.97029183287844</v>
      </c>
      <c r="W90" s="51">
        <f t="shared" si="46"/>
        <v>282.97029183287844</v>
      </c>
      <c r="X90" s="51">
        <f t="shared" si="47"/>
        <v>282.97029183287844</v>
      </c>
      <c r="Y90" s="51">
        <f t="shared" si="48"/>
        <v>282.97029183287844</v>
      </c>
      <c r="Z90" s="51">
        <f t="shared" si="49"/>
        <v>281.97039680873399</v>
      </c>
      <c r="AA90" s="51">
        <f t="shared" si="50"/>
        <v>281.63543003851089</v>
      </c>
      <c r="AB90" s="51">
        <f t="shared" si="51"/>
        <v>1209</v>
      </c>
      <c r="AC90" s="51">
        <f t="shared" si="52"/>
        <v>1208.3731366785639</v>
      </c>
      <c r="AD90" s="51">
        <f t="shared" si="53"/>
        <v>874.90814612639087</v>
      </c>
      <c r="AE90" s="51">
        <f t="shared" si="54"/>
        <v>483.94919168591224</v>
      </c>
      <c r="AF90" s="51">
        <f t="shared" si="55"/>
        <v>349.21268108335079</v>
      </c>
      <c r="AG90" s="51">
        <f t="shared" si="56"/>
        <v>325.96577787108964</v>
      </c>
      <c r="AH90" s="186">
        <f t="shared" si="57"/>
        <v>512.24132730200552</v>
      </c>
      <c r="AI90" s="104"/>
      <c r="AM90" s="62"/>
      <c r="AN90" s="102"/>
    </row>
    <row r="91" spans="1:40" s="30" customFormat="1" ht="12" customHeight="1">
      <c r="A91" s="29" t="s">
        <v>112</v>
      </c>
      <c r="B91" s="29" t="s">
        <v>164</v>
      </c>
      <c r="C91" s="112">
        <v>14.38</v>
      </c>
      <c r="D91" s="112">
        <v>15.24</v>
      </c>
      <c r="E91" s="112">
        <v>15.58</v>
      </c>
      <c r="F91" s="194">
        <v>37</v>
      </c>
      <c r="G91" s="112"/>
      <c r="H91" s="42">
        <v>137.16</v>
      </c>
      <c r="I91" s="42">
        <v>137.16</v>
      </c>
      <c r="J91" s="42">
        <v>129.54</v>
      </c>
      <c r="K91" s="42">
        <v>137.16</v>
      </c>
      <c r="L91" s="42">
        <v>137.16</v>
      </c>
      <c r="M91" s="42">
        <v>140.22</v>
      </c>
      <c r="N91" s="42">
        <v>144.6</v>
      </c>
      <c r="O91" s="42">
        <v>140.76999999999998</v>
      </c>
      <c r="P91" s="42">
        <v>137.16</v>
      </c>
      <c r="Q91" s="42">
        <v>137.16</v>
      </c>
      <c r="R91" s="42">
        <v>137.16</v>
      </c>
      <c r="S91" s="42">
        <v>137.16</v>
      </c>
      <c r="T91" s="42">
        <f t="shared" si="44"/>
        <v>1652.4100000000003</v>
      </c>
      <c r="U91" s="112"/>
      <c r="V91" s="51">
        <f t="shared" si="45"/>
        <v>9</v>
      </c>
      <c r="W91" s="51">
        <f t="shared" si="46"/>
        <v>9</v>
      </c>
      <c r="X91" s="51">
        <f t="shared" si="47"/>
        <v>8.5</v>
      </c>
      <c r="Y91" s="51">
        <f t="shared" si="48"/>
        <v>9</v>
      </c>
      <c r="Z91" s="51">
        <f t="shared" si="49"/>
        <v>9</v>
      </c>
      <c r="AA91" s="51">
        <f t="shared" si="50"/>
        <v>9</v>
      </c>
      <c r="AB91" s="51">
        <f t="shared" si="51"/>
        <v>10.055632823365785</v>
      </c>
      <c r="AC91" s="51">
        <f t="shared" si="52"/>
        <v>9.2368766404199469</v>
      </c>
      <c r="AD91" s="51">
        <f t="shared" si="53"/>
        <v>9</v>
      </c>
      <c r="AE91" s="51">
        <f t="shared" si="54"/>
        <v>9</v>
      </c>
      <c r="AF91" s="51">
        <f t="shared" si="55"/>
        <v>9</v>
      </c>
      <c r="AG91" s="51">
        <f t="shared" si="56"/>
        <v>9</v>
      </c>
      <c r="AH91" s="186">
        <f t="shared" si="57"/>
        <v>9.0660424553154773</v>
      </c>
      <c r="AI91" s="104"/>
      <c r="AM91" s="62"/>
      <c r="AN91" s="102"/>
    </row>
    <row r="92" spans="1:40" s="30" customFormat="1" ht="12" customHeight="1">
      <c r="A92" s="29" t="s">
        <v>113</v>
      </c>
      <c r="B92" s="29" t="s">
        <v>165</v>
      </c>
      <c r="C92" s="112">
        <v>21.56</v>
      </c>
      <c r="D92" s="112">
        <v>22.86</v>
      </c>
      <c r="E92" s="112">
        <v>23.37</v>
      </c>
      <c r="F92" s="194">
        <v>37</v>
      </c>
      <c r="G92" s="112"/>
      <c r="H92" s="42">
        <v>22.86</v>
      </c>
      <c r="I92" s="42">
        <v>22.86</v>
      </c>
      <c r="J92" s="42">
        <v>22.86</v>
      </c>
      <c r="K92" s="42">
        <v>22.86</v>
      </c>
      <c r="L92" s="42">
        <v>22.86</v>
      </c>
      <c r="M92" s="42">
        <v>23.37</v>
      </c>
      <c r="N92" s="42">
        <v>21.69</v>
      </c>
      <c r="O92" s="42">
        <v>22.86</v>
      </c>
      <c r="P92" s="42">
        <v>22.86</v>
      </c>
      <c r="Q92" s="42">
        <v>22.86</v>
      </c>
      <c r="R92" s="42">
        <v>22.86</v>
      </c>
      <c r="S92" s="42">
        <v>22.86</v>
      </c>
      <c r="T92" s="42">
        <f t="shared" si="44"/>
        <v>273.66000000000003</v>
      </c>
      <c r="U92" s="112"/>
      <c r="V92" s="51">
        <f t="shared" si="45"/>
        <v>1</v>
      </c>
      <c r="W92" s="51">
        <f t="shared" si="46"/>
        <v>1</v>
      </c>
      <c r="X92" s="51">
        <f t="shared" si="47"/>
        <v>1</v>
      </c>
      <c r="Y92" s="51">
        <f t="shared" si="48"/>
        <v>1</v>
      </c>
      <c r="Z92" s="51">
        <f t="shared" si="49"/>
        <v>1</v>
      </c>
      <c r="AA92" s="51">
        <f t="shared" si="50"/>
        <v>1</v>
      </c>
      <c r="AB92" s="51">
        <f t="shared" si="51"/>
        <v>1.0060296846011132</v>
      </c>
      <c r="AC92" s="51">
        <f t="shared" si="52"/>
        <v>1</v>
      </c>
      <c r="AD92" s="51">
        <f t="shared" si="53"/>
        <v>1</v>
      </c>
      <c r="AE92" s="51">
        <f t="shared" si="54"/>
        <v>1</v>
      </c>
      <c r="AF92" s="51">
        <f t="shared" si="55"/>
        <v>1</v>
      </c>
      <c r="AG92" s="51">
        <f t="shared" si="56"/>
        <v>1</v>
      </c>
      <c r="AH92" s="186">
        <f t="shared" si="57"/>
        <v>1.0005024737167594</v>
      </c>
      <c r="AI92" s="104"/>
      <c r="AM92" s="62"/>
      <c r="AN92" s="102"/>
    </row>
    <row r="93" spans="1:40" s="30" customFormat="1" ht="12" customHeight="1">
      <c r="A93" s="29" t="s">
        <v>366</v>
      </c>
      <c r="B93" s="29" t="s">
        <v>393</v>
      </c>
      <c r="C93" s="112">
        <v>35.94</v>
      </c>
      <c r="D93" s="112">
        <v>38.103999999999999</v>
      </c>
      <c r="E93" s="112">
        <v>38.950000000000003</v>
      </c>
      <c r="F93" s="194">
        <v>37</v>
      </c>
      <c r="G93" s="112"/>
      <c r="H93" s="42">
        <v>38.1</v>
      </c>
      <c r="I93" s="42">
        <v>38.1</v>
      </c>
      <c r="J93" s="42">
        <v>38.1</v>
      </c>
      <c r="K93" s="42">
        <v>38.1</v>
      </c>
      <c r="L93" s="42">
        <v>38.1</v>
      </c>
      <c r="M93" s="42">
        <v>38.950000000000003</v>
      </c>
      <c r="N93" s="42">
        <v>36.15</v>
      </c>
      <c r="O93" s="42">
        <v>38.1</v>
      </c>
      <c r="P93" s="42">
        <v>38.1</v>
      </c>
      <c r="Q93" s="42">
        <v>38.1</v>
      </c>
      <c r="R93" s="42">
        <v>38.1</v>
      </c>
      <c r="S93" s="42">
        <v>38.1</v>
      </c>
      <c r="T93" s="42">
        <f t="shared" si="44"/>
        <v>456.10000000000008</v>
      </c>
      <c r="U93" s="112"/>
      <c r="V93" s="51">
        <f t="shared" si="45"/>
        <v>0.99989502414444686</v>
      </c>
      <c r="W93" s="51">
        <f t="shared" si="46"/>
        <v>0.99989502414444686</v>
      </c>
      <c r="X93" s="51">
        <f t="shared" si="47"/>
        <v>0.99989502414444686</v>
      </c>
      <c r="Y93" s="51">
        <f t="shared" si="48"/>
        <v>0.99989502414444686</v>
      </c>
      <c r="Z93" s="51">
        <f t="shared" si="49"/>
        <v>0.99989502414444686</v>
      </c>
      <c r="AA93" s="51">
        <f t="shared" si="50"/>
        <v>1</v>
      </c>
      <c r="AB93" s="51">
        <f t="shared" si="51"/>
        <v>1.0058430717863105</v>
      </c>
      <c r="AC93" s="51">
        <f t="shared" si="52"/>
        <v>0.99989502414444686</v>
      </c>
      <c r="AD93" s="51">
        <f t="shared" si="53"/>
        <v>0.99989502414444686</v>
      </c>
      <c r="AE93" s="51">
        <f t="shared" si="54"/>
        <v>0.99989502414444686</v>
      </c>
      <c r="AF93" s="51">
        <f t="shared" si="55"/>
        <v>0.99989502414444686</v>
      </c>
      <c r="AG93" s="51">
        <f t="shared" si="56"/>
        <v>0.99989502414444686</v>
      </c>
      <c r="AH93" s="186">
        <f t="shared" si="57"/>
        <v>1.0003994427692315</v>
      </c>
      <c r="AI93" s="104"/>
      <c r="AM93" s="62"/>
      <c r="AN93" s="102"/>
    </row>
    <row r="94" spans="1:40" s="30" customFormat="1" ht="12" customHeight="1">
      <c r="A94" s="29" t="s">
        <v>115</v>
      </c>
      <c r="B94" s="29" t="s">
        <v>167</v>
      </c>
      <c r="C94" s="112">
        <v>12.56</v>
      </c>
      <c r="D94" s="112">
        <v>13.2065</v>
      </c>
      <c r="E94" s="112">
        <v>13.51</v>
      </c>
      <c r="F94" s="194">
        <v>36</v>
      </c>
      <c r="G94" s="112"/>
      <c r="H94" s="42">
        <v>13513.035</v>
      </c>
      <c r="I94" s="42">
        <v>13431.27</v>
      </c>
      <c r="J94" s="42">
        <v>12944.880000000001</v>
      </c>
      <c r="K94" s="42">
        <v>12182.730000000001</v>
      </c>
      <c r="L94" s="42">
        <v>13332.38</v>
      </c>
      <c r="M94" s="42">
        <v>13655</v>
      </c>
      <c r="N94" s="42">
        <v>3001.8399999999997</v>
      </c>
      <c r="O94" s="42">
        <v>3170.3999999999996</v>
      </c>
      <c r="P94" s="42">
        <v>7152.83</v>
      </c>
      <c r="Q94" s="42">
        <v>12229.91</v>
      </c>
      <c r="R94" s="42">
        <v>13830.87</v>
      </c>
      <c r="S94" s="42">
        <v>12878.905000000001</v>
      </c>
      <c r="T94" s="42">
        <f t="shared" si="44"/>
        <v>131324.04999999999</v>
      </c>
      <c r="U94" s="112"/>
      <c r="V94" s="51">
        <f t="shared" si="45"/>
        <v>1023.21091886571</v>
      </c>
      <c r="W94" s="51">
        <f t="shared" si="46"/>
        <v>1017.0196494150608</v>
      </c>
      <c r="X94" s="51">
        <f t="shared" si="47"/>
        <v>980.19005792602138</v>
      </c>
      <c r="Y94" s="51">
        <f t="shared" si="48"/>
        <v>922.4798394729869</v>
      </c>
      <c r="Z94" s="51">
        <f t="shared" si="49"/>
        <v>1009.5316700109794</v>
      </c>
      <c r="AA94" s="51">
        <f t="shared" si="50"/>
        <v>1010.7327905255366</v>
      </c>
      <c r="AB94" s="51">
        <f t="shared" si="51"/>
        <v>238.99999999999997</v>
      </c>
      <c r="AC94" s="51">
        <f t="shared" si="52"/>
        <v>240.06360504297123</v>
      </c>
      <c r="AD94" s="51">
        <f t="shared" si="53"/>
        <v>541.61435656684205</v>
      </c>
      <c r="AE94" s="51">
        <f t="shared" si="54"/>
        <v>926.05232271987279</v>
      </c>
      <c r="AF94" s="51">
        <f t="shared" si="55"/>
        <v>1047.2774769999621</v>
      </c>
      <c r="AG94" s="51">
        <f t="shared" si="56"/>
        <v>975.19441184265327</v>
      </c>
      <c r="AH94" s="186">
        <f t="shared" si="57"/>
        <v>827.6972582823829</v>
      </c>
      <c r="AI94" s="104"/>
      <c r="AK94" s="30">
        <v>1</v>
      </c>
      <c r="AL94" s="221">
        <f>+AH94*AK94</f>
        <v>827.6972582823829</v>
      </c>
      <c r="AM94" s="62"/>
      <c r="AN94" s="102"/>
    </row>
    <row r="95" spans="1:40" s="30" customFormat="1" ht="12" customHeight="1">
      <c r="A95" s="29" t="s">
        <v>116</v>
      </c>
      <c r="B95" s="29" t="s">
        <v>168</v>
      </c>
      <c r="C95" s="112">
        <v>13.38</v>
      </c>
      <c r="D95" s="112">
        <v>14.0725</v>
      </c>
      <c r="E95" s="112">
        <v>14.42</v>
      </c>
      <c r="F95" s="194">
        <v>36</v>
      </c>
      <c r="G95" s="112"/>
      <c r="H95" s="42">
        <v>2504.46</v>
      </c>
      <c r="I95" s="42">
        <v>2500.94</v>
      </c>
      <c r="J95" s="42">
        <v>2504.46</v>
      </c>
      <c r="K95" s="42">
        <v>2515.0099999999998</v>
      </c>
      <c r="L95" s="42">
        <v>2532.6</v>
      </c>
      <c r="M95" s="42">
        <v>2581.1799999999998</v>
      </c>
      <c r="N95" s="42">
        <v>1990.3200000000002</v>
      </c>
      <c r="O95" s="42">
        <v>2078.84</v>
      </c>
      <c r="P95" s="42">
        <v>2490.39</v>
      </c>
      <c r="Q95" s="42">
        <v>2412.7200000000003</v>
      </c>
      <c r="R95" s="42">
        <v>2490.39</v>
      </c>
      <c r="S95" s="42">
        <v>2490.39</v>
      </c>
      <c r="T95" s="42">
        <f t="shared" si="44"/>
        <v>29091.7</v>
      </c>
      <c r="U95" s="112"/>
      <c r="V95" s="51">
        <f t="shared" si="45"/>
        <v>177.96837804228105</v>
      </c>
      <c r="W95" s="51">
        <f t="shared" si="46"/>
        <v>177.71824480369514</v>
      </c>
      <c r="X95" s="51">
        <f t="shared" si="47"/>
        <v>177.96837804228105</v>
      </c>
      <c r="Y95" s="51">
        <f t="shared" si="48"/>
        <v>178.71806715224727</v>
      </c>
      <c r="Z95" s="51">
        <f t="shared" si="49"/>
        <v>179.96802273938533</v>
      </c>
      <c r="AA95" s="51">
        <f t="shared" si="50"/>
        <v>179</v>
      </c>
      <c r="AB95" s="51">
        <f t="shared" si="51"/>
        <v>148.75336322869956</v>
      </c>
      <c r="AC95" s="51">
        <f t="shared" si="52"/>
        <v>147.72357434713095</v>
      </c>
      <c r="AD95" s="51">
        <f t="shared" si="53"/>
        <v>176.96855569372889</v>
      </c>
      <c r="AE95" s="51">
        <f t="shared" si="54"/>
        <v>171.4492805116362</v>
      </c>
      <c r="AF95" s="51">
        <f t="shared" si="55"/>
        <v>176.96855569372889</v>
      </c>
      <c r="AG95" s="51">
        <f t="shared" si="56"/>
        <v>176.96855569372889</v>
      </c>
      <c r="AH95" s="186">
        <f t="shared" si="57"/>
        <v>172.51441466237861</v>
      </c>
      <c r="AI95" s="104"/>
      <c r="AK95" s="30">
        <v>1</v>
      </c>
      <c r="AL95" s="221">
        <f>+AH95*AK95</f>
        <v>172.51441466237861</v>
      </c>
      <c r="AM95" s="62"/>
      <c r="AN95" s="102"/>
    </row>
    <row r="96" spans="1:40" s="30" customFormat="1" ht="12" customHeight="1">
      <c r="A96" s="29" t="s">
        <v>117</v>
      </c>
      <c r="B96" s="29" t="s">
        <v>169</v>
      </c>
      <c r="C96" s="112">
        <v>16.239999999999998</v>
      </c>
      <c r="D96" s="112">
        <v>17.1035</v>
      </c>
      <c r="E96" s="112">
        <v>17.62</v>
      </c>
      <c r="F96" s="194">
        <v>36</v>
      </c>
      <c r="G96" s="112"/>
      <c r="H96" s="42">
        <v>5247.8</v>
      </c>
      <c r="I96" s="42">
        <v>5243.52</v>
      </c>
      <c r="J96" s="42">
        <v>5243.52</v>
      </c>
      <c r="K96" s="42">
        <v>5179.1100000000006</v>
      </c>
      <c r="L96" s="42">
        <v>5388.58</v>
      </c>
      <c r="M96" s="42">
        <v>5468.7</v>
      </c>
      <c r="N96" s="42">
        <v>4417.8450000000003</v>
      </c>
      <c r="O96" s="42">
        <v>4798.5650000000005</v>
      </c>
      <c r="P96" s="42">
        <v>4875.84</v>
      </c>
      <c r="Q96" s="42">
        <v>4897.2199999999993</v>
      </c>
      <c r="R96" s="42">
        <v>5063.9599999999991</v>
      </c>
      <c r="S96" s="42">
        <v>5183.6399999999994</v>
      </c>
      <c r="T96" s="42">
        <f t="shared" si="44"/>
        <v>61008.299999999996</v>
      </c>
      <c r="U96" s="112"/>
      <c r="V96" s="51">
        <f t="shared" si="45"/>
        <v>306.82608822755577</v>
      </c>
      <c r="W96" s="51">
        <f t="shared" si="46"/>
        <v>306.57584704884965</v>
      </c>
      <c r="X96" s="51">
        <f t="shared" si="47"/>
        <v>306.57584704884965</v>
      </c>
      <c r="Y96" s="51">
        <f t="shared" si="48"/>
        <v>302.80995117958315</v>
      </c>
      <c r="Z96" s="51">
        <f t="shared" si="49"/>
        <v>315.05715204490309</v>
      </c>
      <c r="AA96" s="51">
        <f t="shared" si="50"/>
        <v>310.36889897843355</v>
      </c>
      <c r="AB96" s="51">
        <f t="shared" si="51"/>
        <v>272.03479064039414</v>
      </c>
      <c r="AC96" s="51">
        <f t="shared" si="52"/>
        <v>280.56041161165848</v>
      </c>
      <c r="AD96" s="51">
        <f t="shared" si="53"/>
        <v>285.07849270617123</v>
      </c>
      <c r="AE96" s="51">
        <f t="shared" si="54"/>
        <v>286.32852924839943</v>
      </c>
      <c r="AF96" s="51">
        <f t="shared" si="55"/>
        <v>296.07741105621653</v>
      </c>
      <c r="AG96" s="51">
        <f t="shared" si="56"/>
        <v>303.07480924956877</v>
      </c>
      <c r="AH96" s="186">
        <f t="shared" si="57"/>
        <v>297.61401908671525</v>
      </c>
      <c r="AI96" s="104"/>
      <c r="AK96" s="30">
        <v>1</v>
      </c>
      <c r="AL96" s="221">
        <f>+AH96*AK96</f>
        <v>297.61401908671525</v>
      </c>
      <c r="AM96" s="62"/>
      <c r="AN96" s="102"/>
    </row>
    <row r="97" spans="1:40" s="30" customFormat="1" ht="12" customHeight="1">
      <c r="A97" s="29" t="s">
        <v>118</v>
      </c>
      <c r="B97" s="29" t="s">
        <v>179</v>
      </c>
      <c r="C97" s="112">
        <v>12.4</v>
      </c>
      <c r="D97" s="112">
        <v>13.05</v>
      </c>
      <c r="E97" s="112">
        <v>13.44</v>
      </c>
      <c r="F97" s="194">
        <v>35</v>
      </c>
      <c r="G97" s="112"/>
      <c r="H97" s="42">
        <v>117.44999999999999</v>
      </c>
      <c r="I97" s="42">
        <v>117.45</v>
      </c>
      <c r="J97" s="42">
        <v>104.4</v>
      </c>
      <c r="K97" s="42">
        <v>104.4</v>
      </c>
      <c r="L97" s="42">
        <v>117.45</v>
      </c>
      <c r="M97" s="42">
        <v>53.76</v>
      </c>
      <c r="N97" s="42">
        <v>186</v>
      </c>
      <c r="O97" s="42">
        <v>195.75</v>
      </c>
      <c r="P97" s="42">
        <v>65.25</v>
      </c>
      <c r="Q97" s="42">
        <v>130.5</v>
      </c>
      <c r="R97" s="42">
        <v>91.35</v>
      </c>
      <c r="S97" s="42">
        <v>104.4</v>
      </c>
      <c r="T97" s="42">
        <f t="shared" si="44"/>
        <v>1388.1599999999999</v>
      </c>
      <c r="U97" s="112"/>
      <c r="V97" s="100">
        <f t="shared" si="45"/>
        <v>8.9999999999999982</v>
      </c>
      <c r="W97" s="100">
        <f t="shared" si="46"/>
        <v>9</v>
      </c>
      <c r="X97" s="100">
        <f t="shared" si="47"/>
        <v>8</v>
      </c>
      <c r="Y97" s="100">
        <f t="shared" si="48"/>
        <v>8</v>
      </c>
      <c r="Z97" s="100">
        <f t="shared" si="49"/>
        <v>9</v>
      </c>
      <c r="AA97" s="100">
        <f t="shared" si="50"/>
        <v>4</v>
      </c>
      <c r="AB97" s="100">
        <f t="shared" si="51"/>
        <v>15</v>
      </c>
      <c r="AC97" s="100">
        <f t="shared" si="52"/>
        <v>15</v>
      </c>
      <c r="AD97" s="100">
        <f t="shared" si="53"/>
        <v>5</v>
      </c>
      <c r="AE97" s="100">
        <f t="shared" si="54"/>
        <v>10</v>
      </c>
      <c r="AF97" s="100">
        <f t="shared" si="55"/>
        <v>6.9999999999999991</v>
      </c>
      <c r="AG97" s="100">
        <f t="shared" si="56"/>
        <v>8</v>
      </c>
      <c r="AH97" s="128">
        <f t="shared" si="57"/>
        <v>8.9166666666666661</v>
      </c>
      <c r="AI97" s="104"/>
      <c r="AM97" s="62"/>
      <c r="AN97" s="102"/>
    </row>
    <row r="98" spans="1:40" s="30" customFormat="1" ht="12" customHeight="1">
      <c r="A98" s="29" t="s">
        <v>119</v>
      </c>
      <c r="B98" s="29" t="s">
        <v>180</v>
      </c>
      <c r="C98" s="112">
        <v>20.12</v>
      </c>
      <c r="D98" s="112">
        <v>21.17</v>
      </c>
      <c r="E98" s="112">
        <v>21.9</v>
      </c>
      <c r="F98" s="194">
        <v>35</v>
      </c>
      <c r="G98" s="112"/>
      <c r="H98" s="42">
        <v>42.34</v>
      </c>
      <c r="I98" s="42">
        <v>42.34</v>
      </c>
      <c r="J98" s="42">
        <v>127.02</v>
      </c>
      <c r="K98" s="42">
        <v>21.17</v>
      </c>
      <c r="L98" s="42">
        <v>42.34</v>
      </c>
      <c r="M98" s="42">
        <v>153.30000000000001</v>
      </c>
      <c r="N98" s="42">
        <v>181.08</v>
      </c>
      <c r="O98" s="42">
        <v>189.48</v>
      </c>
      <c r="P98" s="42">
        <v>84.68</v>
      </c>
      <c r="Q98" s="42">
        <v>63.51</v>
      </c>
      <c r="R98" s="42">
        <v>105.85</v>
      </c>
      <c r="S98" s="42">
        <v>42.34</v>
      </c>
      <c r="T98" s="42">
        <f t="shared" si="44"/>
        <v>1095.4499999999998</v>
      </c>
      <c r="U98" s="112"/>
      <c r="V98" s="100">
        <f t="shared" ref="V98:V132" si="59">H98/$D98</f>
        <v>2</v>
      </c>
      <c r="W98" s="100">
        <f t="shared" ref="W98:W132" si="60">I98/$D98</f>
        <v>2</v>
      </c>
      <c r="X98" s="100">
        <f t="shared" ref="X98:X132" si="61">J98/$D98</f>
        <v>5.9999999999999991</v>
      </c>
      <c r="Y98" s="100">
        <f t="shared" ref="Y98:Y132" si="62">K98/$D98</f>
        <v>1</v>
      </c>
      <c r="Z98" s="100">
        <f t="shared" ref="Z98:Z132" si="63">L98/$D98</f>
        <v>2</v>
      </c>
      <c r="AA98" s="100">
        <f t="shared" ref="AA98:AA132" si="64">M98/$E98</f>
        <v>7.0000000000000009</v>
      </c>
      <c r="AB98" s="100">
        <f t="shared" ref="AB98:AB132" si="65">N98/$C98</f>
        <v>9</v>
      </c>
      <c r="AC98" s="100">
        <f t="shared" ref="AC98:AC132" si="66">O98/$D98</f>
        <v>8.9504015115729789</v>
      </c>
      <c r="AD98" s="100">
        <f t="shared" ref="AD98:AD132" si="67">P98/$D98</f>
        <v>4</v>
      </c>
      <c r="AE98" s="100">
        <f t="shared" ref="AE98:AE132" si="68">Q98/$D98</f>
        <v>2.9999999999999996</v>
      </c>
      <c r="AF98" s="100">
        <f t="shared" ref="AF98:AF132" si="69">R98/$D98</f>
        <v>4.9999999999999991</v>
      </c>
      <c r="AG98" s="100">
        <f t="shared" ref="AG98:AG132" si="70">S98/$D98</f>
        <v>2</v>
      </c>
      <c r="AH98" s="128">
        <f t="shared" ref="AH98:AH132" si="71">SUM(V98:AG98)/12</f>
        <v>4.3292001259644151</v>
      </c>
      <c r="AI98" s="104"/>
      <c r="AM98" s="62"/>
      <c r="AN98" s="102"/>
    </row>
    <row r="99" spans="1:40" s="30" customFormat="1" ht="12" customHeight="1">
      <c r="A99" s="29" t="s">
        <v>120</v>
      </c>
      <c r="B99" s="29" t="s">
        <v>181</v>
      </c>
      <c r="C99" s="112">
        <v>24.28</v>
      </c>
      <c r="D99" s="112">
        <v>25.54</v>
      </c>
      <c r="E99" s="112">
        <v>26.49</v>
      </c>
      <c r="F99" s="194">
        <v>35</v>
      </c>
      <c r="G99" s="112"/>
      <c r="H99" s="42">
        <v>178.78</v>
      </c>
      <c r="I99" s="42">
        <v>178.78</v>
      </c>
      <c r="J99" s="42">
        <v>229.85999999999999</v>
      </c>
      <c r="K99" s="42">
        <v>76.62</v>
      </c>
      <c r="L99" s="42">
        <v>127.7</v>
      </c>
      <c r="M99" s="42">
        <v>291.39</v>
      </c>
      <c r="N99" s="42">
        <v>48.56</v>
      </c>
      <c r="O99" s="42">
        <v>106.22</v>
      </c>
      <c r="P99" s="42">
        <v>102.16</v>
      </c>
      <c r="Q99" s="42">
        <v>76.62</v>
      </c>
      <c r="R99" s="42">
        <v>153.24</v>
      </c>
      <c r="S99" s="42">
        <v>178.78</v>
      </c>
      <c r="T99" s="42">
        <f t="shared" si="44"/>
        <v>1748.71</v>
      </c>
      <c r="U99" s="112"/>
      <c r="V99" s="100">
        <f t="shared" si="59"/>
        <v>7</v>
      </c>
      <c r="W99" s="100">
        <f t="shared" si="60"/>
        <v>7</v>
      </c>
      <c r="X99" s="100">
        <f t="shared" si="61"/>
        <v>9</v>
      </c>
      <c r="Y99" s="100">
        <f t="shared" si="62"/>
        <v>3.0000000000000004</v>
      </c>
      <c r="Z99" s="100">
        <f t="shared" si="63"/>
        <v>5</v>
      </c>
      <c r="AA99" s="100">
        <f t="shared" si="64"/>
        <v>11</v>
      </c>
      <c r="AB99" s="100">
        <f t="shared" si="65"/>
        <v>2</v>
      </c>
      <c r="AC99" s="100">
        <f t="shared" si="66"/>
        <v>4.1589663273296793</v>
      </c>
      <c r="AD99" s="100">
        <f t="shared" si="67"/>
        <v>4</v>
      </c>
      <c r="AE99" s="100">
        <f t="shared" si="68"/>
        <v>3.0000000000000004</v>
      </c>
      <c r="AF99" s="100">
        <f t="shared" si="69"/>
        <v>6.0000000000000009</v>
      </c>
      <c r="AG99" s="100">
        <f t="shared" si="70"/>
        <v>7</v>
      </c>
      <c r="AH99" s="128">
        <f t="shared" si="71"/>
        <v>5.6799138606108066</v>
      </c>
      <c r="AI99" s="104"/>
      <c r="AM99" s="62"/>
      <c r="AN99" s="102"/>
    </row>
    <row r="100" spans="1:40" s="30" customFormat="1" ht="12" customHeight="1">
      <c r="A100" s="29" t="s">
        <v>121</v>
      </c>
      <c r="B100" s="29" t="s">
        <v>182</v>
      </c>
      <c r="C100" s="112">
        <v>33.14</v>
      </c>
      <c r="D100" s="112">
        <v>34.869999999999997</v>
      </c>
      <c r="E100" s="112">
        <v>36.17</v>
      </c>
      <c r="F100" s="194">
        <v>35</v>
      </c>
      <c r="G100" s="112"/>
      <c r="H100" s="42">
        <v>348.7</v>
      </c>
      <c r="I100" s="42">
        <v>313.83</v>
      </c>
      <c r="J100" s="42">
        <v>174.35</v>
      </c>
      <c r="K100" s="42">
        <v>174.35</v>
      </c>
      <c r="L100" s="42">
        <v>209.22</v>
      </c>
      <c r="M100" s="42">
        <v>361.7</v>
      </c>
      <c r="N100" s="42">
        <v>198.84</v>
      </c>
      <c r="O100" s="42">
        <v>244.09</v>
      </c>
      <c r="P100" s="42">
        <v>697.4</v>
      </c>
      <c r="Q100" s="42">
        <v>418.44</v>
      </c>
      <c r="R100" s="42">
        <v>802.01</v>
      </c>
      <c r="S100" s="42">
        <v>557.91999999999996</v>
      </c>
      <c r="T100" s="42">
        <f t="shared" si="44"/>
        <v>4500.8500000000004</v>
      </c>
      <c r="U100" s="112"/>
      <c r="V100" s="100">
        <f t="shared" si="59"/>
        <v>10</v>
      </c>
      <c r="W100" s="100">
        <f t="shared" si="60"/>
        <v>9</v>
      </c>
      <c r="X100" s="100">
        <f t="shared" si="61"/>
        <v>5</v>
      </c>
      <c r="Y100" s="100">
        <f t="shared" si="62"/>
        <v>5</v>
      </c>
      <c r="Z100" s="100">
        <f t="shared" si="63"/>
        <v>6</v>
      </c>
      <c r="AA100" s="100">
        <f t="shared" si="64"/>
        <v>10</v>
      </c>
      <c r="AB100" s="100">
        <f t="shared" si="65"/>
        <v>6</v>
      </c>
      <c r="AC100" s="100">
        <f t="shared" si="66"/>
        <v>7.0000000000000009</v>
      </c>
      <c r="AD100" s="100">
        <f t="shared" si="67"/>
        <v>20</v>
      </c>
      <c r="AE100" s="100">
        <f t="shared" si="68"/>
        <v>12</v>
      </c>
      <c r="AF100" s="100">
        <f t="shared" si="69"/>
        <v>23</v>
      </c>
      <c r="AG100" s="100">
        <f t="shared" si="70"/>
        <v>16</v>
      </c>
      <c r="AH100" s="128">
        <f t="shared" si="71"/>
        <v>10.75</v>
      </c>
      <c r="AI100" s="104"/>
      <c r="AM100" s="62"/>
      <c r="AN100" s="102"/>
    </row>
    <row r="101" spans="1:40" s="30" customFormat="1" ht="12" customHeight="1">
      <c r="A101" s="29" t="s">
        <v>122</v>
      </c>
      <c r="B101" s="29" t="s">
        <v>183</v>
      </c>
      <c r="C101" s="112">
        <v>8.4499999999999993</v>
      </c>
      <c r="D101" s="112">
        <v>8.89</v>
      </c>
      <c r="E101" s="112">
        <v>9.08</v>
      </c>
      <c r="F101" s="194">
        <v>28</v>
      </c>
      <c r="G101" s="112"/>
      <c r="H101" s="42">
        <v>8589.3700000000008</v>
      </c>
      <c r="I101" s="42">
        <v>9628</v>
      </c>
      <c r="J101" s="42">
        <v>12850.78</v>
      </c>
      <c r="K101" s="42">
        <v>11893.12</v>
      </c>
      <c r="L101" s="42">
        <v>13033.24</v>
      </c>
      <c r="M101" s="42">
        <v>15282.88</v>
      </c>
      <c r="N101" s="42">
        <v>9720.1299999999992</v>
      </c>
      <c r="O101" s="42">
        <v>12524.95</v>
      </c>
      <c r="P101" s="42">
        <v>10028.280000000001</v>
      </c>
      <c r="Q101" s="42">
        <v>8850.2199999999993</v>
      </c>
      <c r="R101" s="42">
        <v>8280.74</v>
      </c>
      <c r="S101" s="42">
        <v>8001.21</v>
      </c>
      <c r="T101" s="42">
        <f t="shared" si="44"/>
        <v>128682.92000000001</v>
      </c>
      <c r="U101" s="112"/>
      <c r="V101" s="100">
        <f t="shared" si="59"/>
        <v>966.18335208098995</v>
      </c>
      <c r="W101" s="100">
        <f t="shared" si="60"/>
        <v>1083.0146231721035</v>
      </c>
      <c r="X101" s="100">
        <f t="shared" si="61"/>
        <v>1445.5320584926883</v>
      </c>
      <c r="Y101" s="100">
        <f t="shared" si="62"/>
        <v>1337.8087739032621</v>
      </c>
      <c r="Z101" s="100">
        <f t="shared" si="63"/>
        <v>1466.0562429696288</v>
      </c>
      <c r="AA101" s="100">
        <f t="shared" si="64"/>
        <v>1683.136563876652</v>
      </c>
      <c r="AB101" s="100">
        <f t="shared" si="65"/>
        <v>1150.3112426035502</v>
      </c>
      <c r="AC101" s="100">
        <f t="shared" si="66"/>
        <v>1408.880764904387</v>
      </c>
      <c r="AD101" s="100">
        <f t="shared" si="67"/>
        <v>1128.0404949381327</v>
      </c>
      <c r="AE101" s="100">
        <f t="shared" si="68"/>
        <v>995.52530933633284</v>
      </c>
      <c r="AF101" s="100">
        <f t="shared" si="69"/>
        <v>931.4668166479189</v>
      </c>
      <c r="AG101" s="100">
        <f t="shared" si="70"/>
        <v>900.02362204724409</v>
      </c>
      <c r="AH101" s="128">
        <f t="shared" si="71"/>
        <v>1207.9983220810743</v>
      </c>
      <c r="AI101" s="104"/>
      <c r="AM101" s="62"/>
      <c r="AN101" s="102"/>
    </row>
    <row r="102" spans="1:40" s="30" customFormat="1" ht="12.75" customHeight="1">
      <c r="A102" s="29" t="s">
        <v>123</v>
      </c>
      <c r="B102" s="29" t="s">
        <v>184</v>
      </c>
      <c r="C102" s="112">
        <v>7.63</v>
      </c>
      <c r="D102" s="112">
        <v>8.02</v>
      </c>
      <c r="E102" s="112">
        <v>8.2100000000000009</v>
      </c>
      <c r="F102" s="194">
        <v>28</v>
      </c>
      <c r="G102" s="112"/>
      <c r="H102" s="42">
        <v>954.38</v>
      </c>
      <c r="I102" s="42">
        <v>1178.94</v>
      </c>
      <c r="J102" s="42">
        <v>1347.36</v>
      </c>
      <c r="K102" s="42">
        <v>1571.9199999999998</v>
      </c>
      <c r="L102" s="42">
        <v>1868.66</v>
      </c>
      <c r="M102" s="42">
        <v>1252.9000000000001</v>
      </c>
      <c r="N102" s="42">
        <v>1426.81</v>
      </c>
      <c r="O102" s="42">
        <v>1515.7800000000002</v>
      </c>
      <c r="P102" s="42">
        <v>930.32</v>
      </c>
      <c r="Q102" s="42">
        <v>745.86</v>
      </c>
      <c r="R102" s="42">
        <v>1026.56</v>
      </c>
      <c r="S102" s="42">
        <v>834.08</v>
      </c>
      <c r="T102" s="42">
        <f t="shared" ref="T102:T110" si="72">SUM(H102:S102)</f>
        <v>14653.57</v>
      </c>
      <c r="U102" s="112"/>
      <c r="V102" s="100">
        <f t="shared" si="59"/>
        <v>119</v>
      </c>
      <c r="W102" s="100">
        <f t="shared" si="60"/>
        <v>147.00000000000003</v>
      </c>
      <c r="X102" s="100">
        <f t="shared" si="61"/>
        <v>168</v>
      </c>
      <c r="Y102" s="100">
        <f t="shared" si="62"/>
        <v>196</v>
      </c>
      <c r="Z102" s="100">
        <f t="shared" si="63"/>
        <v>233.00000000000003</v>
      </c>
      <c r="AA102" s="100">
        <f t="shared" si="64"/>
        <v>152.60657734470158</v>
      </c>
      <c r="AB102" s="100">
        <f t="shared" si="65"/>
        <v>187</v>
      </c>
      <c r="AC102" s="100">
        <f t="shared" si="66"/>
        <v>189.00000000000003</v>
      </c>
      <c r="AD102" s="100">
        <f t="shared" si="67"/>
        <v>116.00000000000001</v>
      </c>
      <c r="AE102" s="100">
        <f t="shared" si="68"/>
        <v>93</v>
      </c>
      <c r="AF102" s="100">
        <f t="shared" si="69"/>
        <v>128</v>
      </c>
      <c r="AG102" s="100">
        <f t="shared" si="70"/>
        <v>104.00000000000001</v>
      </c>
      <c r="AH102" s="128">
        <f t="shared" si="71"/>
        <v>152.71721477872515</v>
      </c>
      <c r="AI102" s="104"/>
      <c r="AM102" s="62"/>
      <c r="AN102" s="99"/>
    </row>
    <row r="103" spans="1:40" s="30" customFormat="1" ht="12" customHeight="1">
      <c r="A103" s="29" t="s">
        <v>124</v>
      </c>
      <c r="B103" s="29" t="s">
        <v>185</v>
      </c>
      <c r="C103" s="112">
        <v>2.62</v>
      </c>
      <c r="D103" s="112">
        <v>2.75</v>
      </c>
      <c r="E103" s="112">
        <v>2.79</v>
      </c>
      <c r="F103" s="194">
        <v>37</v>
      </c>
      <c r="G103" s="112"/>
      <c r="H103" s="42">
        <v>1564.75</v>
      </c>
      <c r="I103" s="42">
        <v>970.75</v>
      </c>
      <c r="J103" s="42">
        <v>1285.6300000000001</v>
      </c>
      <c r="K103" s="42">
        <v>1053.25</v>
      </c>
      <c r="L103" s="42">
        <v>1941.5</v>
      </c>
      <c r="M103" s="42">
        <v>2813.0299999999997</v>
      </c>
      <c r="N103" s="42">
        <v>1925.6999999999998</v>
      </c>
      <c r="O103" s="42">
        <v>2553.62</v>
      </c>
      <c r="P103" s="42">
        <v>1465.75</v>
      </c>
      <c r="Q103" s="42">
        <v>1625.25</v>
      </c>
      <c r="R103" s="42">
        <v>1773.75</v>
      </c>
      <c r="S103" s="42">
        <v>1248.5</v>
      </c>
      <c r="T103" s="42">
        <f t="shared" si="72"/>
        <v>20221.48</v>
      </c>
      <c r="U103" s="112"/>
      <c r="V103" s="100">
        <f t="shared" si="59"/>
        <v>569</v>
      </c>
      <c r="W103" s="100">
        <f t="shared" si="60"/>
        <v>353</v>
      </c>
      <c r="X103" s="100">
        <f t="shared" si="61"/>
        <v>467.50181818181824</v>
      </c>
      <c r="Y103" s="100">
        <f t="shared" si="62"/>
        <v>383</v>
      </c>
      <c r="Z103" s="100">
        <f t="shared" si="63"/>
        <v>706</v>
      </c>
      <c r="AA103" s="100">
        <f t="shared" si="64"/>
        <v>1008.2544802867383</v>
      </c>
      <c r="AB103" s="100">
        <f t="shared" si="65"/>
        <v>734.99999999999989</v>
      </c>
      <c r="AC103" s="100">
        <f t="shared" si="66"/>
        <v>928.58909090909083</v>
      </c>
      <c r="AD103" s="100">
        <f t="shared" si="67"/>
        <v>533</v>
      </c>
      <c r="AE103" s="100">
        <f t="shared" si="68"/>
        <v>591</v>
      </c>
      <c r="AF103" s="100">
        <f t="shared" si="69"/>
        <v>645</v>
      </c>
      <c r="AG103" s="100">
        <f t="shared" si="70"/>
        <v>454</v>
      </c>
      <c r="AH103" s="128">
        <f t="shared" si="71"/>
        <v>614.44544911480398</v>
      </c>
      <c r="AI103" s="104"/>
      <c r="AM103" s="62"/>
      <c r="AN103" s="102"/>
    </row>
    <row r="104" spans="1:40" s="30" customFormat="1" ht="12" customHeight="1">
      <c r="A104" s="29" t="s">
        <v>125</v>
      </c>
      <c r="B104" s="29" t="s">
        <v>186</v>
      </c>
      <c r="C104" s="112">
        <v>2.11</v>
      </c>
      <c r="D104" s="112">
        <v>2.2200000000000002</v>
      </c>
      <c r="E104" s="112">
        <v>2.27</v>
      </c>
      <c r="F104" s="194">
        <v>18</v>
      </c>
      <c r="G104" s="112"/>
      <c r="H104" s="42">
        <v>0</v>
      </c>
      <c r="I104" s="42">
        <v>33.299999999999997</v>
      </c>
      <c r="J104" s="42">
        <v>0</v>
      </c>
      <c r="K104" s="42">
        <v>0</v>
      </c>
      <c r="L104" s="42">
        <v>2.2200000000000002</v>
      </c>
      <c r="M104" s="42">
        <v>4.4400000000000004</v>
      </c>
      <c r="N104" s="42">
        <v>86.51</v>
      </c>
      <c r="O104" s="42">
        <v>99.02</v>
      </c>
      <c r="P104" s="42">
        <v>33.299999999999997</v>
      </c>
      <c r="Q104" s="42">
        <v>55.5</v>
      </c>
      <c r="R104" s="42">
        <v>31.08</v>
      </c>
      <c r="S104" s="42">
        <v>11.1</v>
      </c>
      <c r="T104" s="42">
        <f t="shared" si="72"/>
        <v>356.47</v>
      </c>
      <c r="U104" s="112"/>
      <c r="V104" s="100">
        <f t="shared" si="59"/>
        <v>0</v>
      </c>
      <c r="W104" s="100">
        <f t="shared" si="60"/>
        <v>14.999999999999998</v>
      </c>
      <c r="X104" s="100">
        <f t="shared" si="61"/>
        <v>0</v>
      </c>
      <c r="Y104" s="100">
        <f t="shared" si="62"/>
        <v>0</v>
      </c>
      <c r="Z104" s="100">
        <f t="shared" si="63"/>
        <v>1</v>
      </c>
      <c r="AA104" s="100">
        <f t="shared" si="64"/>
        <v>1.9559471365638768</v>
      </c>
      <c r="AB104" s="100">
        <f t="shared" si="65"/>
        <v>41.000000000000007</v>
      </c>
      <c r="AC104" s="100">
        <f t="shared" si="66"/>
        <v>44.603603603603595</v>
      </c>
      <c r="AD104" s="100">
        <f t="shared" si="67"/>
        <v>14.999999999999998</v>
      </c>
      <c r="AE104" s="100">
        <f t="shared" si="68"/>
        <v>24.999999999999996</v>
      </c>
      <c r="AF104" s="100">
        <f t="shared" si="69"/>
        <v>13.999999999999998</v>
      </c>
      <c r="AG104" s="100">
        <f t="shared" si="70"/>
        <v>4.9999999999999991</v>
      </c>
      <c r="AH104" s="128">
        <f t="shared" si="71"/>
        <v>13.546629228347291</v>
      </c>
      <c r="AI104" s="104"/>
      <c r="AM104" s="62"/>
      <c r="AN104" s="102"/>
    </row>
    <row r="105" spans="1:40" s="30" customFormat="1" ht="12" customHeight="1">
      <c r="A105" s="29" t="s">
        <v>328</v>
      </c>
      <c r="B105" s="29" t="s">
        <v>170</v>
      </c>
      <c r="C105" s="112">
        <v>11.76</v>
      </c>
      <c r="D105" s="112">
        <v>12.37</v>
      </c>
      <c r="E105" s="112">
        <v>12.37</v>
      </c>
      <c r="F105" s="194">
        <v>35</v>
      </c>
      <c r="G105" s="112"/>
      <c r="H105" s="42">
        <v>53351.240000000005</v>
      </c>
      <c r="I105" s="42">
        <v>53416.820000000007</v>
      </c>
      <c r="J105" s="42">
        <v>53509.69</v>
      </c>
      <c r="K105" s="42">
        <v>53572.784999999996</v>
      </c>
      <c r="L105" s="42">
        <v>54131.404999999999</v>
      </c>
      <c r="M105" s="42">
        <v>55961.740000000013</v>
      </c>
      <c r="N105" s="42">
        <v>61062.369999999995</v>
      </c>
      <c r="O105" s="42">
        <v>64021.159999999996</v>
      </c>
      <c r="P105" s="42">
        <v>57057.950000000004</v>
      </c>
      <c r="Q105" s="42">
        <v>55781.45</v>
      </c>
      <c r="R105" s="42">
        <v>53592.12</v>
      </c>
      <c r="S105" s="42">
        <v>53624.67</v>
      </c>
      <c r="T105" s="42">
        <f t="shared" si="72"/>
        <v>669083.4</v>
      </c>
      <c r="U105" s="112"/>
      <c r="V105" s="100">
        <f t="shared" si="59"/>
        <v>4312.9539207760718</v>
      </c>
      <c r="W105" s="100">
        <f t="shared" si="60"/>
        <v>4318.2554567502029</v>
      </c>
      <c r="X105" s="100">
        <f t="shared" si="61"/>
        <v>4325.763136620857</v>
      </c>
      <c r="Y105" s="100">
        <f t="shared" si="62"/>
        <v>4330.8637833468065</v>
      </c>
      <c r="Z105" s="100">
        <f t="shared" si="63"/>
        <v>4376.023039611965</v>
      </c>
      <c r="AA105" s="100">
        <f t="shared" si="64"/>
        <v>4523.9886822958788</v>
      </c>
      <c r="AB105" s="100">
        <f t="shared" si="65"/>
        <v>5192.3784013605436</v>
      </c>
      <c r="AC105" s="100">
        <f t="shared" si="66"/>
        <v>5175.5181891673401</v>
      </c>
      <c r="AD105" s="100">
        <f t="shared" si="67"/>
        <v>4612.6071139854494</v>
      </c>
      <c r="AE105" s="100">
        <f t="shared" si="68"/>
        <v>4509.4139046079226</v>
      </c>
      <c r="AF105" s="100">
        <f t="shared" si="69"/>
        <v>4332.4268391269206</v>
      </c>
      <c r="AG105" s="100">
        <f t="shared" si="70"/>
        <v>4335.0582053354892</v>
      </c>
      <c r="AH105" s="128">
        <f t="shared" si="71"/>
        <v>4528.7708894154539</v>
      </c>
      <c r="AI105" s="104"/>
      <c r="AM105" s="62"/>
      <c r="AN105" s="102"/>
    </row>
    <row r="106" spans="1:40" s="30" customFormat="1" ht="12" customHeight="1">
      <c r="A106" s="29" t="s">
        <v>330</v>
      </c>
      <c r="B106" s="29" t="s">
        <v>171</v>
      </c>
      <c r="C106" s="112">
        <v>14.24</v>
      </c>
      <c r="D106" s="112">
        <v>14.98</v>
      </c>
      <c r="E106" s="112">
        <v>14.98</v>
      </c>
      <c r="F106" s="194">
        <v>35</v>
      </c>
      <c r="G106" s="112"/>
      <c r="H106" s="42">
        <v>8566.9500000000007</v>
      </c>
      <c r="I106" s="42">
        <v>8540.65</v>
      </c>
      <c r="J106" s="42">
        <v>8510.7200000000012</v>
      </c>
      <c r="K106" s="42">
        <v>8533.09</v>
      </c>
      <c r="L106" s="42">
        <v>8746.6600000000017</v>
      </c>
      <c r="M106" s="42">
        <v>8800.9500000000007</v>
      </c>
      <c r="N106" s="42">
        <v>8258.2099999999991</v>
      </c>
      <c r="O106" s="42">
        <v>8619.1899999999987</v>
      </c>
      <c r="P106" s="42">
        <v>8671.8000000000011</v>
      </c>
      <c r="Q106" s="42">
        <v>8698.0199999999986</v>
      </c>
      <c r="R106" s="42">
        <v>8645.59</v>
      </c>
      <c r="S106" s="42">
        <v>8578.18</v>
      </c>
      <c r="T106" s="42">
        <f t="shared" si="72"/>
        <v>103170.01000000001</v>
      </c>
      <c r="U106" s="112"/>
      <c r="V106" s="100">
        <f t="shared" si="59"/>
        <v>571.89252336448601</v>
      </c>
      <c r="W106" s="100">
        <f t="shared" si="60"/>
        <v>570.13684913217617</v>
      </c>
      <c r="X106" s="100">
        <f t="shared" si="61"/>
        <v>568.13885180240322</v>
      </c>
      <c r="Y106" s="100">
        <f t="shared" si="62"/>
        <v>569.63217623497997</v>
      </c>
      <c r="Z106" s="100">
        <f t="shared" si="63"/>
        <v>583.88918558077444</v>
      </c>
      <c r="AA106" s="100">
        <f t="shared" si="64"/>
        <v>587.51335113484652</v>
      </c>
      <c r="AB106" s="100">
        <f t="shared" si="65"/>
        <v>579.9304775280898</v>
      </c>
      <c r="AC106" s="100">
        <f t="shared" si="66"/>
        <v>575.37983978638169</v>
      </c>
      <c r="AD106" s="100">
        <f t="shared" si="67"/>
        <v>578.8918558077437</v>
      </c>
      <c r="AE106" s="100">
        <f t="shared" si="68"/>
        <v>580.64218958611468</v>
      </c>
      <c r="AF106" s="100">
        <f t="shared" si="69"/>
        <v>577.1421895861148</v>
      </c>
      <c r="AG106" s="100">
        <f t="shared" si="70"/>
        <v>572.6421895861148</v>
      </c>
      <c r="AH106" s="128">
        <f t="shared" si="71"/>
        <v>576.3193065941856</v>
      </c>
      <c r="AI106" s="104"/>
      <c r="AM106" s="62"/>
      <c r="AN106" s="102"/>
    </row>
    <row r="107" spans="1:40" s="30" customFormat="1" ht="12" customHeight="1">
      <c r="A107" s="29" t="s">
        <v>332</v>
      </c>
      <c r="B107" s="29" t="s">
        <v>172</v>
      </c>
      <c r="C107" s="112">
        <v>17.309999999999999</v>
      </c>
      <c r="D107" s="112">
        <v>18.22</v>
      </c>
      <c r="E107" s="112">
        <v>18.22</v>
      </c>
      <c r="F107" s="194">
        <v>35</v>
      </c>
      <c r="G107" s="112"/>
      <c r="H107" s="42">
        <v>6784.15</v>
      </c>
      <c r="I107" s="42">
        <v>6762.69</v>
      </c>
      <c r="J107" s="42">
        <v>6759.65</v>
      </c>
      <c r="K107" s="42">
        <v>6823.3899999999994</v>
      </c>
      <c r="L107" s="42">
        <v>6850.7599999999993</v>
      </c>
      <c r="M107" s="42">
        <v>6868.9699999999993</v>
      </c>
      <c r="N107" s="42">
        <v>6463.3399999999992</v>
      </c>
      <c r="O107" s="42">
        <v>6813.9800000000005</v>
      </c>
      <c r="P107" s="42">
        <v>6829.7</v>
      </c>
      <c r="Q107" s="42">
        <v>6907.13</v>
      </c>
      <c r="R107" s="42">
        <v>6843.3700000000008</v>
      </c>
      <c r="S107" s="42">
        <v>6806.91</v>
      </c>
      <c r="T107" s="42">
        <f t="shared" si="72"/>
        <v>81514.039999999994</v>
      </c>
      <c r="U107" s="112"/>
      <c r="V107" s="100">
        <f t="shared" si="59"/>
        <v>372.34632272228322</v>
      </c>
      <c r="W107" s="100">
        <f t="shared" si="60"/>
        <v>371.16849615806808</v>
      </c>
      <c r="X107" s="100">
        <f t="shared" si="61"/>
        <v>371.00164654226126</v>
      </c>
      <c r="Y107" s="100">
        <f t="shared" si="62"/>
        <v>374.5</v>
      </c>
      <c r="Z107" s="100">
        <f t="shared" si="63"/>
        <v>376.00219538968167</v>
      </c>
      <c r="AA107" s="100">
        <f t="shared" si="64"/>
        <v>377.00164654226126</v>
      </c>
      <c r="AB107" s="100">
        <f t="shared" si="65"/>
        <v>373.38763720392836</v>
      </c>
      <c r="AC107" s="100">
        <f t="shared" si="66"/>
        <v>373.98353457738756</v>
      </c>
      <c r="AD107" s="100">
        <f t="shared" si="67"/>
        <v>374.84632272228322</v>
      </c>
      <c r="AE107" s="100">
        <f t="shared" si="68"/>
        <v>379.09604829857301</v>
      </c>
      <c r="AF107" s="100">
        <f t="shared" si="69"/>
        <v>375.59659714599348</v>
      </c>
      <c r="AG107" s="100">
        <f t="shared" si="70"/>
        <v>373.59549945115259</v>
      </c>
      <c r="AH107" s="128">
        <f t="shared" si="71"/>
        <v>374.37716222948956</v>
      </c>
      <c r="AI107" s="104"/>
      <c r="AM107" s="62"/>
      <c r="AN107" s="102"/>
    </row>
    <row r="108" spans="1:40" s="30" customFormat="1" ht="12" customHeight="1">
      <c r="A108" s="29" t="s">
        <v>334</v>
      </c>
      <c r="B108" s="29" t="s">
        <v>173</v>
      </c>
      <c r="C108" s="112">
        <v>20.07</v>
      </c>
      <c r="D108" s="112">
        <v>21.12</v>
      </c>
      <c r="E108" s="112">
        <v>21.12</v>
      </c>
      <c r="F108" s="194">
        <v>35</v>
      </c>
      <c r="G108" s="112"/>
      <c r="H108" s="42">
        <v>11964.710000000001</v>
      </c>
      <c r="I108" s="42">
        <v>12011.150000000001</v>
      </c>
      <c r="J108" s="42">
        <v>12106.190000000002</v>
      </c>
      <c r="K108" s="42">
        <v>12112.640000000001</v>
      </c>
      <c r="L108" s="42">
        <v>12117.92</v>
      </c>
      <c r="M108" s="42">
        <v>12182.33</v>
      </c>
      <c r="N108" s="42">
        <v>11349.19</v>
      </c>
      <c r="O108" s="42">
        <v>11903.03</v>
      </c>
      <c r="P108" s="42">
        <v>11896.07</v>
      </c>
      <c r="Q108" s="42">
        <v>12273.59</v>
      </c>
      <c r="R108" s="42">
        <v>11616.23</v>
      </c>
      <c r="S108" s="42">
        <v>11959.43</v>
      </c>
      <c r="T108" s="42">
        <f t="shared" si="72"/>
        <v>143492.48000000001</v>
      </c>
      <c r="U108" s="112"/>
      <c r="V108" s="100">
        <f t="shared" si="59"/>
        <v>566.51089015151513</v>
      </c>
      <c r="W108" s="100">
        <f t="shared" si="60"/>
        <v>568.70975378787887</v>
      </c>
      <c r="X108" s="100">
        <f t="shared" si="61"/>
        <v>573.20975378787887</v>
      </c>
      <c r="Y108" s="100">
        <f t="shared" si="62"/>
        <v>573.5151515151515</v>
      </c>
      <c r="Z108" s="100">
        <f t="shared" si="63"/>
        <v>573.7651515151515</v>
      </c>
      <c r="AA108" s="100">
        <f t="shared" si="64"/>
        <v>576.81486742424238</v>
      </c>
      <c r="AB108" s="100">
        <f t="shared" si="65"/>
        <v>565.48031888390631</v>
      </c>
      <c r="AC108" s="100">
        <f t="shared" si="66"/>
        <v>563.59043560606062</v>
      </c>
      <c r="AD108" s="100">
        <f t="shared" si="67"/>
        <v>563.26089015151513</v>
      </c>
      <c r="AE108" s="100">
        <f t="shared" si="68"/>
        <v>581.13589015151513</v>
      </c>
      <c r="AF108" s="100">
        <f t="shared" si="69"/>
        <v>550.01089015151513</v>
      </c>
      <c r="AG108" s="100">
        <f t="shared" si="70"/>
        <v>566.26089015151513</v>
      </c>
      <c r="AH108" s="128">
        <f t="shared" si="71"/>
        <v>568.5220736064872</v>
      </c>
      <c r="AI108" s="104"/>
      <c r="AM108" s="62"/>
      <c r="AN108" s="102"/>
    </row>
    <row r="109" spans="1:40" s="30" customFormat="1" ht="12" customHeight="1">
      <c r="A109" s="29" t="s">
        <v>336</v>
      </c>
      <c r="B109" s="29" t="s">
        <v>174</v>
      </c>
      <c r="C109" s="112">
        <v>26.76</v>
      </c>
      <c r="D109" s="112">
        <v>28.16</v>
      </c>
      <c r="E109" s="112">
        <v>28.16</v>
      </c>
      <c r="F109" s="194">
        <v>35</v>
      </c>
      <c r="G109" s="112"/>
      <c r="H109" s="42">
        <v>503.76</v>
      </c>
      <c r="I109" s="42">
        <v>503.76</v>
      </c>
      <c r="J109" s="42">
        <v>503.76</v>
      </c>
      <c r="K109" s="42">
        <v>503.76</v>
      </c>
      <c r="L109" s="42">
        <v>503.76</v>
      </c>
      <c r="M109" s="42">
        <v>503.76</v>
      </c>
      <c r="N109" s="42">
        <v>481.36</v>
      </c>
      <c r="O109" s="42">
        <v>484.15999999999997</v>
      </c>
      <c r="P109" s="42">
        <v>503.76</v>
      </c>
      <c r="Q109" s="42">
        <v>898</v>
      </c>
      <c r="R109" s="42">
        <v>109.52000000000001</v>
      </c>
      <c r="S109" s="42">
        <v>503.76</v>
      </c>
      <c r="T109" s="42">
        <f t="shared" si="72"/>
        <v>6003.1200000000008</v>
      </c>
      <c r="U109" s="112"/>
      <c r="V109" s="100">
        <f t="shared" si="59"/>
        <v>17.889204545454547</v>
      </c>
      <c r="W109" s="100">
        <f t="shared" si="60"/>
        <v>17.889204545454547</v>
      </c>
      <c r="X109" s="100">
        <f t="shared" si="61"/>
        <v>17.889204545454547</v>
      </c>
      <c r="Y109" s="100">
        <f t="shared" si="62"/>
        <v>17.889204545454547</v>
      </c>
      <c r="Z109" s="100">
        <f t="shared" si="63"/>
        <v>17.889204545454547</v>
      </c>
      <c r="AA109" s="100">
        <f t="shared" si="64"/>
        <v>17.889204545454547</v>
      </c>
      <c r="AB109" s="100">
        <f t="shared" si="65"/>
        <v>17.988041853512705</v>
      </c>
      <c r="AC109" s="100">
        <f t="shared" si="66"/>
        <v>17.193181818181817</v>
      </c>
      <c r="AD109" s="100">
        <f t="shared" si="67"/>
        <v>17.889204545454547</v>
      </c>
      <c r="AE109" s="100">
        <f t="shared" si="68"/>
        <v>31.889204545454547</v>
      </c>
      <c r="AF109" s="100">
        <f t="shared" si="69"/>
        <v>3.8892045454545459</v>
      </c>
      <c r="AG109" s="100">
        <f t="shared" si="70"/>
        <v>17.889204545454547</v>
      </c>
      <c r="AH109" s="128">
        <f t="shared" si="71"/>
        <v>17.839439093853329</v>
      </c>
      <c r="AI109" s="104"/>
      <c r="AM109" s="62"/>
      <c r="AN109" s="102"/>
    </row>
    <row r="110" spans="1:40" s="30" customFormat="1" ht="12" customHeight="1">
      <c r="A110" s="29" t="s">
        <v>329</v>
      </c>
      <c r="B110" s="29" t="s">
        <v>175</v>
      </c>
      <c r="C110" s="112">
        <v>0.44</v>
      </c>
      <c r="D110" s="112">
        <v>0.47</v>
      </c>
      <c r="E110" s="112">
        <v>0.47</v>
      </c>
      <c r="F110" s="194">
        <v>35</v>
      </c>
      <c r="G110" s="112"/>
      <c r="H110" s="42">
        <v>323.83</v>
      </c>
      <c r="I110" s="42">
        <v>269.78000000000003</v>
      </c>
      <c r="J110" s="42">
        <v>305.5</v>
      </c>
      <c r="K110" s="42">
        <v>415.01</v>
      </c>
      <c r="L110" s="42">
        <v>560.70999999999992</v>
      </c>
      <c r="M110" s="42">
        <v>592.20000000000005</v>
      </c>
      <c r="N110" s="42">
        <v>674.07999999999993</v>
      </c>
      <c r="O110" s="42">
        <v>561.52</v>
      </c>
      <c r="P110" s="42">
        <v>522.16999999999996</v>
      </c>
      <c r="Q110" s="42">
        <v>503.59</v>
      </c>
      <c r="R110" s="42">
        <v>481.28000000000003</v>
      </c>
      <c r="S110" s="42">
        <v>367.54</v>
      </c>
      <c r="T110" s="42">
        <f t="shared" si="72"/>
        <v>5577.2099999999991</v>
      </c>
      <c r="U110" s="112"/>
      <c r="V110" s="100">
        <f t="shared" si="59"/>
        <v>689</v>
      </c>
      <c r="W110" s="100">
        <f t="shared" si="60"/>
        <v>574.00000000000011</v>
      </c>
      <c r="X110" s="100">
        <f t="shared" si="61"/>
        <v>650</v>
      </c>
      <c r="Y110" s="100">
        <f t="shared" si="62"/>
        <v>883</v>
      </c>
      <c r="Z110" s="100">
        <f t="shared" si="63"/>
        <v>1193</v>
      </c>
      <c r="AA110" s="100">
        <f t="shared" si="64"/>
        <v>1260.0000000000002</v>
      </c>
      <c r="AB110" s="100">
        <f t="shared" si="65"/>
        <v>1531.9999999999998</v>
      </c>
      <c r="AC110" s="100">
        <f t="shared" si="66"/>
        <v>1194.7234042553191</v>
      </c>
      <c r="AD110" s="100">
        <f t="shared" si="67"/>
        <v>1111</v>
      </c>
      <c r="AE110" s="100">
        <f t="shared" si="68"/>
        <v>1071.4680851063829</v>
      </c>
      <c r="AF110" s="100">
        <f t="shared" si="69"/>
        <v>1024.0000000000002</v>
      </c>
      <c r="AG110" s="100">
        <f t="shared" si="70"/>
        <v>782.00000000000011</v>
      </c>
      <c r="AH110" s="128">
        <f t="shared" si="71"/>
        <v>997.01595744680844</v>
      </c>
      <c r="AI110" s="104"/>
      <c r="AM110" s="62"/>
      <c r="AN110" s="102"/>
    </row>
    <row r="111" spans="1:40" s="30" customFormat="1" ht="12" customHeight="1">
      <c r="A111" s="29" t="s">
        <v>331</v>
      </c>
      <c r="B111" s="29" t="s">
        <v>176</v>
      </c>
      <c r="C111" s="112">
        <v>0.65</v>
      </c>
      <c r="D111" s="112">
        <v>0.69</v>
      </c>
      <c r="E111" s="112">
        <v>0.69</v>
      </c>
      <c r="F111" s="194">
        <v>35</v>
      </c>
      <c r="G111" s="112"/>
      <c r="H111" s="42">
        <v>20.7</v>
      </c>
      <c r="I111" s="42">
        <v>9.66</v>
      </c>
      <c r="J111" s="42">
        <v>18.63</v>
      </c>
      <c r="K111" s="42">
        <v>2.0699999999999998</v>
      </c>
      <c r="L111" s="42">
        <v>8.2799999999999994</v>
      </c>
      <c r="M111" s="42">
        <v>0</v>
      </c>
      <c r="N111" s="42">
        <v>31.85</v>
      </c>
      <c r="O111" s="42">
        <v>43.47</v>
      </c>
      <c r="P111" s="42">
        <v>-35.19</v>
      </c>
      <c r="Q111" s="42">
        <v>20.7</v>
      </c>
      <c r="R111" s="42">
        <v>40.019999999999996</v>
      </c>
      <c r="S111" s="42">
        <v>26.91</v>
      </c>
      <c r="T111" s="42">
        <f t="shared" ref="T111:T133" si="73">SUM(H111:S111)</f>
        <v>187.1</v>
      </c>
      <c r="U111" s="112"/>
      <c r="V111" s="100">
        <f t="shared" si="59"/>
        <v>30</v>
      </c>
      <c r="W111" s="100">
        <f t="shared" si="60"/>
        <v>14.000000000000002</v>
      </c>
      <c r="X111" s="100">
        <f t="shared" si="61"/>
        <v>27</v>
      </c>
      <c r="Y111" s="100">
        <f t="shared" si="62"/>
        <v>3</v>
      </c>
      <c r="Z111" s="100">
        <f t="shared" si="63"/>
        <v>12</v>
      </c>
      <c r="AA111" s="100">
        <f t="shared" si="64"/>
        <v>0</v>
      </c>
      <c r="AB111" s="100">
        <f t="shared" si="65"/>
        <v>49</v>
      </c>
      <c r="AC111" s="100">
        <f t="shared" si="66"/>
        <v>63</v>
      </c>
      <c r="AD111" s="100">
        <f t="shared" si="67"/>
        <v>-51</v>
      </c>
      <c r="AE111" s="100">
        <f t="shared" si="68"/>
        <v>30</v>
      </c>
      <c r="AF111" s="100">
        <f t="shared" si="69"/>
        <v>58</v>
      </c>
      <c r="AG111" s="100">
        <f t="shared" si="70"/>
        <v>39</v>
      </c>
      <c r="AH111" s="128">
        <f t="shared" si="71"/>
        <v>22.833333333333332</v>
      </c>
      <c r="AI111" s="104"/>
      <c r="AM111" s="62"/>
      <c r="AN111" s="102"/>
    </row>
    <row r="112" spans="1:40" s="30" customFormat="1" ht="12" customHeight="1">
      <c r="A112" s="29" t="s">
        <v>333</v>
      </c>
      <c r="B112" s="29" t="s">
        <v>177</v>
      </c>
      <c r="C112" s="112">
        <v>0.74</v>
      </c>
      <c r="D112" s="112">
        <v>0.78</v>
      </c>
      <c r="E112" s="112">
        <v>0.78</v>
      </c>
      <c r="F112" s="194">
        <v>35</v>
      </c>
      <c r="G112" s="112"/>
      <c r="H112" s="42">
        <v>23.4</v>
      </c>
      <c r="I112" s="42">
        <v>23.4</v>
      </c>
      <c r="J112" s="42">
        <v>32.76</v>
      </c>
      <c r="K112" s="42">
        <v>70.2</v>
      </c>
      <c r="L112" s="42">
        <v>45.239999999999995</v>
      </c>
      <c r="M112" s="42">
        <v>35.879999999999995</v>
      </c>
      <c r="N112" s="42">
        <v>8.8800000000000008</v>
      </c>
      <c r="O112" s="42">
        <v>0</v>
      </c>
      <c r="P112" s="42">
        <v>93.6</v>
      </c>
      <c r="Q112" s="42">
        <v>33.54</v>
      </c>
      <c r="R112" s="42">
        <v>23.4</v>
      </c>
      <c r="S112" s="42">
        <v>23.4</v>
      </c>
      <c r="T112" s="42">
        <f t="shared" si="73"/>
        <v>413.7</v>
      </c>
      <c r="U112" s="112"/>
      <c r="V112" s="100">
        <f t="shared" si="59"/>
        <v>29.999999999999996</v>
      </c>
      <c r="W112" s="100">
        <f t="shared" si="60"/>
        <v>29.999999999999996</v>
      </c>
      <c r="X112" s="100">
        <f t="shared" si="61"/>
        <v>41.999999999999993</v>
      </c>
      <c r="Y112" s="100">
        <f t="shared" si="62"/>
        <v>90</v>
      </c>
      <c r="Z112" s="100">
        <f t="shared" si="63"/>
        <v>57.999999999999993</v>
      </c>
      <c r="AA112" s="100">
        <f t="shared" si="64"/>
        <v>45.999999999999993</v>
      </c>
      <c r="AB112" s="100">
        <f t="shared" si="65"/>
        <v>12.000000000000002</v>
      </c>
      <c r="AC112" s="100">
        <f t="shared" si="66"/>
        <v>0</v>
      </c>
      <c r="AD112" s="100">
        <f t="shared" si="67"/>
        <v>119.99999999999999</v>
      </c>
      <c r="AE112" s="100">
        <f t="shared" si="68"/>
        <v>43</v>
      </c>
      <c r="AF112" s="100">
        <f t="shared" si="69"/>
        <v>29.999999999999996</v>
      </c>
      <c r="AG112" s="100">
        <f t="shared" si="70"/>
        <v>29.999999999999996</v>
      </c>
      <c r="AH112" s="128">
        <f t="shared" si="71"/>
        <v>44.25</v>
      </c>
      <c r="AI112" s="104"/>
      <c r="AM112" s="62"/>
      <c r="AN112" s="102"/>
    </row>
    <row r="113" spans="1:16369" s="30" customFormat="1" ht="12" customHeight="1">
      <c r="A113" s="29" t="s">
        <v>335</v>
      </c>
      <c r="B113" s="29" t="s">
        <v>178</v>
      </c>
      <c r="C113" s="112">
        <v>1.0900000000000001</v>
      </c>
      <c r="D113" s="112">
        <v>1.1399999999999999</v>
      </c>
      <c r="E113" s="112">
        <v>1.1399999999999999</v>
      </c>
      <c r="F113" s="194">
        <v>35</v>
      </c>
      <c r="G113" s="112"/>
      <c r="H113" s="42">
        <v>0</v>
      </c>
      <c r="I113" s="42">
        <v>0</v>
      </c>
      <c r="J113" s="42">
        <v>0</v>
      </c>
      <c r="K113" s="42">
        <v>6.84</v>
      </c>
      <c r="L113" s="42">
        <v>0</v>
      </c>
      <c r="M113" s="42">
        <v>39.900000000000006</v>
      </c>
      <c r="N113" s="42">
        <v>23.98</v>
      </c>
      <c r="O113" s="42">
        <v>0</v>
      </c>
      <c r="P113" s="42">
        <v>136.79999999999995</v>
      </c>
      <c r="Q113" s="42">
        <v>68.400000000000006</v>
      </c>
      <c r="R113" s="42">
        <v>0</v>
      </c>
      <c r="S113" s="42">
        <v>0</v>
      </c>
      <c r="T113" s="42">
        <f t="shared" si="73"/>
        <v>275.91999999999996</v>
      </c>
      <c r="U113" s="112"/>
      <c r="V113" s="100">
        <f t="shared" si="59"/>
        <v>0</v>
      </c>
      <c r="W113" s="100">
        <f t="shared" si="60"/>
        <v>0</v>
      </c>
      <c r="X113" s="100">
        <f t="shared" si="61"/>
        <v>0</v>
      </c>
      <c r="Y113" s="100">
        <f t="shared" si="62"/>
        <v>6</v>
      </c>
      <c r="Z113" s="100">
        <f t="shared" si="63"/>
        <v>0</v>
      </c>
      <c r="AA113" s="100">
        <f t="shared" si="64"/>
        <v>35.000000000000007</v>
      </c>
      <c r="AB113" s="100">
        <f t="shared" si="65"/>
        <v>22</v>
      </c>
      <c r="AC113" s="100">
        <f t="shared" si="66"/>
        <v>0</v>
      </c>
      <c r="AD113" s="100">
        <f t="shared" si="67"/>
        <v>119.99999999999997</v>
      </c>
      <c r="AE113" s="100">
        <f t="shared" si="68"/>
        <v>60.000000000000007</v>
      </c>
      <c r="AF113" s="100">
        <f t="shared" si="69"/>
        <v>0</v>
      </c>
      <c r="AG113" s="100">
        <f t="shared" si="70"/>
        <v>0</v>
      </c>
      <c r="AH113" s="128">
        <f t="shared" si="71"/>
        <v>20.249999999999996</v>
      </c>
      <c r="AI113" s="104"/>
      <c r="AM113" s="62"/>
      <c r="AN113" s="102"/>
    </row>
    <row r="114" spans="1:16369" s="30" customFormat="1" ht="12" customHeight="1">
      <c r="A114" s="29" t="s">
        <v>414</v>
      </c>
      <c r="B114" s="29" t="s">
        <v>447</v>
      </c>
      <c r="C114" s="112">
        <v>4.24</v>
      </c>
      <c r="D114" s="112">
        <v>4.24</v>
      </c>
      <c r="E114" s="112">
        <v>4.24</v>
      </c>
      <c r="F114" s="194">
        <v>21</v>
      </c>
      <c r="G114" s="120"/>
      <c r="H114" s="42">
        <v>12189.17</v>
      </c>
      <c r="I114" s="42">
        <v>12683.48</v>
      </c>
      <c r="J114" s="42">
        <v>12738.69</v>
      </c>
      <c r="K114" s="42">
        <v>12771.28</v>
      </c>
      <c r="L114" s="42">
        <v>12840.86</v>
      </c>
      <c r="M114" s="42">
        <v>12855.259999999998</v>
      </c>
      <c r="N114" s="42">
        <v>13782.570000000002</v>
      </c>
      <c r="O114" s="42">
        <v>14403.12</v>
      </c>
      <c r="P114" s="42">
        <v>12956.59</v>
      </c>
      <c r="Q114" s="42">
        <v>12926.24</v>
      </c>
      <c r="R114" s="42">
        <v>12873.250000000002</v>
      </c>
      <c r="S114" s="42">
        <v>12673.17</v>
      </c>
      <c r="T114" s="42">
        <f t="shared" si="73"/>
        <v>155693.68000000002</v>
      </c>
      <c r="U114" s="120"/>
      <c r="V114" s="100">
        <f t="shared" si="59"/>
        <v>2874.8042452830186</v>
      </c>
      <c r="W114" s="100">
        <f t="shared" si="60"/>
        <v>2991.3867924528299</v>
      </c>
      <c r="X114" s="100">
        <f t="shared" si="61"/>
        <v>3004.4080188679245</v>
      </c>
      <c r="Y114" s="100">
        <f t="shared" si="62"/>
        <v>3012.0943396226417</v>
      </c>
      <c r="Z114" s="100">
        <f t="shared" si="63"/>
        <v>3028.5047169811319</v>
      </c>
      <c r="AA114" s="100">
        <f t="shared" si="64"/>
        <v>3031.900943396226</v>
      </c>
      <c r="AB114" s="100">
        <f t="shared" si="65"/>
        <v>3250.606132075472</v>
      </c>
      <c r="AC114" s="100">
        <f t="shared" si="66"/>
        <v>3396.9622641509436</v>
      </c>
      <c r="AD114" s="100">
        <f t="shared" si="67"/>
        <v>3055.7995283018868</v>
      </c>
      <c r="AE114" s="100">
        <f t="shared" si="68"/>
        <v>3048.6415094339623</v>
      </c>
      <c r="AF114" s="100">
        <f t="shared" si="69"/>
        <v>3036.1438679245284</v>
      </c>
      <c r="AG114" s="100">
        <f t="shared" si="70"/>
        <v>2988.9551886792451</v>
      </c>
      <c r="AH114" s="128">
        <f t="shared" si="71"/>
        <v>3060.0172955974845</v>
      </c>
      <c r="AI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c r="CL114" s="104"/>
      <c r="CM114" s="104"/>
      <c r="CN114" s="104"/>
      <c r="CO114" s="104"/>
      <c r="CP114" s="104"/>
      <c r="CQ114" s="104"/>
      <c r="CR114" s="104"/>
      <c r="CS114" s="104"/>
      <c r="CT114" s="104"/>
      <c r="CU114" s="104"/>
      <c r="CV114" s="104"/>
      <c r="CW114" s="104"/>
      <c r="CX114" s="104"/>
      <c r="CY114" s="104"/>
      <c r="CZ114" s="104"/>
      <c r="DA114" s="104"/>
      <c r="DB114" s="104"/>
      <c r="DC114" s="104"/>
      <c r="DD114" s="104"/>
      <c r="DE114" s="104"/>
      <c r="DF114" s="104"/>
      <c r="DG114" s="104"/>
      <c r="DH114" s="104"/>
      <c r="DI114" s="104"/>
      <c r="DJ114" s="104"/>
      <c r="DK114" s="104"/>
      <c r="DL114" s="104"/>
      <c r="DM114" s="104"/>
      <c r="DN114" s="104"/>
      <c r="DO114" s="104"/>
      <c r="DP114" s="104"/>
      <c r="DQ114" s="104"/>
      <c r="DR114" s="104"/>
      <c r="DS114" s="104"/>
      <c r="DT114" s="104"/>
      <c r="DU114" s="104"/>
      <c r="DV114" s="104"/>
      <c r="DW114" s="104"/>
      <c r="DX114" s="104"/>
      <c r="DY114" s="104"/>
      <c r="DZ114" s="104"/>
      <c r="EA114" s="104"/>
      <c r="EB114" s="104"/>
      <c r="EC114" s="104"/>
      <c r="ED114" s="104"/>
      <c r="EE114" s="104"/>
      <c r="EF114" s="104"/>
      <c r="EG114" s="104"/>
      <c r="EH114" s="104"/>
      <c r="EI114" s="104"/>
      <c r="EJ114" s="104"/>
      <c r="EK114" s="104"/>
      <c r="EL114" s="104"/>
      <c r="EM114" s="104"/>
      <c r="EN114" s="104"/>
      <c r="EO114" s="104"/>
      <c r="EP114" s="104"/>
      <c r="EQ114" s="104"/>
      <c r="ER114" s="104"/>
      <c r="ES114" s="104"/>
      <c r="ET114" s="104"/>
      <c r="EU114" s="104"/>
      <c r="EV114" s="104"/>
      <c r="EW114" s="104"/>
      <c r="EX114" s="104"/>
      <c r="EY114" s="104"/>
      <c r="EZ114" s="104"/>
      <c r="FA114" s="104"/>
      <c r="FB114" s="104"/>
      <c r="FC114" s="104"/>
      <c r="FD114" s="104"/>
      <c r="FE114" s="104"/>
      <c r="FF114" s="104"/>
      <c r="FG114" s="104"/>
      <c r="FH114" s="104"/>
      <c r="FI114" s="104"/>
      <c r="FJ114" s="104"/>
      <c r="FK114" s="104"/>
      <c r="FL114" s="104"/>
      <c r="FM114" s="104"/>
      <c r="FN114" s="104"/>
      <c r="FO114" s="104"/>
      <c r="FP114" s="104"/>
      <c r="FQ114" s="104"/>
      <c r="FR114" s="104"/>
      <c r="FS114" s="104"/>
      <c r="FT114" s="104"/>
      <c r="FU114" s="104"/>
      <c r="FV114" s="104"/>
      <c r="FW114" s="104"/>
      <c r="FX114" s="104"/>
      <c r="FY114" s="104"/>
      <c r="FZ114" s="104"/>
      <c r="GA114" s="104"/>
      <c r="GB114" s="104"/>
      <c r="GC114" s="104"/>
      <c r="GD114" s="104"/>
      <c r="GE114" s="104"/>
      <c r="GF114" s="104"/>
      <c r="GG114" s="104"/>
      <c r="GH114" s="104"/>
      <c r="GI114" s="104"/>
      <c r="GJ114" s="104"/>
      <c r="GK114" s="104"/>
      <c r="GL114" s="104"/>
      <c r="GM114" s="104"/>
      <c r="GN114" s="104"/>
      <c r="GO114" s="104"/>
      <c r="GP114" s="104"/>
      <c r="GQ114" s="104"/>
      <c r="GR114" s="104"/>
      <c r="GS114" s="104"/>
      <c r="GT114" s="104"/>
      <c r="GU114" s="104"/>
      <c r="GV114" s="104"/>
      <c r="GW114" s="104"/>
      <c r="GX114" s="104"/>
      <c r="GY114" s="104"/>
      <c r="GZ114" s="104"/>
      <c r="HA114" s="104"/>
      <c r="HB114" s="104"/>
      <c r="HC114" s="104"/>
      <c r="HD114" s="104"/>
      <c r="HE114" s="104"/>
      <c r="HF114" s="104"/>
      <c r="HG114" s="104"/>
      <c r="HH114" s="104"/>
      <c r="HI114" s="104"/>
      <c r="HJ114" s="104"/>
      <c r="HK114" s="104"/>
      <c r="HL114" s="104"/>
      <c r="HM114" s="104"/>
      <c r="HN114" s="104"/>
      <c r="HO114" s="104"/>
      <c r="HP114" s="104"/>
      <c r="HQ114" s="104"/>
      <c r="HR114" s="104"/>
      <c r="HS114" s="104"/>
      <c r="HT114" s="104"/>
      <c r="HU114" s="104"/>
      <c r="HV114" s="104"/>
      <c r="HW114" s="104"/>
      <c r="HX114" s="104"/>
      <c r="HY114" s="104"/>
      <c r="HZ114" s="104"/>
      <c r="IA114" s="104"/>
      <c r="IB114" s="104"/>
      <c r="IC114" s="104"/>
      <c r="ID114" s="104"/>
      <c r="IE114" s="104"/>
      <c r="IF114" s="104"/>
      <c r="IG114" s="104"/>
      <c r="IH114" s="104"/>
      <c r="II114" s="104"/>
      <c r="IJ114" s="104"/>
      <c r="IK114" s="104"/>
      <c r="IL114" s="104"/>
      <c r="IM114" s="104"/>
      <c r="IN114" s="104"/>
      <c r="IO114" s="104"/>
      <c r="IP114" s="104"/>
      <c r="IQ114" s="104"/>
      <c r="IR114" s="104"/>
      <c r="IS114" s="104"/>
      <c r="IT114" s="104"/>
      <c r="IU114" s="104"/>
      <c r="IV114" s="104"/>
      <c r="IW114" s="104"/>
      <c r="IX114" s="104"/>
      <c r="IY114" s="104"/>
      <c r="IZ114" s="104"/>
      <c r="JA114" s="104"/>
      <c r="JB114" s="104"/>
      <c r="JC114" s="104"/>
      <c r="JD114" s="104"/>
      <c r="JE114" s="104"/>
      <c r="JF114" s="104"/>
      <c r="JG114" s="104"/>
      <c r="JH114" s="104"/>
      <c r="JI114" s="104"/>
      <c r="JJ114" s="104"/>
      <c r="JK114" s="104"/>
      <c r="JL114" s="104"/>
      <c r="JM114" s="104"/>
      <c r="JN114" s="104"/>
      <c r="JO114" s="104"/>
      <c r="JP114" s="104"/>
      <c r="JQ114" s="104"/>
      <c r="JR114" s="104"/>
      <c r="JS114" s="104"/>
      <c r="JT114" s="104"/>
      <c r="JU114" s="104"/>
      <c r="JV114" s="104"/>
      <c r="JW114" s="104"/>
      <c r="JX114" s="104"/>
      <c r="JY114" s="104"/>
      <c r="JZ114" s="104"/>
      <c r="KA114" s="104"/>
      <c r="KB114" s="104"/>
      <c r="KC114" s="104"/>
      <c r="KD114" s="104"/>
      <c r="KE114" s="104"/>
      <c r="KF114" s="104"/>
      <c r="KG114" s="104"/>
      <c r="KH114" s="104"/>
      <c r="KI114" s="104"/>
      <c r="KJ114" s="104"/>
      <c r="KK114" s="104"/>
      <c r="KL114" s="104"/>
      <c r="KM114" s="104"/>
      <c r="KN114" s="104"/>
      <c r="KO114" s="104"/>
      <c r="KP114" s="104"/>
      <c r="KQ114" s="104"/>
      <c r="KR114" s="104"/>
      <c r="KS114" s="104"/>
      <c r="KT114" s="104"/>
      <c r="KU114" s="104"/>
      <c r="KV114" s="104"/>
      <c r="KW114" s="104"/>
      <c r="KX114" s="104"/>
      <c r="KY114" s="104"/>
      <c r="KZ114" s="104"/>
      <c r="LA114" s="104"/>
      <c r="LB114" s="104"/>
      <c r="LC114" s="104"/>
      <c r="LD114" s="104"/>
      <c r="LE114" s="104"/>
      <c r="LF114" s="104"/>
      <c r="LG114" s="104"/>
      <c r="LH114" s="104"/>
      <c r="LI114" s="104"/>
      <c r="LJ114" s="104"/>
      <c r="LK114" s="104"/>
      <c r="LL114" s="104"/>
      <c r="LM114" s="104"/>
      <c r="LN114" s="104"/>
      <c r="LO114" s="104"/>
      <c r="LP114" s="104"/>
      <c r="LQ114" s="104"/>
      <c r="LR114" s="104"/>
      <c r="LS114" s="104"/>
      <c r="LT114" s="104"/>
      <c r="LU114" s="104"/>
      <c r="LV114" s="104"/>
      <c r="LW114" s="104"/>
      <c r="LX114" s="104"/>
      <c r="LY114" s="104"/>
      <c r="LZ114" s="104"/>
      <c r="MA114" s="104"/>
      <c r="MB114" s="104"/>
      <c r="MC114" s="104"/>
      <c r="MD114" s="104"/>
      <c r="ME114" s="104"/>
      <c r="MF114" s="104"/>
      <c r="MG114" s="104"/>
      <c r="MH114" s="104"/>
      <c r="MI114" s="104"/>
      <c r="MJ114" s="104"/>
      <c r="MK114" s="104"/>
      <c r="ML114" s="104"/>
      <c r="MM114" s="104"/>
      <c r="MN114" s="104"/>
      <c r="MO114" s="104"/>
      <c r="MP114" s="104"/>
      <c r="MQ114" s="104"/>
      <c r="MR114" s="104"/>
      <c r="MS114" s="104"/>
      <c r="MT114" s="104"/>
      <c r="MU114" s="104"/>
      <c r="MV114" s="104"/>
      <c r="MW114" s="104"/>
      <c r="MX114" s="104"/>
      <c r="MY114" s="104"/>
      <c r="MZ114" s="104"/>
      <c r="NA114" s="104"/>
      <c r="NB114" s="104"/>
      <c r="NC114" s="104"/>
      <c r="ND114" s="104"/>
      <c r="NE114" s="104"/>
      <c r="NF114" s="104"/>
      <c r="NG114" s="104"/>
      <c r="NH114" s="104"/>
      <c r="NI114" s="104"/>
      <c r="NJ114" s="104"/>
      <c r="NK114" s="104"/>
      <c r="NL114" s="104"/>
      <c r="NM114" s="104"/>
      <c r="NN114" s="104"/>
      <c r="NO114" s="104"/>
      <c r="NP114" s="104"/>
      <c r="NQ114" s="104"/>
      <c r="NR114" s="104"/>
      <c r="NS114" s="104"/>
      <c r="NT114" s="104"/>
      <c r="NU114" s="104"/>
      <c r="NV114" s="104"/>
      <c r="NW114" s="104"/>
      <c r="NX114" s="104"/>
      <c r="NY114" s="104"/>
      <c r="NZ114" s="104"/>
      <c r="OA114" s="104"/>
      <c r="OB114" s="104"/>
      <c r="OC114" s="104"/>
      <c r="OD114" s="104"/>
      <c r="OE114" s="104"/>
      <c r="OF114" s="104"/>
      <c r="OG114" s="104"/>
      <c r="OH114" s="104"/>
      <c r="OI114" s="104"/>
      <c r="OJ114" s="104"/>
      <c r="OK114" s="104"/>
      <c r="OL114" s="104"/>
      <c r="OM114" s="104"/>
      <c r="ON114" s="104"/>
      <c r="OO114" s="104"/>
      <c r="OP114" s="104"/>
      <c r="OQ114" s="104"/>
      <c r="OR114" s="104"/>
      <c r="OS114" s="104"/>
      <c r="OT114" s="104"/>
      <c r="OU114" s="104"/>
      <c r="OV114" s="104"/>
      <c r="OW114" s="104"/>
      <c r="OX114" s="104"/>
      <c r="OY114" s="104"/>
      <c r="OZ114" s="104"/>
      <c r="PA114" s="104"/>
      <c r="PB114" s="104"/>
      <c r="PC114" s="104"/>
      <c r="PD114" s="104"/>
      <c r="PE114" s="104"/>
      <c r="PF114" s="104"/>
      <c r="PG114" s="104"/>
      <c r="PH114" s="104"/>
      <c r="PI114" s="104"/>
      <c r="PJ114" s="104"/>
      <c r="PK114" s="104"/>
      <c r="PL114" s="104"/>
      <c r="PM114" s="104"/>
      <c r="PN114" s="104"/>
      <c r="PO114" s="104"/>
      <c r="PP114" s="104"/>
      <c r="PQ114" s="104"/>
      <c r="PR114" s="104"/>
      <c r="PS114" s="104"/>
      <c r="PT114" s="104"/>
      <c r="PU114" s="104"/>
      <c r="PV114" s="104"/>
      <c r="PW114" s="104"/>
      <c r="PX114" s="104"/>
      <c r="PY114" s="104"/>
      <c r="PZ114" s="104"/>
      <c r="QA114" s="104"/>
      <c r="QB114" s="104"/>
      <c r="QC114" s="104"/>
      <c r="QD114" s="104"/>
      <c r="QE114" s="104"/>
      <c r="QF114" s="104"/>
      <c r="QG114" s="104"/>
      <c r="QH114" s="104"/>
      <c r="QI114" s="104"/>
      <c r="QJ114" s="104"/>
      <c r="QK114" s="104"/>
      <c r="QL114" s="104"/>
      <c r="QM114" s="104"/>
      <c r="QN114" s="104"/>
      <c r="QO114" s="104"/>
      <c r="QP114" s="104"/>
      <c r="QQ114" s="104"/>
      <c r="QR114" s="104"/>
      <c r="QS114" s="104"/>
      <c r="QT114" s="104"/>
      <c r="QU114" s="104"/>
      <c r="QV114" s="104"/>
      <c r="QW114" s="104"/>
      <c r="QX114" s="104"/>
      <c r="QY114" s="104"/>
      <c r="QZ114" s="104"/>
      <c r="RA114" s="104"/>
      <c r="RB114" s="104"/>
      <c r="RC114" s="104"/>
      <c r="RD114" s="104"/>
      <c r="RE114" s="104"/>
      <c r="RF114" s="104"/>
      <c r="RG114" s="104"/>
      <c r="RH114" s="104"/>
      <c r="RI114" s="104"/>
      <c r="RJ114" s="104"/>
      <c r="RK114" s="104"/>
      <c r="RL114" s="104"/>
      <c r="RM114" s="104"/>
      <c r="RN114" s="104"/>
      <c r="RO114" s="104"/>
      <c r="RP114" s="104"/>
      <c r="RQ114" s="104"/>
      <c r="RR114" s="104"/>
      <c r="RS114" s="104"/>
      <c r="RT114" s="104"/>
      <c r="RU114" s="104"/>
      <c r="RV114" s="104"/>
      <c r="RW114" s="104"/>
      <c r="RX114" s="104"/>
      <c r="RY114" s="104"/>
      <c r="RZ114" s="104"/>
      <c r="SA114" s="104"/>
      <c r="SB114" s="104"/>
      <c r="SC114" s="104"/>
      <c r="SD114" s="104"/>
      <c r="SE114" s="104"/>
      <c r="SF114" s="104"/>
      <c r="SG114" s="104"/>
      <c r="SH114" s="104"/>
      <c r="SI114" s="104"/>
      <c r="SJ114" s="104"/>
      <c r="SK114" s="104"/>
      <c r="SL114" s="104"/>
      <c r="SM114" s="104"/>
      <c r="SN114" s="104"/>
      <c r="SO114" s="104"/>
      <c r="SP114" s="104"/>
      <c r="SQ114" s="104"/>
      <c r="SR114" s="104"/>
      <c r="SS114" s="104"/>
      <c r="ST114" s="104"/>
      <c r="SU114" s="104"/>
      <c r="SV114" s="104"/>
      <c r="SW114" s="104"/>
      <c r="SX114" s="104"/>
      <c r="SY114" s="104"/>
      <c r="SZ114" s="104"/>
      <c r="TA114" s="104"/>
      <c r="TB114" s="104"/>
      <c r="TC114" s="104"/>
      <c r="TD114" s="104"/>
      <c r="TE114" s="104"/>
      <c r="TF114" s="104"/>
      <c r="TG114" s="104"/>
      <c r="TH114" s="104"/>
      <c r="TI114" s="104"/>
      <c r="TJ114" s="104"/>
      <c r="TK114" s="104"/>
      <c r="TL114" s="104"/>
      <c r="TM114" s="104"/>
      <c r="TN114" s="104"/>
      <c r="TO114" s="104"/>
      <c r="TP114" s="104"/>
      <c r="TQ114" s="104"/>
      <c r="TR114" s="104"/>
      <c r="TS114" s="104"/>
      <c r="TT114" s="104"/>
      <c r="TU114" s="104"/>
      <c r="TV114" s="104"/>
      <c r="TW114" s="104"/>
      <c r="TX114" s="104"/>
      <c r="TY114" s="104"/>
      <c r="TZ114" s="104"/>
      <c r="UA114" s="104"/>
      <c r="UB114" s="104"/>
      <c r="UC114" s="104"/>
      <c r="UD114" s="104"/>
      <c r="UE114" s="104"/>
      <c r="UF114" s="104"/>
      <c r="UG114" s="104"/>
      <c r="UH114" s="104"/>
      <c r="UI114" s="104"/>
      <c r="UJ114" s="104"/>
      <c r="UK114" s="104"/>
      <c r="UL114" s="104"/>
      <c r="UM114" s="104"/>
      <c r="UN114" s="104"/>
      <c r="UO114" s="104"/>
      <c r="UP114" s="104"/>
      <c r="UQ114" s="104"/>
      <c r="UR114" s="104"/>
      <c r="US114" s="104"/>
      <c r="UT114" s="104"/>
      <c r="UU114" s="104"/>
      <c r="UV114" s="104"/>
      <c r="UW114" s="104"/>
      <c r="UX114" s="104"/>
      <c r="UY114" s="104"/>
      <c r="UZ114" s="104"/>
      <c r="VA114" s="104"/>
      <c r="VB114" s="104"/>
      <c r="VC114" s="104"/>
      <c r="VD114" s="104"/>
      <c r="VE114" s="104"/>
      <c r="VF114" s="104"/>
      <c r="VG114" s="104"/>
      <c r="VH114" s="104"/>
      <c r="VI114" s="104"/>
      <c r="VJ114" s="104"/>
      <c r="VK114" s="104"/>
      <c r="VL114" s="104"/>
      <c r="VM114" s="104"/>
      <c r="VN114" s="104"/>
      <c r="VO114" s="104"/>
      <c r="VP114" s="104"/>
      <c r="VQ114" s="104"/>
      <c r="VR114" s="104"/>
      <c r="VS114" s="104"/>
      <c r="VT114" s="104"/>
      <c r="VU114" s="104"/>
      <c r="VV114" s="104"/>
      <c r="VW114" s="104"/>
      <c r="VX114" s="104"/>
      <c r="VY114" s="104"/>
      <c r="VZ114" s="104"/>
      <c r="WA114" s="104"/>
      <c r="WB114" s="104"/>
      <c r="WC114" s="104"/>
      <c r="WD114" s="104"/>
      <c r="WE114" s="104"/>
      <c r="WF114" s="104"/>
      <c r="WG114" s="104"/>
      <c r="WH114" s="104"/>
      <c r="WI114" s="104"/>
      <c r="WJ114" s="104"/>
      <c r="WK114" s="104"/>
      <c r="WL114" s="104"/>
      <c r="WM114" s="104"/>
      <c r="WN114" s="104"/>
      <c r="WO114" s="104"/>
      <c r="WP114" s="104"/>
      <c r="WQ114" s="104"/>
      <c r="WR114" s="104"/>
      <c r="WS114" s="104"/>
      <c r="WT114" s="104"/>
      <c r="WU114" s="104"/>
      <c r="WV114" s="104"/>
      <c r="WW114" s="104"/>
      <c r="WX114" s="104"/>
      <c r="WY114" s="104"/>
      <c r="WZ114" s="104"/>
      <c r="XA114" s="104"/>
      <c r="XB114" s="104"/>
      <c r="XC114" s="104"/>
      <c r="XD114" s="104"/>
      <c r="XE114" s="104"/>
      <c r="XF114" s="104"/>
      <c r="XG114" s="104"/>
      <c r="XH114" s="104"/>
      <c r="XI114" s="104"/>
      <c r="XJ114" s="104"/>
      <c r="XK114" s="104"/>
      <c r="XL114" s="104"/>
      <c r="XM114" s="104"/>
      <c r="XN114" s="104"/>
      <c r="XO114" s="104"/>
      <c r="XP114" s="104"/>
      <c r="XQ114" s="104"/>
      <c r="XR114" s="104"/>
      <c r="XS114" s="104"/>
      <c r="XT114" s="104"/>
      <c r="XU114" s="104"/>
      <c r="XV114" s="104"/>
      <c r="XW114" s="104"/>
      <c r="XX114" s="104"/>
      <c r="XY114" s="104"/>
      <c r="XZ114" s="104"/>
      <c r="YA114" s="104"/>
      <c r="YB114" s="104"/>
      <c r="YC114" s="104"/>
      <c r="YD114" s="104"/>
      <c r="YE114" s="104"/>
      <c r="YF114" s="104"/>
      <c r="YG114" s="104"/>
      <c r="YH114" s="104"/>
      <c r="YI114" s="104"/>
      <c r="YJ114" s="104"/>
      <c r="YK114" s="104"/>
      <c r="YL114" s="104"/>
      <c r="YM114" s="104"/>
      <c r="YN114" s="104"/>
      <c r="YO114" s="104"/>
      <c r="YP114" s="104"/>
      <c r="YQ114" s="104"/>
      <c r="YR114" s="104"/>
      <c r="YS114" s="104"/>
      <c r="YT114" s="104"/>
      <c r="YU114" s="104"/>
      <c r="YV114" s="104"/>
      <c r="YW114" s="104"/>
      <c r="YX114" s="104"/>
      <c r="YY114" s="104"/>
      <c r="YZ114" s="104"/>
      <c r="ZA114" s="104"/>
      <c r="ZB114" s="104"/>
      <c r="ZC114" s="104"/>
      <c r="ZD114" s="104"/>
      <c r="ZE114" s="104"/>
      <c r="ZF114" s="104"/>
      <c r="ZG114" s="104"/>
      <c r="ZH114" s="104"/>
      <c r="ZI114" s="104"/>
      <c r="ZJ114" s="104"/>
      <c r="ZK114" s="104"/>
      <c r="ZL114" s="104"/>
      <c r="ZM114" s="104"/>
      <c r="ZN114" s="104"/>
      <c r="ZO114" s="104"/>
      <c r="ZP114" s="104"/>
      <c r="ZQ114" s="104"/>
      <c r="ZR114" s="104"/>
      <c r="ZS114" s="104"/>
      <c r="ZT114" s="104"/>
      <c r="ZU114" s="104"/>
      <c r="ZV114" s="104"/>
      <c r="ZW114" s="104"/>
      <c r="ZX114" s="104"/>
      <c r="ZY114" s="104"/>
      <c r="ZZ114" s="104"/>
      <c r="AAA114" s="104"/>
      <c r="AAB114" s="104"/>
      <c r="AAC114" s="104"/>
      <c r="AAD114" s="104"/>
      <c r="AAE114" s="104"/>
      <c r="AAF114" s="104"/>
      <c r="AAG114" s="104"/>
      <c r="AAH114" s="104"/>
      <c r="AAI114" s="104"/>
      <c r="AAJ114" s="104"/>
      <c r="AAK114" s="104"/>
      <c r="AAL114" s="104"/>
      <c r="AAM114" s="104"/>
      <c r="AAN114" s="104"/>
      <c r="AAO114" s="104"/>
      <c r="AAP114" s="104"/>
      <c r="AAQ114" s="104"/>
      <c r="AAR114" s="104"/>
      <c r="AAS114" s="104"/>
      <c r="AAT114" s="104"/>
      <c r="AAU114" s="104"/>
      <c r="AAV114" s="104"/>
      <c r="AAW114" s="104"/>
      <c r="AAX114" s="104"/>
      <c r="AAY114" s="104"/>
      <c r="AAZ114" s="104"/>
      <c r="ABA114" s="104"/>
      <c r="ABB114" s="104"/>
      <c r="ABC114" s="104"/>
      <c r="ABD114" s="104"/>
      <c r="ABE114" s="104"/>
      <c r="ABF114" s="104"/>
      <c r="ABG114" s="104"/>
      <c r="ABH114" s="104"/>
      <c r="ABI114" s="104"/>
      <c r="ABJ114" s="104"/>
      <c r="ABK114" s="104"/>
      <c r="ABL114" s="104"/>
      <c r="ABM114" s="104"/>
      <c r="ABN114" s="104"/>
      <c r="ABO114" s="104"/>
      <c r="ABP114" s="104"/>
      <c r="ABQ114" s="104"/>
      <c r="ABR114" s="104"/>
      <c r="ABS114" s="104"/>
      <c r="ABT114" s="104"/>
      <c r="ABU114" s="104"/>
      <c r="ABV114" s="104"/>
      <c r="ABW114" s="104"/>
      <c r="ABX114" s="104"/>
      <c r="ABY114" s="104"/>
      <c r="ABZ114" s="104"/>
      <c r="ACA114" s="104"/>
      <c r="ACB114" s="104"/>
      <c r="ACC114" s="104"/>
      <c r="ACD114" s="104"/>
      <c r="ACE114" s="104"/>
      <c r="ACF114" s="104"/>
      <c r="ACG114" s="104"/>
      <c r="ACH114" s="104"/>
      <c r="ACI114" s="104"/>
      <c r="ACJ114" s="104"/>
      <c r="ACK114" s="104"/>
      <c r="ACL114" s="104"/>
      <c r="ACM114" s="104"/>
      <c r="ACN114" s="104"/>
      <c r="ACO114" s="104"/>
      <c r="ACP114" s="104"/>
      <c r="ACQ114" s="104"/>
      <c r="ACR114" s="104"/>
      <c r="ACS114" s="104"/>
      <c r="ACT114" s="104"/>
      <c r="ACU114" s="104"/>
      <c r="ACV114" s="104"/>
      <c r="ACW114" s="104"/>
      <c r="ACX114" s="104"/>
      <c r="ACY114" s="104"/>
      <c r="ACZ114" s="104"/>
      <c r="ADA114" s="104"/>
      <c r="ADB114" s="104"/>
      <c r="ADC114" s="104"/>
      <c r="ADD114" s="104"/>
      <c r="ADE114" s="104"/>
      <c r="ADF114" s="104"/>
      <c r="ADG114" s="104"/>
      <c r="ADH114" s="104"/>
      <c r="ADI114" s="104"/>
      <c r="ADJ114" s="104"/>
      <c r="ADK114" s="104"/>
      <c r="ADL114" s="104"/>
      <c r="ADM114" s="104"/>
      <c r="ADN114" s="104"/>
      <c r="ADO114" s="104"/>
      <c r="ADP114" s="104"/>
      <c r="ADQ114" s="104"/>
      <c r="ADR114" s="104"/>
      <c r="ADS114" s="104"/>
      <c r="ADT114" s="104"/>
      <c r="ADU114" s="104"/>
      <c r="ADV114" s="104"/>
      <c r="ADW114" s="104"/>
      <c r="ADX114" s="104"/>
      <c r="ADY114" s="104"/>
      <c r="ADZ114" s="104"/>
      <c r="AEA114" s="104"/>
      <c r="AEB114" s="104"/>
      <c r="AEC114" s="104"/>
      <c r="AED114" s="104"/>
      <c r="AEE114" s="104"/>
      <c r="AEF114" s="104"/>
      <c r="AEG114" s="104"/>
      <c r="AEH114" s="104"/>
      <c r="AEI114" s="104"/>
      <c r="AEJ114" s="104"/>
      <c r="AEK114" s="104"/>
      <c r="AEL114" s="104"/>
      <c r="AEM114" s="104"/>
      <c r="AEN114" s="104"/>
      <c r="AEO114" s="104"/>
      <c r="AEP114" s="104"/>
      <c r="AEQ114" s="104"/>
      <c r="AER114" s="104"/>
      <c r="AES114" s="104"/>
      <c r="AET114" s="104"/>
      <c r="AEU114" s="104"/>
      <c r="AEV114" s="104"/>
      <c r="AEW114" s="104"/>
      <c r="AEX114" s="104"/>
      <c r="AEY114" s="104"/>
      <c r="AEZ114" s="104"/>
      <c r="AFA114" s="104"/>
      <c r="AFB114" s="104"/>
      <c r="AFC114" s="104"/>
      <c r="AFD114" s="104"/>
      <c r="AFE114" s="104"/>
      <c r="AFF114" s="104"/>
      <c r="AFG114" s="104"/>
      <c r="AFH114" s="104"/>
      <c r="AFI114" s="104"/>
      <c r="AFJ114" s="104"/>
      <c r="AFK114" s="104"/>
      <c r="AFL114" s="104"/>
      <c r="AFM114" s="104"/>
      <c r="AFN114" s="104"/>
      <c r="AFO114" s="104"/>
      <c r="AFP114" s="104"/>
      <c r="AFQ114" s="104"/>
      <c r="AFR114" s="104"/>
      <c r="AFS114" s="104"/>
      <c r="AFT114" s="104"/>
      <c r="AFU114" s="104"/>
      <c r="AFV114" s="104"/>
      <c r="AFW114" s="104"/>
      <c r="AFX114" s="104"/>
      <c r="AFY114" s="104"/>
      <c r="AFZ114" s="104"/>
      <c r="AGA114" s="104"/>
      <c r="AGB114" s="104"/>
      <c r="AGC114" s="104"/>
      <c r="AGD114" s="104"/>
      <c r="AGE114" s="104"/>
      <c r="AGF114" s="104"/>
      <c r="AGG114" s="104"/>
      <c r="AGH114" s="104"/>
      <c r="AGI114" s="104"/>
      <c r="AGJ114" s="104"/>
      <c r="AGK114" s="104"/>
      <c r="AGL114" s="104"/>
      <c r="AGM114" s="104"/>
      <c r="AGN114" s="104"/>
      <c r="AGO114" s="104"/>
      <c r="AGP114" s="104"/>
      <c r="AGQ114" s="104"/>
      <c r="AGR114" s="104"/>
      <c r="AGS114" s="104"/>
      <c r="AGT114" s="104"/>
      <c r="AGU114" s="104"/>
      <c r="AGV114" s="104"/>
      <c r="AGW114" s="104"/>
      <c r="AGX114" s="104"/>
      <c r="AGY114" s="104"/>
      <c r="AGZ114" s="104"/>
      <c r="AHA114" s="104"/>
      <c r="AHB114" s="104"/>
      <c r="AHC114" s="104"/>
      <c r="AHD114" s="104"/>
      <c r="AHE114" s="104"/>
      <c r="AHF114" s="104"/>
      <c r="AHG114" s="104"/>
      <c r="AHH114" s="104"/>
      <c r="AHI114" s="104"/>
      <c r="AHJ114" s="104"/>
      <c r="AHK114" s="104"/>
      <c r="AHL114" s="104"/>
      <c r="AHM114" s="104"/>
      <c r="AHN114" s="104"/>
      <c r="AHO114" s="104"/>
      <c r="AHP114" s="104"/>
      <c r="AHQ114" s="104"/>
      <c r="AHR114" s="104"/>
      <c r="AHS114" s="104"/>
      <c r="AHT114" s="104"/>
      <c r="AHU114" s="104"/>
      <c r="AHV114" s="104"/>
      <c r="AHW114" s="104"/>
      <c r="AHX114" s="104"/>
      <c r="AHY114" s="104"/>
      <c r="AHZ114" s="104"/>
      <c r="AIA114" s="104"/>
      <c r="AIB114" s="104"/>
      <c r="AIC114" s="104"/>
      <c r="AID114" s="104"/>
      <c r="AIE114" s="104"/>
      <c r="AIF114" s="104"/>
      <c r="AIG114" s="104"/>
      <c r="AIH114" s="104"/>
      <c r="AII114" s="104"/>
      <c r="AIJ114" s="104"/>
      <c r="AIK114" s="104"/>
      <c r="AIL114" s="104"/>
      <c r="AIM114" s="104"/>
      <c r="AIN114" s="104"/>
      <c r="AIO114" s="104"/>
      <c r="AIP114" s="104"/>
      <c r="AIQ114" s="104"/>
      <c r="AIR114" s="104"/>
      <c r="AIS114" s="104"/>
      <c r="AIT114" s="104"/>
      <c r="AIU114" s="104"/>
      <c r="AIV114" s="104"/>
      <c r="AIW114" s="104"/>
      <c r="AIX114" s="104"/>
      <c r="AIY114" s="104"/>
      <c r="AIZ114" s="104"/>
      <c r="AJA114" s="104"/>
      <c r="AJB114" s="104"/>
      <c r="AJC114" s="104"/>
      <c r="AJD114" s="104"/>
      <c r="AJE114" s="104"/>
      <c r="AJF114" s="104"/>
      <c r="AJG114" s="104"/>
      <c r="AJH114" s="104"/>
      <c r="AJI114" s="104"/>
      <c r="AJJ114" s="104"/>
      <c r="AJK114" s="104"/>
      <c r="AJL114" s="104"/>
      <c r="AJM114" s="104"/>
      <c r="AJN114" s="104"/>
      <c r="AJO114" s="104"/>
      <c r="AJP114" s="104"/>
      <c r="AJQ114" s="104"/>
      <c r="AJR114" s="104"/>
      <c r="AJS114" s="104"/>
      <c r="AJT114" s="104"/>
      <c r="AJU114" s="104"/>
      <c r="AJV114" s="104"/>
      <c r="AJW114" s="104"/>
      <c r="AJX114" s="104"/>
      <c r="AJY114" s="104"/>
      <c r="AJZ114" s="104"/>
      <c r="AKA114" s="104"/>
      <c r="AKB114" s="104"/>
      <c r="AKC114" s="104"/>
      <c r="AKD114" s="104"/>
      <c r="AKE114" s="104"/>
      <c r="AKF114" s="104"/>
      <c r="AKG114" s="104"/>
      <c r="AKH114" s="104"/>
      <c r="AKI114" s="104"/>
      <c r="AKJ114" s="104"/>
      <c r="AKK114" s="104"/>
      <c r="AKL114" s="104"/>
      <c r="AKM114" s="104"/>
      <c r="AKN114" s="104"/>
      <c r="AKO114" s="104"/>
      <c r="AKP114" s="104"/>
      <c r="AKQ114" s="104"/>
      <c r="AKR114" s="104"/>
      <c r="AKS114" s="104"/>
      <c r="AKT114" s="104"/>
      <c r="AKU114" s="104"/>
      <c r="AKV114" s="104"/>
      <c r="AKW114" s="104"/>
      <c r="AKX114" s="104"/>
      <c r="AKY114" s="104"/>
      <c r="AKZ114" s="104"/>
      <c r="ALA114" s="104"/>
      <c r="ALB114" s="104"/>
      <c r="ALC114" s="104"/>
      <c r="ALD114" s="104"/>
      <c r="ALE114" s="104"/>
      <c r="ALF114" s="104"/>
      <c r="ALG114" s="104"/>
      <c r="ALH114" s="104"/>
      <c r="ALI114" s="104"/>
      <c r="ALJ114" s="104"/>
      <c r="ALK114" s="104"/>
      <c r="ALL114" s="104"/>
      <c r="ALM114" s="104"/>
      <c r="ALN114" s="104"/>
      <c r="ALO114" s="104"/>
      <c r="ALP114" s="104"/>
      <c r="ALQ114" s="104"/>
      <c r="ALR114" s="104"/>
      <c r="ALS114" s="104"/>
      <c r="ALT114" s="104"/>
      <c r="ALU114" s="104"/>
      <c r="ALV114" s="104"/>
      <c r="ALW114" s="104"/>
      <c r="ALX114" s="104"/>
      <c r="ALY114" s="104"/>
      <c r="ALZ114" s="104"/>
      <c r="AMA114" s="104"/>
      <c r="AMB114" s="104"/>
      <c r="AMC114" s="104"/>
      <c r="AMD114" s="104"/>
      <c r="AME114" s="104"/>
      <c r="AMF114" s="104"/>
      <c r="AMG114" s="104"/>
      <c r="AMH114" s="104"/>
      <c r="AMI114" s="104"/>
      <c r="AMJ114" s="104"/>
      <c r="AMK114" s="104"/>
      <c r="AML114" s="104"/>
      <c r="AMM114" s="104"/>
      <c r="AMN114" s="104"/>
      <c r="AMO114" s="104"/>
      <c r="AMP114" s="104"/>
      <c r="AMQ114" s="104"/>
      <c r="AMR114" s="104"/>
      <c r="AMS114" s="104"/>
      <c r="AMT114" s="104"/>
      <c r="AMU114" s="104"/>
      <c r="AMV114" s="104"/>
      <c r="AMW114" s="104"/>
      <c r="AMX114" s="104"/>
      <c r="AMY114" s="104"/>
      <c r="AMZ114" s="104"/>
      <c r="ANA114" s="104"/>
      <c r="ANB114" s="104"/>
      <c r="ANC114" s="104"/>
      <c r="AND114" s="104"/>
      <c r="ANE114" s="104"/>
      <c r="ANF114" s="104"/>
      <c r="ANG114" s="104"/>
      <c r="ANH114" s="104"/>
      <c r="ANI114" s="104"/>
      <c r="ANJ114" s="104"/>
      <c r="ANK114" s="104"/>
      <c r="ANL114" s="104"/>
      <c r="ANM114" s="104"/>
      <c r="ANN114" s="104"/>
      <c r="ANO114" s="104"/>
      <c r="ANP114" s="104"/>
      <c r="ANQ114" s="104"/>
      <c r="ANR114" s="104"/>
      <c r="ANS114" s="104"/>
      <c r="ANT114" s="104"/>
      <c r="ANU114" s="104"/>
      <c r="ANV114" s="104"/>
      <c r="ANW114" s="104"/>
      <c r="ANX114" s="104"/>
      <c r="ANY114" s="104"/>
      <c r="ANZ114" s="104"/>
      <c r="AOA114" s="104"/>
      <c r="AOB114" s="104"/>
      <c r="AOC114" s="104"/>
      <c r="AOD114" s="104"/>
      <c r="AOE114" s="104"/>
      <c r="AOF114" s="104"/>
      <c r="AOG114" s="104"/>
      <c r="AOH114" s="104"/>
      <c r="AOI114" s="104"/>
      <c r="AOJ114" s="104"/>
      <c r="AOK114" s="104"/>
      <c r="AOL114" s="104"/>
      <c r="AOM114" s="104"/>
      <c r="AON114" s="104"/>
      <c r="AOO114" s="104"/>
      <c r="AOP114" s="104"/>
      <c r="AOQ114" s="104"/>
      <c r="AOR114" s="104"/>
      <c r="AOS114" s="104"/>
      <c r="AOT114" s="104"/>
      <c r="AOU114" s="104"/>
      <c r="AOV114" s="104"/>
      <c r="AOW114" s="104"/>
      <c r="AOX114" s="104"/>
      <c r="AOY114" s="104"/>
      <c r="AOZ114" s="104"/>
      <c r="APA114" s="104"/>
      <c r="APB114" s="104"/>
      <c r="APC114" s="104"/>
      <c r="APD114" s="104"/>
      <c r="APE114" s="104"/>
      <c r="APF114" s="104"/>
      <c r="APG114" s="104"/>
      <c r="APH114" s="104"/>
      <c r="API114" s="104"/>
      <c r="APJ114" s="104"/>
      <c r="APK114" s="104"/>
      <c r="APL114" s="104"/>
      <c r="APM114" s="104"/>
      <c r="APN114" s="104"/>
      <c r="APO114" s="104"/>
      <c r="APP114" s="104"/>
      <c r="APQ114" s="104"/>
      <c r="APR114" s="104"/>
      <c r="APS114" s="104"/>
      <c r="APT114" s="104"/>
      <c r="APU114" s="104"/>
      <c r="APV114" s="104"/>
      <c r="APW114" s="104"/>
      <c r="APX114" s="104"/>
      <c r="APY114" s="104"/>
      <c r="APZ114" s="104"/>
      <c r="AQA114" s="104"/>
      <c r="AQB114" s="104"/>
      <c r="AQC114" s="104"/>
      <c r="AQD114" s="104"/>
      <c r="AQE114" s="104"/>
      <c r="AQF114" s="104"/>
      <c r="AQG114" s="104"/>
      <c r="AQH114" s="104"/>
      <c r="AQI114" s="104"/>
      <c r="AQJ114" s="104"/>
      <c r="AQK114" s="104"/>
      <c r="AQL114" s="104"/>
      <c r="AQM114" s="104"/>
      <c r="AQN114" s="104"/>
      <c r="AQO114" s="104"/>
      <c r="AQP114" s="104"/>
      <c r="AQQ114" s="104"/>
      <c r="AQR114" s="104"/>
      <c r="AQS114" s="104"/>
      <c r="AQT114" s="104"/>
      <c r="AQU114" s="104"/>
      <c r="AQV114" s="104"/>
      <c r="AQW114" s="104"/>
      <c r="AQX114" s="104"/>
      <c r="AQY114" s="104"/>
      <c r="AQZ114" s="104"/>
      <c r="ARA114" s="104"/>
      <c r="ARB114" s="104"/>
      <c r="ARC114" s="104"/>
      <c r="ARD114" s="104"/>
      <c r="ARE114" s="104"/>
      <c r="ARF114" s="104"/>
      <c r="ARG114" s="104"/>
      <c r="ARH114" s="104"/>
      <c r="ARI114" s="104"/>
      <c r="ARJ114" s="104"/>
      <c r="ARK114" s="104"/>
      <c r="ARL114" s="104"/>
      <c r="ARM114" s="104"/>
      <c r="ARN114" s="104"/>
      <c r="ARO114" s="104"/>
      <c r="ARP114" s="104"/>
      <c r="ARQ114" s="104"/>
      <c r="ARR114" s="104"/>
      <c r="ARS114" s="104"/>
      <c r="ART114" s="104"/>
      <c r="ARU114" s="104"/>
      <c r="ARV114" s="104"/>
      <c r="ARW114" s="104"/>
      <c r="ARX114" s="104"/>
      <c r="ARY114" s="104"/>
      <c r="ARZ114" s="104"/>
      <c r="ASA114" s="104"/>
      <c r="ASB114" s="104"/>
      <c r="ASC114" s="104"/>
      <c r="ASD114" s="104"/>
      <c r="ASE114" s="104"/>
      <c r="ASF114" s="104"/>
      <c r="ASG114" s="104"/>
      <c r="ASH114" s="104"/>
      <c r="ASI114" s="104"/>
      <c r="ASJ114" s="104"/>
      <c r="ASK114" s="104"/>
      <c r="ASL114" s="104"/>
      <c r="ASM114" s="104"/>
      <c r="ASN114" s="104"/>
      <c r="ASO114" s="104"/>
      <c r="ASP114" s="104"/>
      <c r="ASQ114" s="104"/>
      <c r="ASR114" s="104"/>
      <c r="ASS114" s="104"/>
      <c r="AST114" s="104"/>
      <c r="ASU114" s="104"/>
      <c r="ASV114" s="104"/>
      <c r="ASW114" s="104"/>
      <c r="ASX114" s="104"/>
      <c r="ASY114" s="104"/>
      <c r="ASZ114" s="104"/>
      <c r="ATA114" s="104"/>
      <c r="ATB114" s="104"/>
      <c r="ATC114" s="104"/>
      <c r="ATD114" s="104"/>
      <c r="ATE114" s="104"/>
      <c r="ATF114" s="104"/>
      <c r="ATG114" s="104"/>
      <c r="ATH114" s="104"/>
      <c r="ATI114" s="104"/>
      <c r="ATJ114" s="104"/>
      <c r="ATK114" s="104"/>
      <c r="ATL114" s="104"/>
      <c r="ATM114" s="104"/>
      <c r="ATN114" s="104"/>
      <c r="ATO114" s="104"/>
      <c r="ATP114" s="104"/>
      <c r="ATQ114" s="104"/>
      <c r="ATR114" s="104"/>
      <c r="ATS114" s="104"/>
      <c r="ATT114" s="104"/>
      <c r="ATU114" s="104"/>
      <c r="ATV114" s="104"/>
      <c r="ATW114" s="104"/>
      <c r="ATX114" s="104"/>
      <c r="ATY114" s="104"/>
      <c r="ATZ114" s="104"/>
      <c r="AUA114" s="104"/>
      <c r="AUB114" s="104"/>
      <c r="AUC114" s="104"/>
      <c r="AUD114" s="104"/>
      <c r="AUE114" s="104"/>
      <c r="AUF114" s="104"/>
      <c r="AUG114" s="104"/>
      <c r="AUH114" s="104"/>
      <c r="AUI114" s="104"/>
      <c r="AUJ114" s="104"/>
      <c r="AUK114" s="104"/>
      <c r="AUL114" s="104"/>
      <c r="AUM114" s="104"/>
      <c r="AUN114" s="104"/>
      <c r="AUO114" s="104"/>
      <c r="AUP114" s="104"/>
      <c r="AUQ114" s="104"/>
      <c r="AUR114" s="104"/>
      <c r="AUS114" s="104"/>
      <c r="AUT114" s="104"/>
      <c r="AUU114" s="104"/>
      <c r="AUV114" s="104"/>
      <c r="AUW114" s="104"/>
      <c r="AUX114" s="104"/>
      <c r="AUY114" s="104"/>
      <c r="AUZ114" s="104"/>
      <c r="AVA114" s="104"/>
      <c r="AVB114" s="104"/>
      <c r="AVC114" s="104"/>
      <c r="AVD114" s="104"/>
      <c r="AVE114" s="104"/>
      <c r="AVF114" s="104"/>
      <c r="AVG114" s="104"/>
      <c r="AVH114" s="104"/>
      <c r="AVI114" s="104"/>
      <c r="AVJ114" s="104"/>
      <c r="AVK114" s="104"/>
      <c r="AVL114" s="104"/>
      <c r="AVM114" s="104"/>
      <c r="AVN114" s="104"/>
      <c r="AVO114" s="104"/>
      <c r="AVP114" s="104"/>
      <c r="AVQ114" s="104"/>
      <c r="AVR114" s="104"/>
      <c r="AVS114" s="104"/>
      <c r="AVT114" s="104"/>
      <c r="AVU114" s="104"/>
      <c r="AVV114" s="104"/>
      <c r="AVW114" s="104"/>
      <c r="AVX114" s="104"/>
      <c r="AVY114" s="104"/>
      <c r="AVZ114" s="104"/>
      <c r="AWA114" s="104"/>
      <c r="AWB114" s="104"/>
      <c r="AWC114" s="104"/>
      <c r="AWD114" s="104"/>
      <c r="AWE114" s="104"/>
      <c r="AWF114" s="104"/>
      <c r="AWG114" s="104"/>
      <c r="AWH114" s="104"/>
      <c r="AWI114" s="104"/>
      <c r="AWJ114" s="104"/>
      <c r="AWK114" s="104"/>
      <c r="AWL114" s="104"/>
      <c r="AWM114" s="104"/>
      <c r="AWN114" s="104"/>
      <c r="AWO114" s="104"/>
      <c r="AWP114" s="104"/>
      <c r="AWQ114" s="104"/>
      <c r="AWR114" s="104"/>
      <c r="AWS114" s="104"/>
      <c r="AWT114" s="104"/>
      <c r="AWU114" s="104"/>
      <c r="AWV114" s="104"/>
      <c r="AWW114" s="104"/>
      <c r="AWX114" s="104"/>
      <c r="AWY114" s="104"/>
      <c r="AWZ114" s="104"/>
      <c r="AXA114" s="104"/>
      <c r="AXB114" s="104"/>
      <c r="AXC114" s="104"/>
      <c r="AXD114" s="104"/>
      <c r="AXE114" s="104"/>
      <c r="AXF114" s="104"/>
      <c r="AXG114" s="104"/>
      <c r="AXH114" s="104"/>
      <c r="AXI114" s="104"/>
      <c r="AXJ114" s="104"/>
      <c r="AXK114" s="104"/>
      <c r="AXL114" s="104"/>
      <c r="AXM114" s="104"/>
      <c r="AXN114" s="104"/>
      <c r="AXO114" s="104"/>
      <c r="AXP114" s="104"/>
      <c r="AXQ114" s="104"/>
      <c r="AXR114" s="104"/>
      <c r="AXS114" s="104"/>
      <c r="AXT114" s="104"/>
      <c r="AXU114" s="104"/>
      <c r="AXV114" s="104"/>
      <c r="AXW114" s="104"/>
      <c r="AXX114" s="104"/>
      <c r="AXY114" s="104"/>
      <c r="AXZ114" s="104"/>
      <c r="AYA114" s="104"/>
      <c r="AYB114" s="104"/>
      <c r="AYC114" s="104"/>
      <c r="AYD114" s="104"/>
      <c r="AYE114" s="104"/>
      <c r="AYF114" s="104"/>
      <c r="AYG114" s="104"/>
      <c r="AYH114" s="104"/>
      <c r="AYI114" s="104"/>
      <c r="AYJ114" s="104"/>
      <c r="AYK114" s="104"/>
      <c r="AYL114" s="104"/>
      <c r="AYM114" s="104"/>
      <c r="AYN114" s="104"/>
      <c r="AYO114" s="104"/>
      <c r="AYP114" s="104"/>
      <c r="AYQ114" s="104"/>
      <c r="AYR114" s="104"/>
      <c r="AYS114" s="104"/>
      <c r="AYT114" s="104"/>
      <c r="AYU114" s="104"/>
      <c r="AYV114" s="104"/>
      <c r="AYW114" s="104"/>
      <c r="AYX114" s="104"/>
      <c r="AYY114" s="104"/>
      <c r="AYZ114" s="104"/>
      <c r="AZA114" s="104"/>
      <c r="AZB114" s="104"/>
      <c r="AZC114" s="104"/>
      <c r="AZD114" s="104"/>
      <c r="AZE114" s="104"/>
      <c r="AZF114" s="104"/>
      <c r="AZG114" s="104"/>
      <c r="AZH114" s="104"/>
      <c r="AZI114" s="104"/>
      <c r="AZJ114" s="104"/>
      <c r="AZK114" s="104"/>
      <c r="AZL114" s="104"/>
      <c r="AZM114" s="104"/>
      <c r="AZN114" s="104"/>
      <c r="AZO114" s="104"/>
      <c r="AZP114" s="104"/>
      <c r="AZQ114" s="104"/>
      <c r="AZR114" s="104"/>
      <c r="AZS114" s="104"/>
      <c r="AZT114" s="104"/>
      <c r="AZU114" s="104"/>
      <c r="AZV114" s="104"/>
      <c r="AZW114" s="104"/>
      <c r="AZX114" s="104"/>
      <c r="AZY114" s="104"/>
      <c r="AZZ114" s="104"/>
      <c r="BAA114" s="104"/>
      <c r="BAB114" s="104"/>
      <c r="BAC114" s="104"/>
      <c r="BAD114" s="104"/>
      <c r="BAE114" s="104"/>
      <c r="BAF114" s="104"/>
      <c r="BAG114" s="104"/>
      <c r="BAH114" s="104"/>
      <c r="BAI114" s="104"/>
      <c r="BAJ114" s="104"/>
      <c r="BAK114" s="104"/>
      <c r="BAL114" s="104"/>
      <c r="BAM114" s="104"/>
      <c r="BAN114" s="104"/>
      <c r="BAO114" s="104"/>
      <c r="BAP114" s="104"/>
      <c r="BAQ114" s="104"/>
      <c r="BAR114" s="104"/>
      <c r="BAS114" s="104"/>
      <c r="BAT114" s="104"/>
      <c r="BAU114" s="104"/>
      <c r="BAV114" s="104"/>
      <c r="BAW114" s="104"/>
      <c r="BAX114" s="104"/>
      <c r="BAY114" s="104"/>
      <c r="BAZ114" s="104"/>
      <c r="BBA114" s="104"/>
      <c r="BBB114" s="104"/>
      <c r="BBC114" s="104"/>
      <c r="BBD114" s="104"/>
      <c r="BBE114" s="104"/>
      <c r="BBF114" s="104"/>
      <c r="BBG114" s="104"/>
      <c r="BBH114" s="104"/>
      <c r="BBI114" s="104"/>
      <c r="BBJ114" s="104"/>
      <c r="BBK114" s="104"/>
      <c r="BBL114" s="104"/>
      <c r="BBM114" s="104"/>
      <c r="BBN114" s="104"/>
      <c r="BBO114" s="104"/>
      <c r="BBP114" s="104"/>
      <c r="BBQ114" s="104"/>
      <c r="BBR114" s="104"/>
      <c r="BBS114" s="104"/>
      <c r="BBT114" s="104"/>
      <c r="BBU114" s="104"/>
      <c r="BBV114" s="104"/>
      <c r="BBW114" s="104"/>
      <c r="BBX114" s="104"/>
      <c r="BBY114" s="104"/>
      <c r="BBZ114" s="104"/>
      <c r="BCA114" s="104"/>
      <c r="BCB114" s="104"/>
      <c r="BCC114" s="104"/>
      <c r="BCD114" s="104"/>
      <c r="BCE114" s="104"/>
      <c r="BCF114" s="104"/>
      <c r="BCG114" s="104"/>
      <c r="BCH114" s="104"/>
      <c r="BCI114" s="104"/>
      <c r="BCJ114" s="104"/>
      <c r="BCK114" s="104"/>
      <c r="BCL114" s="104"/>
      <c r="BCM114" s="104"/>
      <c r="BCN114" s="104"/>
      <c r="BCO114" s="104"/>
      <c r="BCP114" s="104"/>
      <c r="BCQ114" s="104"/>
      <c r="BCR114" s="104"/>
      <c r="BCS114" s="104"/>
      <c r="BCT114" s="104"/>
      <c r="BCU114" s="104"/>
      <c r="BCV114" s="104"/>
      <c r="BCW114" s="104"/>
      <c r="BCX114" s="104"/>
      <c r="BCY114" s="104"/>
      <c r="BCZ114" s="104"/>
      <c r="BDA114" s="104"/>
      <c r="BDB114" s="104"/>
      <c r="BDC114" s="104"/>
      <c r="BDD114" s="104"/>
      <c r="BDE114" s="104"/>
      <c r="BDF114" s="104"/>
      <c r="BDG114" s="104"/>
      <c r="BDH114" s="104"/>
      <c r="BDI114" s="104"/>
      <c r="BDJ114" s="104"/>
      <c r="BDK114" s="104"/>
      <c r="BDL114" s="104"/>
      <c r="BDM114" s="104"/>
      <c r="BDN114" s="104"/>
      <c r="BDO114" s="104"/>
      <c r="BDP114" s="104"/>
      <c r="BDQ114" s="104"/>
      <c r="BDR114" s="104"/>
      <c r="BDS114" s="104"/>
      <c r="BDT114" s="104"/>
      <c r="BDU114" s="104"/>
      <c r="BDV114" s="104"/>
      <c r="BDW114" s="104"/>
      <c r="BDX114" s="104"/>
      <c r="BDY114" s="104"/>
      <c r="BDZ114" s="104"/>
      <c r="BEA114" s="104"/>
      <c r="BEB114" s="104"/>
      <c r="BEC114" s="104"/>
      <c r="BED114" s="104"/>
      <c r="BEE114" s="104"/>
      <c r="BEF114" s="104"/>
      <c r="BEG114" s="104"/>
      <c r="BEH114" s="104"/>
      <c r="BEI114" s="104"/>
      <c r="BEJ114" s="104"/>
      <c r="BEK114" s="104"/>
      <c r="BEL114" s="104"/>
      <c r="BEM114" s="104"/>
      <c r="BEN114" s="104"/>
      <c r="BEO114" s="104"/>
      <c r="BEP114" s="104"/>
      <c r="BEQ114" s="104"/>
      <c r="BER114" s="104"/>
      <c r="BES114" s="104"/>
      <c r="BET114" s="104"/>
      <c r="BEU114" s="104"/>
      <c r="BEV114" s="104"/>
      <c r="BEW114" s="104"/>
      <c r="BEX114" s="104"/>
      <c r="BEY114" s="104"/>
      <c r="BEZ114" s="104"/>
      <c r="BFA114" s="104"/>
      <c r="BFB114" s="104"/>
      <c r="BFC114" s="104"/>
      <c r="BFD114" s="104"/>
      <c r="BFE114" s="104"/>
      <c r="BFF114" s="104"/>
      <c r="BFG114" s="104"/>
      <c r="BFH114" s="104"/>
      <c r="BFI114" s="104"/>
      <c r="BFJ114" s="104"/>
      <c r="BFK114" s="104"/>
      <c r="BFL114" s="104"/>
      <c r="BFM114" s="104"/>
      <c r="BFN114" s="104"/>
      <c r="BFO114" s="104"/>
      <c r="BFP114" s="104"/>
      <c r="BFQ114" s="104"/>
      <c r="BFR114" s="104"/>
      <c r="BFS114" s="104"/>
      <c r="BFT114" s="104"/>
      <c r="BFU114" s="104"/>
      <c r="BFV114" s="104"/>
      <c r="BFW114" s="104"/>
      <c r="BFX114" s="104"/>
      <c r="BFY114" s="104"/>
      <c r="BFZ114" s="104"/>
      <c r="BGA114" s="104"/>
      <c r="BGB114" s="104"/>
      <c r="BGC114" s="104"/>
      <c r="BGD114" s="104"/>
      <c r="BGE114" s="104"/>
      <c r="BGF114" s="104"/>
      <c r="BGG114" s="104"/>
      <c r="BGH114" s="104"/>
      <c r="BGI114" s="104"/>
      <c r="BGJ114" s="104"/>
      <c r="BGK114" s="104"/>
      <c r="BGL114" s="104"/>
      <c r="BGM114" s="104"/>
      <c r="BGN114" s="104"/>
      <c r="BGO114" s="104"/>
      <c r="BGP114" s="104"/>
      <c r="BGQ114" s="104"/>
      <c r="BGR114" s="104"/>
      <c r="BGS114" s="104"/>
      <c r="BGT114" s="104"/>
      <c r="BGU114" s="104"/>
      <c r="BGV114" s="104"/>
      <c r="BGW114" s="104"/>
      <c r="BGX114" s="104"/>
      <c r="BGY114" s="104"/>
      <c r="BGZ114" s="104"/>
      <c r="BHA114" s="104"/>
      <c r="BHB114" s="104"/>
      <c r="BHC114" s="104"/>
      <c r="BHD114" s="104"/>
      <c r="BHE114" s="104"/>
      <c r="BHF114" s="104"/>
      <c r="BHG114" s="104"/>
      <c r="BHH114" s="104"/>
      <c r="BHI114" s="104"/>
      <c r="BHJ114" s="104"/>
      <c r="BHK114" s="104"/>
      <c r="BHL114" s="104"/>
      <c r="BHM114" s="104"/>
      <c r="BHN114" s="104"/>
      <c r="BHO114" s="104"/>
      <c r="BHP114" s="104"/>
      <c r="BHQ114" s="104"/>
      <c r="BHR114" s="104"/>
      <c r="BHS114" s="104"/>
      <c r="BHT114" s="104"/>
      <c r="BHU114" s="104"/>
      <c r="BHV114" s="104"/>
      <c r="BHW114" s="104"/>
      <c r="BHX114" s="104"/>
      <c r="BHY114" s="104"/>
      <c r="BHZ114" s="104"/>
      <c r="BIA114" s="104"/>
      <c r="BIB114" s="104"/>
      <c r="BIC114" s="104"/>
      <c r="BID114" s="104"/>
      <c r="BIE114" s="104"/>
      <c r="BIF114" s="104"/>
      <c r="BIG114" s="104"/>
      <c r="BIH114" s="104"/>
      <c r="BII114" s="104"/>
      <c r="BIJ114" s="104"/>
      <c r="BIK114" s="104"/>
      <c r="BIL114" s="104"/>
      <c r="BIM114" s="104"/>
      <c r="BIN114" s="104"/>
      <c r="BIO114" s="104"/>
      <c r="BIP114" s="104"/>
      <c r="BIQ114" s="104"/>
      <c r="BIR114" s="104"/>
      <c r="BIS114" s="104"/>
      <c r="BIT114" s="104"/>
      <c r="BIU114" s="104"/>
      <c r="BIV114" s="104"/>
      <c r="BIW114" s="104"/>
      <c r="BIX114" s="104"/>
      <c r="BIY114" s="104"/>
      <c r="BIZ114" s="104"/>
      <c r="BJA114" s="104"/>
      <c r="BJB114" s="104"/>
      <c r="BJC114" s="104"/>
      <c r="BJD114" s="104"/>
      <c r="BJE114" s="104"/>
      <c r="BJF114" s="104"/>
      <c r="BJG114" s="104"/>
      <c r="BJH114" s="104"/>
      <c r="BJI114" s="104"/>
      <c r="BJJ114" s="104"/>
      <c r="BJK114" s="104"/>
      <c r="BJL114" s="104"/>
      <c r="BJM114" s="104"/>
      <c r="BJN114" s="104"/>
      <c r="BJO114" s="104"/>
      <c r="BJP114" s="104"/>
      <c r="BJQ114" s="104"/>
      <c r="BJR114" s="104"/>
      <c r="BJS114" s="104"/>
      <c r="BJT114" s="104"/>
      <c r="BJU114" s="104"/>
      <c r="BJV114" s="104"/>
      <c r="BJW114" s="104"/>
      <c r="BJX114" s="104"/>
      <c r="BJY114" s="104"/>
      <c r="BJZ114" s="104"/>
      <c r="BKA114" s="104"/>
      <c r="BKB114" s="104"/>
      <c r="BKC114" s="104"/>
      <c r="BKD114" s="104"/>
      <c r="BKE114" s="104"/>
      <c r="BKF114" s="104"/>
      <c r="BKG114" s="104"/>
      <c r="BKH114" s="104"/>
      <c r="BKI114" s="104"/>
      <c r="BKJ114" s="104"/>
      <c r="BKK114" s="104"/>
      <c r="BKL114" s="104"/>
      <c r="BKM114" s="104"/>
      <c r="BKN114" s="104"/>
      <c r="BKO114" s="104"/>
      <c r="BKP114" s="104"/>
      <c r="BKQ114" s="104"/>
      <c r="BKR114" s="104"/>
      <c r="BKS114" s="104"/>
      <c r="BKT114" s="104"/>
      <c r="BKU114" s="104"/>
      <c r="BKV114" s="104"/>
      <c r="BKW114" s="104"/>
      <c r="BKX114" s="104"/>
      <c r="BKY114" s="104"/>
      <c r="BKZ114" s="104"/>
      <c r="BLA114" s="104"/>
      <c r="BLB114" s="104"/>
      <c r="BLC114" s="104"/>
      <c r="BLD114" s="104"/>
      <c r="BLE114" s="104"/>
      <c r="BLF114" s="104"/>
      <c r="BLG114" s="104"/>
      <c r="BLH114" s="104"/>
      <c r="BLI114" s="104"/>
      <c r="BLJ114" s="104"/>
      <c r="BLK114" s="104"/>
      <c r="BLL114" s="104"/>
      <c r="BLM114" s="104"/>
      <c r="BLN114" s="104"/>
      <c r="BLO114" s="104"/>
      <c r="BLP114" s="104"/>
      <c r="BLQ114" s="104"/>
      <c r="BLR114" s="104"/>
      <c r="BLS114" s="104"/>
      <c r="BLT114" s="104"/>
      <c r="BLU114" s="104"/>
      <c r="BLV114" s="104"/>
      <c r="BLW114" s="104"/>
      <c r="BLX114" s="104"/>
      <c r="BLY114" s="104"/>
      <c r="BLZ114" s="104"/>
      <c r="BMA114" s="104"/>
      <c r="BMB114" s="104"/>
      <c r="BMC114" s="104"/>
      <c r="BMD114" s="104"/>
      <c r="BME114" s="104"/>
      <c r="BMF114" s="104"/>
      <c r="BMG114" s="104"/>
      <c r="BMH114" s="104"/>
      <c r="BMI114" s="104"/>
      <c r="BMJ114" s="104"/>
      <c r="BMK114" s="104"/>
      <c r="BML114" s="104"/>
      <c r="BMM114" s="104"/>
      <c r="BMN114" s="104"/>
      <c r="BMO114" s="104"/>
      <c r="BMP114" s="104"/>
      <c r="BMQ114" s="104"/>
      <c r="BMR114" s="104"/>
      <c r="BMS114" s="104"/>
      <c r="BMT114" s="104"/>
      <c r="BMU114" s="104"/>
      <c r="BMV114" s="104"/>
      <c r="BMW114" s="104"/>
      <c r="BMX114" s="104"/>
      <c r="BMY114" s="104"/>
      <c r="BMZ114" s="104"/>
      <c r="BNA114" s="104"/>
      <c r="BNB114" s="104"/>
      <c r="BNC114" s="104"/>
      <c r="BND114" s="104"/>
      <c r="BNE114" s="104"/>
      <c r="BNF114" s="104"/>
      <c r="BNG114" s="104"/>
      <c r="BNH114" s="104"/>
      <c r="BNI114" s="104"/>
      <c r="BNJ114" s="104"/>
      <c r="BNK114" s="104"/>
      <c r="BNL114" s="104"/>
      <c r="BNM114" s="104"/>
      <c r="BNN114" s="104"/>
      <c r="BNO114" s="104"/>
      <c r="BNP114" s="104"/>
      <c r="BNQ114" s="104"/>
      <c r="BNR114" s="104"/>
      <c r="BNS114" s="104"/>
      <c r="BNT114" s="104"/>
      <c r="BNU114" s="104"/>
      <c r="BNV114" s="104"/>
      <c r="BNW114" s="104"/>
      <c r="BNX114" s="104"/>
      <c r="BNY114" s="104"/>
      <c r="BNZ114" s="104"/>
      <c r="BOA114" s="104"/>
      <c r="BOB114" s="104"/>
      <c r="BOC114" s="104"/>
      <c r="BOD114" s="104"/>
      <c r="BOE114" s="104"/>
      <c r="BOF114" s="104"/>
      <c r="BOG114" s="104"/>
      <c r="BOH114" s="104"/>
      <c r="BOI114" s="104"/>
      <c r="BOJ114" s="104"/>
      <c r="BOK114" s="104"/>
      <c r="BOL114" s="104"/>
      <c r="BOM114" s="104"/>
      <c r="BON114" s="104"/>
      <c r="BOO114" s="104"/>
      <c r="BOP114" s="104"/>
      <c r="BOQ114" s="104"/>
      <c r="BOR114" s="104"/>
      <c r="BOS114" s="104"/>
      <c r="BOT114" s="104"/>
      <c r="BOU114" s="104"/>
      <c r="BOV114" s="104"/>
      <c r="BOW114" s="104"/>
      <c r="BOX114" s="104"/>
      <c r="BOY114" s="104"/>
      <c r="BOZ114" s="104"/>
      <c r="BPA114" s="104"/>
      <c r="BPB114" s="104"/>
      <c r="BPC114" s="104"/>
      <c r="BPD114" s="104"/>
      <c r="BPE114" s="104"/>
      <c r="BPF114" s="104"/>
      <c r="BPG114" s="104"/>
      <c r="BPH114" s="104"/>
      <c r="BPI114" s="104"/>
      <c r="BPJ114" s="104"/>
      <c r="BPK114" s="104"/>
      <c r="BPL114" s="104"/>
      <c r="BPM114" s="104"/>
      <c r="BPN114" s="104"/>
      <c r="BPO114" s="104"/>
      <c r="BPP114" s="104"/>
      <c r="BPQ114" s="104"/>
      <c r="BPR114" s="104"/>
      <c r="BPS114" s="104"/>
      <c r="BPT114" s="104"/>
      <c r="BPU114" s="104"/>
      <c r="BPV114" s="104"/>
      <c r="BPW114" s="104"/>
      <c r="BPX114" s="104"/>
      <c r="BPY114" s="104"/>
      <c r="BPZ114" s="104"/>
      <c r="BQA114" s="104"/>
      <c r="BQB114" s="104"/>
      <c r="BQC114" s="104"/>
      <c r="BQD114" s="104"/>
      <c r="BQE114" s="104"/>
      <c r="BQF114" s="104"/>
      <c r="BQG114" s="104"/>
      <c r="BQH114" s="104"/>
      <c r="BQI114" s="104"/>
      <c r="BQJ114" s="104"/>
      <c r="BQK114" s="104"/>
      <c r="BQL114" s="104"/>
      <c r="BQM114" s="104"/>
      <c r="BQN114" s="104"/>
      <c r="BQO114" s="104"/>
      <c r="BQP114" s="104"/>
      <c r="BQQ114" s="104"/>
      <c r="BQR114" s="104"/>
      <c r="BQS114" s="104"/>
      <c r="BQT114" s="104"/>
      <c r="BQU114" s="104"/>
      <c r="BQV114" s="104"/>
      <c r="BQW114" s="104"/>
      <c r="BQX114" s="104"/>
      <c r="BQY114" s="104"/>
      <c r="BQZ114" s="104"/>
      <c r="BRA114" s="104"/>
      <c r="BRB114" s="104"/>
      <c r="BRC114" s="104"/>
      <c r="BRD114" s="104"/>
      <c r="BRE114" s="104"/>
      <c r="BRF114" s="104"/>
      <c r="BRG114" s="104"/>
      <c r="BRH114" s="104"/>
      <c r="BRI114" s="104"/>
      <c r="BRJ114" s="104"/>
      <c r="BRK114" s="104"/>
      <c r="BRL114" s="104"/>
      <c r="BRM114" s="104"/>
      <c r="BRN114" s="104"/>
      <c r="BRO114" s="104"/>
      <c r="BRP114" s="104"/>
      <c r="BRQ114" s="104"/>
      <c r="BRR114" s="104"/>
      <c r="BRS114" s="104"/>
      <c r="BRT114" s="104"/>
      <c r="BRU114" s="104"/>
      <c r="BRV114" s="104"/>
      <c r="BRW114" s="104"/>
      <c r="BRX114" s="104"/>
      <c r="BRY114" s="104"/>
      <c r="BRZ114" s="104"/>
      <c r="BSA114" s="104"/>
      <c r="BSB114" s="104"/>
      <c r="BSC114" s="104"/>
      <c r="BSD114" s="104"/>
      <c r="BSE114" s="104"/>
      <c r="BSF114" s="104"/>
      <c r="BSG114" s="104"/>
      <c r="BSH114" s="104"/>
      <c r="BSI114" s="104"/>
      <c r="BSJ114" s="104"/>
      <c r="BSK114" s="104"/>
      <c r="BSL114" s="104"/>
      <c r="BSM114" s="104"/>
      <c r="BSN114" s="104"/>
      <c r="BSO114" s="104"/>
      <c r="BSP114" s="104"/>
      <c r="BSQ114" s="104"/>
      <c r="BSR114" s="104"/>
      <c r="BSS114" s="104"/>
      <c r="BST114" s="104"/>
      <c r="BSU114" s="104"/>
      <c r="BSV114" s="104"/>
      <c r="BSW114" s="104"/>
      <c r="BSX114" s="104"/>
      <c r="BSY114" s="104"/>
      <c r="BSZ114" s="104"/>
      <c r="BTA114" s="104"/>
      <c r="BTB114" s="104"/>
      <c r="BTC114" s="104"/>
      <c r="BTD114" s="104"/>
      <c r="BTE114" s="104"/>
      <c r="BTF114" s="104"/>
      <c r="BTG114" s="104"/>
      <c r="BTH114" s="104"/>
      <c r="BTI114" s="104"/>
      <c r="BTJ114" s="104"/>
      <c r="BTK114" s="104"/>
      <c r="BTL114" s="104"/>
      <c r="BTM114" s="104"/>
      <c r="BTN114" s="104"/>
      <c r="BTO114" s="104"/>
      <c r="BTP114" s="104"/>
      <c r="BTQ114" s="104"/>
      <c r="BTR114" s="104"/>
      <c r="BTS114" s="104"/>
      <c r="BTT114" s="104"/>
      <c r="BTU114" s="104"/>
      <c r="BTV114" s="104"/>
      <c r="BTW114" s="104"/>
      <c r="BTX114" s="104"/>
      <c r="BTY114" s="104"/>
      <c r="BTZ114" s="104"/>
      <c r="BUA114" s="104"/>
      <c r="BUB114" s="104"/>
      <c r="BUC114" s="104"/>
      <c r="BUD114" s="104"/>
      <c r="BUE114" s="104"/>
      <c r="BUF114" s="104"/>
      <c r="BUG114" s="104"/>
      <c r="BUH114" s="104"/>
      <c r="BUI114" s="104"/>
      <c r="BUJ114" s="104"/>
      <c r="BUK114" s="104"/>
      <c r="BUL114" s="104"/>
      <c r="BUM114" s="104"/>
      <c r="BUN114" s="104"/>
      <c r="BUO114" s="104"/>
      <c r="BUP114" s="104"/>
      <c r="BUQ114" s="104"/>
      <c r="BUR114" s="104"/>
      <c r="BUS114" s="104"/>
      <c r="BUT114" s="104"/>
      <c r="BUU114" s="104"/>
      <c r="BUV114" s="104"/>
      <c r="BUW114" s="104"/>
      <c r="BUX114" s="104"/>
      <c r="BUY114" s="104"/>
      <c r="BUZ114" s="104"/>
      <c r="BVA114" s="104"/>
      <c r="BVB114" s="104"/>
      <c r="BVC114" s="104"/>
      <c r="BVD114" s="104"/>
      <c r="BVE114" s="104"/>
      <c r="BVF114" s="104"/>
      <c r="BVG114" s="104"/>
      <c r="BVH114" s="104"/>
      <c r="BVI114" s="104"/>
      <c r="BVJ114" s="104"/>
      <c r="BVK114" s="104"/>
      <c r="BVL114" s="104"/>
      <c r="BVM114" s="104"/>
      <c r="BVN114" s="104"/>
      <c r="BVO114" s="104"/>
      <c r="BVP114" s="104"/>
      <c r="BVQ114" s="104"/>
      <c r="BVR114" s="104"/>
      <c r="BVS114" s="104"/>
      <c r="BVT114" s="104"/>
      <c r="BVU114" s="104"/>
      <c r="BVV114" s="104"/>
      <c r="BVW114" s="104"/>
      <c r="BVX114" s="104"/>
      <c r="BVY114" s="104"/>
      <c r="BVZ114" s="104"/>
      <c r="BWA114" s="104"/>
      <c r="BWB114" s="104"/>
      <c r="BWC114" s="104"/>
      <c r="BWD114" s="104"/>
      <c r="BWE114" s="104"/>
      <c r="BWF114" s="104"/>
      <c r="BWG114" s="104"/>
      <c r="BWH114" s="104"/>
      <c r="BWI114" s="104"/>
      <c r="BWJ114" s="104"/>
      <c r="BWK114" s="104"/>
      <c r="BWL114" s="104"/>
      <c r="BWM114" s="104"/>
      <c r="BWN114" s="104"/>
      <c r="BWO114" s="104"/>
      <c r="BWP114" s="104"/>
      <c r="BWQ114" s="104"/>
      <c r="BWR114" s="104"/>
      <c r="BWS114" s="104"/>
      <c r="BWT114" s="104"/>
      <c r="BWU114" s="104"/>
      <c r="BWV114" s="104"/>
      <c r="BWW114" s="104"/>
      <c r="BWX114" s="104"/>
      <c r="BWY114" s="104"/>
      <c r="BWZ114" s="104"/>
      <c r="BXA114" s="104"/>
      <c r="BXB114" s="104"/>
      <c r="BXC114" s="104"/>
      <c r="BXD114" s="104"/>
      <c r="BXE114" s="104"/>
      <c r="BXF114" s="104"/>
      <c r="BXG114" s="104"/>
      <c r="BXH114" s="104"/>
      <c r="BXI114" s="104"/>
      <c r="BXJ114" s="104"/>
      <c r="BXK114" s="104"/>
      <c r="BXL114" s="104"/>
      <c r="BXM114" s="104"/>
      <c r="BXN114" s="104"/>
      <c r="BXO114" s="104"/>
      <c r="BXP114" s="104"/>
      <c r="BXQ114" s="104"/>
      <c r="BXR114" s="104"/>
      <c r="BXS114" s="104"/>
      <c r="BXT114" s="104"/>
      <c r="BXU114" s="104"/>
      <c r="BXV114" s="104"/>
      <c r="BXW114" s="104"/>
      <c r="BXX114" s="104"/>
      <c r="BXY114" s="104"/>
      <c r="BXZ114" s="104"/>
      <c r="BYA114" s="104"/>
      <c r="BYB114" s="104"/>
      <c r="BYC114" s="104"/>
      <c r="BYD114" s="104"/>
      <c r="BYE114" s="104"/>
      <c r="BYF114" s="104"/>
      <c r="BYG114" s="104"/>
      <c r="BYH114" s="104"/>
      <c r="BYI114" s="104"/>
      <c r="BYJ114" s="104"/>
      <c r="BYK114" s="104"/>
      <c r="BYL114" s="104"/>
      <c r="BYM114" s="104"/>
      <c r="BYN114" s="104"/>
      <c r="BYO114" s="104"/>
      <c r="BYP114" s="104"/>
      <c r="BYQ114" s="104"/>
      <c r="BYR114" s="104"/>
      <c r="BYS114" s="104"/>
      <c r="BYT114" s="104"/>
      <c r="BYU114" s="104"/>
      <c r="BYV114" s="104"/>
      <c r="BYW114" s="104"/>
      <c r="BYX114" s="104"/>
      <c r="BYY114" s="104"/>
      <c r="BYZ114" s="104"/>
      <c r="BZA114" s="104"/>
      <c r="BZB114" s="104"/>
      <c r="BZC114" s="104"/>
      <c r="BZD114" s="104"/>
      <c r="BZE114" s="104"/>
      <c r="BZF114" s="104"/>
      <c r="BZG114" s="104"/>
      <c r="BZH114" s="104"/>
      <c r="BZI114" s="104"/>
      <c r="BZJ114" s="104"/>
      <c r="BZK114" s="104"/>
      <c r="BZL114" s="104"/>
      <c r="BZM114" s="104"/>
      <c r="BZN114" s="104"/>
      <c r="BZO114" s="104"/>
      <c r="BZP114" s="104"/>
      <c r="BZQ114" s="104"/>
      <c r="BZR114" s="104"/>
      <c r="BZS114" s="104"/>
      <c r="BZT114" s="104"/>
      <c r="BZU114" s="104"/>
      <c r="BZV114" s="104"/>
      <c r="BZW114" s="104"/>
      <c r="BZX114" s="104"/>
      <c r="BZY114" s="104"/>
      <c r="BZZ114" s="104"/>
      <c r="CAA114" s="104"/>
      <c r="CAB114" s="104"/>
      <c r="CAC114" s="104"/>
      <c r="CAD114" s="104"/>
      <c r="CAE114" s="104"/>
      <c r="CAF114" s="104"/>
      <c r="CAG114" s="104"/>
      <c r="CAH114" s="104"/>
      <c r="CAI114" s="104"/>
      <c r="CAJ114" s="104"/>
      <c r="CAK114" s="104"/>
      <c r="CAL114" s="104"/>
      <c r="CAM114" s="104"/>
      <c r="CAN114" s="104"/>
      <c r="CAO114" s="104"/>
      <c r="CAP114" s="104"/>
      <c r="CAQ114" s="104"/>
      <c r="CAR114" s="104"/>
      <c r="CAS114" s="104"/>
      <c r="CAT114" s="104"/>
      <c r="CAU114" s="104"/>
      <c r="CAV114" s="104"/>
      <c r="CAW114" s="104"/>
      <c r="CAX114" s="104"/>
      <c r="CAY114" s="104"/>
      <c r="CAZ114" s="104"/>
      <c r="CBA114" s="104"/>
      <c r="CBB114" s="104"/>
      <c r="CBC114" s="104"/>
      <c r="CBD114" s="104"/>
      <c r="CBE114" s="104"/>
      <c r="CBF114" s="104"/>
      <c r="CBG114" s="104"/>
      <c r="CBH114" s="104"/>
      <c r="CBI114" s="104"/>
      <c r="CBJ114" s="104"/>
      <c r="CBK114" s="104"/>
      <c r="CBL114" s="104"/>
      <c r="CBM114" s="104"/>
      <c r="CBN114" s="104"/>
      <c r="CBO114" s="104"/>
      <c r="CBP114" s="104"/>
      <c r="CBQ114" s="104"/>
      <c r="CBR114" s="104"/>
      <c r="CBS114" s="104"/>
      <c r="CBT114" s="104"/>
      <c r="CBU114" s="104"/>
      <c r="CBV114" s="104"/>
      <c r="CBW114" s="104"/>
      <c r="CBX114" s="104"/>
      <c r="CBY114" s="104"/>
      <c r="CBZ114" s="104"/>
      <c r="CCA114" s="104"/>
      <c r="CCB114" s="104"/>
      <c r="CCC114" s="104"/>
      <c r="CCD114" s="104"/>
      <c r="CCE114" s="104"/>
      <c r="CCF114" s="104"/>
      <c r="CCG114" s="104"/>
      <c r="CCH114" s="104"/>
      <c r="CCI114" s="104"/>
      <c r="CCJ114" s="104"/>
      <c r="CCK114" s="104"/>
      <c r="CCL114" s="104"/>
      <c r="CCM114" s="104"/>
      <c r="CCN114" s="104"/>
      <c r="CCO114" s="104"/>
      <c r="CCP114" s="104"/>
      <c r="CCQ114" s="104"/>
      <c r="CCR114" s="104"/>
      <c r="CCS114" s="104"/>
      <c r="CCT114" s="104"/>
      <c r="CCU114" s="104"/>
      <c r="CCV114" s="104"/>
      <c r="CCW114" s="104"/>
      <c r="CCX114" s="104"/>
      <c r="CCY114" s="104"/>
      <c r="CCZ114" s="104"/>
      <c r="CDA114" s="104"/>
      <c r="CDB114" s="104"/>
      <c r="CDC114" s="104"/>
      <c r="CDD114" s="104"/>
      <c r="CDE114" s="104"/>
      <c r="CDF114" s="104"/>
      <c r="CDG114" s="104"/>
      <c r="CDH114" s="104"/>
      <c r="CDI114" s="104"/>
      <c r="CDJ114" s="104"/>
      <c r="CDK114" s="104"/>
      <c r="CDL114" s="104"/>
      <c r="CDM114" s="104"/>
      <c r="CDN114" s="104"/>
      <c r="CDO114" s="104"/>
      <c r="CDP114" s="104"/>
      <c r="CDQ114" s="104"/>
      <c r="CDR114" s="104"/>
      <c r="CDS114" s="104"/>
      <c r="CDT114" s="104"/>
      <c r="CDU114" s="104"/>
      <c r="CDV114" s="104"/>
      <c r="CDW114" s="104"/>
      <c r="CDX114" s="104"/>
      <c r="CDY114" s="104"/>
      <c r="CDZ114" s="104"/>
      <c r="CEA114" s="104"/>
      <c r="CEB114" s="104"/>
      <c r="CEC114" s="104"/>
      <c r="CED114" s="104"/>
      <c r="CEE114" s="104"/>
      <c r="CEF114" s="104"/>
      <c r="CEG114" s="104"/>
      <c r="CEH114" s="104"/>
      <c r="CEI114" s="104"/>
      <c r="CEJ114" s="104"/>
      <c r="CEK114" s="104"/>
      <c r="CEL114" s="104"/>
      <c r="CEM114" s="104"/>
      <c r="CEN114" s="104"/>
      <c r="CEO114" s="104"/>
      <c r="CEP114" s="104"/>
      <c r="CEQ114" s="104"/>
      <c r="CER114" s="104"/>
      <c r="CES114" s="104"/>
      <c r="CET114" s="104"/>
      <c r="CEU114" s="104"/>
      <c r="CEV114" s="104"/>
      <c r="CEW114" s="104"/>
      <c r="CEX114" s="104"/>
      <c r="CEY114" s="104"/>
      <c r="CEZ114" s="104"/>
      <c r="CFA114" s="104"/>
      <c r="CFB114" s="104"/>
      <c r="CFC114" s="104"/>
      <c r="CFD114" s="104"/>
      <c r="CFE114" s="104"/>
      <c r="CFF114" s="104"/>
      <c r="CFG114" s="104"/>
      <c r="CFH114" s="104"/>
      <c r="CFI114" s="104"/>
      <c r="CFJ114" s="104"/>
      <c r="CFK114" s="104"/>
      <c r="CFL114" s="104"/>
      <c r="CFM114" s="104"/>
      <c r="CFN114" s="104"/>
      <c r="CFO114" s="104"/>
      <c r="CFP114" s="104"/>
      <c r="CFQ114" s="104"/>
      <c r="CFR114" s="104"/>
      <c r="CFS114" s="104"/>
      <c r="CFT114" s="104"/>
      <c r="CFU114" s="104"/>
      <c r="CFV114" s="104"/>
      <c r="CFW114" s="104"/>
      <c r="CFX114" s="104"/>
      <c r="CFY114" s="104"/>
      <c r="CFZ114" s="104"/>
      <c r="CGA114" s="104"/>
      <c r="CGB114" s="104"/>
      <c r="CGC114" s="104"/>
      <c r="CGD114" s="104"/>
      <c r="CGE114" s="104"/>
      <c r="CGF114" s="104"/>
      <c r="CGG114" s="104"/>
      <c r="CGH114" s="104"/>
      <c r="CGI114" s="104"/>
      <c r="CGJ114" s="104"/>
      <c r="CGK114" s="104"/>
      <c r="CGL114" s="104"/>
      <c r="CGM114" s="104"/>
      <c r="CGN114" s="104"/>
      <c r="CGO114" s="104"/>
      <c r="CGP114" s="104"/>
      <c r="CGQ114" s="104"/>
      <c r="CGR114" s="104"/>
      <c r="CGS114" s="104"/>
      <c r="CGT114" s="104"/>
      <c r="CGU114" s="104"/>
      <c r="CGV114" s="104"/>
      <c r="CGW114" s="104"/>
      <c r="CGX114" s="104"/>
      <c r="CGY114" s="104"/>
      <c r="CGZ114" s="104"/>
      <c r="CHA114" s="104"/>
      <c r="CHB114" s="104"/>
      <c r="CHC114" s="104"/>
      <c r="CHD114" s="104"/>
      <c r="CHE114" s="104"/>
      <c r="CHF114" s="104"/>
      <c r="CHG114" s="104"/>
      <c r="CHH114" s="104"/>
      <c r="CHI114" s="104"/>
      <c r="CHJ114" s="104"/>
      <c r="CHK114" s="104"/>
      <c r="CHL114" s="104"/>
      <c r="CHM114" s="104"/>
      <c r="CHN114" s="104"/>
      <c r="CHO114" s="104"/>
      <c r="CHP114" s="104"/>
      <c r="CHQ114" s="104"/>
      <c r="CHR114" s="104"/>
      <c r="CHS114" s="104"/>
      <c r="CHT114" s="104"/>
      <c r="CHU114" s="104"/>
      <c r="CHV114" s="104"/>
      <c r="CHW114" s="104"/>
      <c r="CHX114" s="104"/>
      <c r="CHY114" s="104"/>
      <c r="CHZ114" s="104"/>
      <c r="CIA114" s="104"/>
      <c r="CIB114" s="104"/>
      <c r="CIC114" s="104"/>
      <c r="CID114" s="104"/>
      <c r="CIE114" s="104"/>
      <c r="CIF114" s="104"/>
      <c r="CIG114" s="104"/>
      <c r="CIH114" s="104"/>
      <c r="CII114" s="104"/>
      <c r="CIJ114" s="104"/>
      <c r="CIK114" s="104"/>
      <c r="CIL114" s="104"/>
      <c r="CIM114" s="104"/>
      <c r="CIN114" s="104"/>
      <c r="CIO114" s="104"/>
      <c r="CIP114" s="104"/>
      <c r="CIQ114" s="104"/>
      <c r="CIR114" s="104"/>
      <c r="CIS114" s="104"/>
      <c r="CIT114" s="104"/>
      <c r="CIU114" s="104"/>
      <c r="CIV114" s="104"/>
      <c r="CIW114" s="104"/>
      <c r="CIX114" s="104"/>
      <c r="CIY114" s="104"/>
      <c r="CIZ114" s="104"/>
      <c r="CJA114" s="104"/>
      <c r="CJB114" s="104"/>
      <c r="CJC114" s="104"/>
      <c r="CJD114" s="104"/>
      <c r="CJE114" s="104"/>
      <c r="CJF114" s="104"/>
      <c r="CJG114" s="104"/>
      <c r="CJH114" s="104"/>
      <c r="CJI114" s="104"/>
      <c r="CJJ114" s="104"/>
      <c r="CJK114" s="104"/>
      <c r="CJL114" s="104"/>
      <c r="CJM114" s="104"/>
      <c r="CJN114" s="104"/>
      <c r="CJO114" s="104"/>
      <c r="CJP114" s="104"/>
      <c r="CJQ114" s="104"/>
      <c r="CJR114" s="104"/>
      <c r="CJS114" s="104"/>
      <c r="CJT114" s="104"/>
      <c r="CJU114" s="104"/>
      <c r="CJV114" s="104"/>
      <c r="CJW114" s="104"/>
      <c r="CJX114" s="104"/>
      <c r="CJY114" s="104"/>
      <c r="CJZ114" s="104"/>
      <c r="CKA114" s="104"/>
      <c r="CKB114" s="104"/>
      <c r="CKC114" s="104"/>
      <c r="CKD114" s="104"/>
      <c r="CKE114" s="104"/>
      <c r="CKF114" s="104"/>
      <c r="CKG114" s="104"/>
      <c r="CKH114" s="104"/>
      <c r="CKI114" s="104"/>
      <c r="CKJ114" s="104"/>
      <c r="CKK114" s="104"/>
      <c r="CKL114" s="104"/>
      <c r="CKM114" s="104"/>
      <c r="CKN114" s="104"/>
      <c r="CKO114" s="104"/>
      <c r="CKP114" s="104"/>
      <c r="CKQ114" s="104"/>
      <c r="CKR114" s="104"/>
      <c r="CKS114" s="104"/>
      <c r="CKT114" s="104"/>
      <c r="CKU114" s="104"/>
      <c r="CKV114" s="104"/>
      <c r="CKW114" s="104"/>
      <c r="CKX114" s="104"/>
      <c r="CKY114" s="104"/>
      <c r="CKZ114" s="104"/>
      <c r="CLA114" s="104"/>
      <c r="CLB114" s="104"/>
      <c r="CLC114" s="104"/>
      <c r="CLD114" s="104"/>
      <c r="CLE114" s="104"/>
      <c r="CLF114" s="104"/>
      <c r="CLG114" s="104"/>
      <c r="CLH114" s="104"/>
      <c r="CLI114" s="104"/>
      <c r="CLJ114" s="104"/>
      <c r="CLK114" s="104"/>
      <c r="CLL114" s="104"/>
      <c r="CLM114" s="104"/>
      <c r="CLN114" s="104"/>
      <c r="CLO114" s="104"/>
      <c r="CLP114" s="104"/>
      <c r="CLQ114" s="104"/>
      <c r="CLR114" s="104"/>
      <c r="CLS114" s="104"/>
      <c r="CLT114" s="104"/>
      <c r="CLU114" s="104"/>
      <c r="CLV114" s="104"/>
      <c r="CLW114" s="104"/>
      <c r="CLX114" s="104"/>
      <c r="CLY114" s="104"/>
      <c r="CLZ114" s="104"/>
      <c r="CMA114" s="104"/>
      <c r="CMB114" s="104"/>
      <c r="CMC114" s="104"/>
      <c r="CMD114" s="104"/>
      <c r="CME114" s="104"/>
      <c r="CMF114" s="104"/>
      <c r="CMG114" s="104"/>
      <c r="CMH114" s="104"/>
      <c r="CMI114" s="104"/>
      <c r="CMJ114" s="104"/>
      <c r="CMK114" s="104"/>
      <c r="CML114" s="104"/>
      <c r="CMM114" s="104"/>
      <c r="CMN114" s="104"/>
      <c r="CMO114" s="104"/>
      <c r="CMP114" s="104"/>
      <c r="CMQ114" s="104"/>
      <c r="CMR114" s="104"/>
      <c r="CMS114" s="104"/>
      <c r="CMT114" s="104"/>
      <c r="CMU114" s="104"/>
      <c r="CMV114" s="104"/>
      <c r="CMW114" s="104"/>
      <c r="CMX114" s="104"/>
      <c r="CMY114" s="104"/>
      <c r="CMZ114" s="104"/>
      <c r="CNA114" s="104"/>
      <c r="CNB114" s="104"/>
      <c r="CNC114" s="104"/>
      <c r="CND114" s="104"/>
      <c r="CNE114" s="104"/>
      <c r="CNF114" s="104"/>
      <c r="CNG114" s="104"/>
      <c r="CNH114" s="104"/>
      <c r="CNI114" s="104"/>
      <c r="CNJ114" s="104"/>
      <c r="CNK114" s="104"/>
      <c r="CNL114" s="104"/>
      <c r="CNM114" s="104"/>
      <c r="CNN114" s="104"/>
      <c r="CNO114" s="104"/>
      <c r="CNP114" s="104"/>
      <c r="CNQ114" s="104"/>
      <c r="CNR114" s="104"/>
      <c r="CNS114" s="104"/>
      <c r="CNT114" s="104"/>
      <c r="CNU114" s="104"/>
      <c r="CNV114" s="104"/>
      <c r="CNW114" s="104"/>
      <c r="CNX114" s="104"/>
      <c r="CNY114" s="104"/>
      <c r="CNZ114" s="104"/>
      <c r="COA114" s="104"/>
      <c r="COB114" s="104"/>
      <c r="COC114" s="104"/>
      <c r="COD114" s="104"/>
      <c r="COE114" s="104"/>
      <c r="COF114" s="104"/>
      <c r="COG114" s="104"/>
      <c r="COH114" s="104"/>
      <c r="COI114" s="104"/>
      <c r="COJ114" s="104"/>
      <c r="COK114" s="104"/>
      <c r="COL114" s="104"/>
      <c r="COM114" s="104"/>
      <c r="CON114" s="104"/>
      <c r="COO114" s="104"/>
      <c r="COP114" s="104"/>
      <c r="COQ114" s="104"/>
      <c r="COR114" s="104"/>
      <c r="COS114" s="104"/>
      <c r="COT114" s="104"/>
      <c r="COU114" s="104"/>
      <c r="COV114" s="104"/>
      <c r="COW114" s="104"/>
      <c r="COX114" s="104"/>
      <c r="COY114" s="104"/>
      <c r="COZ114" s="104"/>
      <c r="CPA114" s="104"/>
      <c r="CPB114" s="104"/>
      <c r="CPC114" s="104"/>
      <c r="CPD114" s="104"/>
      <c r="CPE114" s="104"/>
      <c r="CPF114" s="104"/>
      <c r="CPG114" s="104"/>
      <c r="CPH114" s="104"/>
      <c r="CPI114" s="104"/>
      <c r="CPJ114" s="104"/>
      <c r="CPK114" s="104"/>
      <c r="CPL114" s="104"/>
      <c r="CPM114" s="104"/>
      <c r="CPN114" s="104"/>
      <c r="CPO114" s="104"/>
      <c r="CPP114" s="104"/>
      <c r="CPQ114" s="104"/>
      <c r="CPR114" s="104"/>
      <c r="CPS114" s="104"/>
      <c r="CPT114" s="104"/>
      <c r="CPU114" s="104"/>
      <c r="CPV114" s="104"/>
      <c r="CPW114" s="104"/>
      <c r="CPX114" s="104"/>
      <c r="CPY114" s="104"/>
      <c r="CPZ114" s="104"/>
      <c r="CQA114" s="104"/>
      <c r="CQB114" s="104"/>
      <c r="CQC114" s="104"/>
      <c r="CQD114" s="104"/>
      <c r="CQE114" s="104"/>
      <c r="CQF114" s="104"/>
      <c r="CQG114" s="104"/>
      <c r="CQH114" s="104"/>
      <c r="CQI114" s="104"/>
      <c r="CQJ114" s="104"/>
      <c r="CQK114" s="104"/>
      <c r="CQL114" s="104"/>
      <c r="CQM114" s="104"/>
      <c r="CQN114" s="104"/>
      <c r="CQO114" s="104"/>
      <c r="CQP114" s="104"/>
      <c r="CQQ114" s="104"/>
      <c r="CQR114" s="104"/>
      <c r="CQS114" s="104"/>
      <c r="CQT114" s="104"/>
      <c r="CQU114" s="104"/>
      <c r="CQV114" s="104"/>
      <c r="CQW114" s="104"/>
      <c r="CQX114" s="104"/>
      <c r="CQY114" s="104"/>
      <c r="CQZ114" s="104"/>
      <c r="CRA114" s="104"/>
      <c r="CRB114" s="104"/>
      <c r="CRC114" s="104"/>
      <c r="CRD114" s="104"/>
      <c r="CRE114" s="104"/>
      <c r="CRF114" s="104"/>
      <c r="CRG114" s="104"/>
      <c r="CRH114" s="104"/>
      <c r="CRI114" s="104"/>
      <c r="CRJ114" s="104"/>
      <c r="CRK114" s="104"/>
      <c r="CRL114" s="104"/>
      <c r="CRM114" s="104"/>
      <c r="CRN114" s="104"/>
      <c r="CRO114" s="104"/>
      <c r="CRP114" s="104"/>
      <c r="CRQ114" s="104"/>
      <c r="CRR114" s="104"/>
      <c r="CRS114" s="104"/>
      <c r="CRT114" s="104"/>
      <c r="CRU114" s="104"/>
      <c r="CRV114" s="104"/>
      <c r="CRW114" s="104"/>
      <c r="CRX114" s="104"/>
      <c r="CRY114" s="104"/>
      <c r="CRZ114" s="104"/>
      <c r="CSA114" s="104"/>
      <c r="CSB114" s="104"/>
      <c r="CSC114" s="104"/>
      <c r="CSD114" s="104"/>
      <c r="CSE114" s="104"/>
      <c r="CSF114" s="104"/>
      <c r="CSG114" s="104"/>
      <c r="CSH114" s="104"/>
      <c r="CSI114" s="104"/>
      <c r="CSJ114" s="104"/>
      <c r="CSK114" s="104"/>
      <c r="CSL114" s="104"/>
      <c r="CSM114" s="104"/>
      <c r="CSN114" s="104"/>
      <c r="CSO114" s="104"/>
      <c r="CSP114" s="104"/>
      <c r="CSQ114" s="104"/>
      <c r="CSR114" s="104"/>
      <c r="CSS114" s="104"/>
      <c r="CST114" s="104"/>
      <c r="CSU114" s="104"/>
      <c r="CSV114" s="104"/>
      <c r="CSW114" s="104"/>
      <c r="CSX114" s="104"/>
      <c r="CSY114" s="104"/>
      <c r="CSZ114" s="104"/>
      <c r="CTA114" s="104"/>
      <c r="CTB114" s="104"/>
      <c r="CTC114" s="104"/>
      <c r="CTD114" s="104"/>
      <c r="CTE114" s="104"/>
      <c r="CTF114" s="104"/>
      <c r="CTG114" s="104"/>
      <c r="CTH114" s="104"/>
      <c r="CTI114" s="104"/>
      <c r="CTJ114" s="104"/>
      <c r="CTK114" s="104"/>
      <c r="CTL114" s="104"/>
      <c r="CTM114" s="104"/>
      <c r="CTN114" s="104"/>
      <c r="CTO114" s="104"/>
      <c r="CTP114" s="104"/>
      <c r="CTQ114" s="104"/>
      <c r="CTR114" s="104"/>
      <c r="CTS114" s="104"/>
      <c r="CTT114" s="104"/>
      <c r="CTU114" s="104"/>
      <c r="CTV114" s="104"/>
      <c r="CTW114" s="104"/>
      <c r="CTX114" s="104"/>
      <c r="CTY114" s="104"/>
      <c r="CTZ114" s="104"/>
      <c r="CUA114" s="104"/>
      <c r="CUB114" s="104"/>
      <c r="CUC114" s="104"/>
      <c r="CUD114" s="104"/>
      <c r="CUE114" s="104"/>
      <c r="CUF114" s="104"/>
      <c r="CUG114" s="104"/>
      <c r="CUH114" s="104"/>
      <c r="CUI114" s="104"/>
      <c r="CUJ114" s="104"/>
      <c r="CUK114" s="104"/>
      <c r="CUL114" s="104"/>
      <c r="CUM114" s="104"/>
      <c r="CUN114" s="104"/>
      <c r="CUO114" s="104"/>
      <c r="CUP114" s="104"/>
      <c r="CUQ114" s="104"/>
      <c r="CUR114" s="104"/>
      <c r="CUS114" s="104"/>
      <c r="CUT114" s="104"/>
      <c r="CUU114" s="104"/>
      <c r="CUV114" s="104"/>
      <c r="CUW114" s="104"/>
      <c r="CUX114" s="104"/>
      <c r="CUY114" s="104"/>
      <c r="CUZ114" s="104"/>
      <c r="CVA114" s="104"/>
      <c r="CVB114" s="104"/>
      <c r="CVC114" s="104"/>
      <c r="CVD114" s="104"/>
      <c r="CVE114" s="104"/>
      <c r="CVF114" s="104"/>
      <c r="CVG114" s="104"/>
      <c r="CVH114" s="104"/>
      <c r="CVI114" s="104"/>
      <c r="CVJ114" s="104"/>
      <c r="CVK114" s="104"/>
      <c r="CVL114" s="104"/>
      <c r="CVM114" s="104"/>
      <c r="CVN114" s="104"/>
      <c r="CVO114" s="104"/>
      <c r="CVP114" s="104"/>
      <c r="CVQ114" s="104"/>
      <c r="CVR114" s="104"/>
      <c r="CVS114" s="104"/>
      <c r="CVT114" s="104"/>
      <c r="CVU114" s="104"/>
      <c r="CVV114" s="104"/>
      <c r="CVW114" s="104"/>
      <c r="CVX114" s="104"/>
      <c r="CVY114" s="104"/>
      <c r="CVZ114" s="104"/>
      <c r="CWA114" s="104"/>
      <c r="CWB114" s="104"/>
      <c r="CWC114" s="104"/>
      <c r="CWD114" s="104"/>
      <c r="CWE114" s="104"/>
      <c r="CWF114" s="104"/>
      <c r="CWG114" s="104"/>
      <c r="CWH114" s="104"/>
      <c r="CWI114" s="104"/>
      <c r="CWJ114" s="104"/>
      <c r="CWK114" s="104"/>
      <c r="CWL114" s="104"/>
      <c r="CWM114" s="104"/>
      <c r="CWN114" s="104"/>
      <c r="CWO114" s="104"/>
      <c r="CWP114" s="104"/>
      <c r="CWQ114" s="104"/>
      <c r="CWR114" s="104"/>
      <c r="CWS114" s="104"/>
      <c r="CWT114" s="104"/>
      <c r="CWU114" s="104"/>
      <c r="CWV114" s="104"/>
      <c r="CWW114" s="104"/>
      <c r="CWX114" s="104"/>
      <c r="CWY114" s="104"/>
      <c r="CWZ114" s="104"/>
      <c r="CXA114" s="104"/>
      <c r="CXB114" s="104"/>
      <c r="CXC114" s="104"/>
      <c r="CXD114" s="104"/>
      <c r="CXE114" s="104"/>
      <c r="CXF114" s="104"/>
      <c r="CXG114" s="104"/>
      <c r="CXH114" s="104"/>
      <c r="CXI114" s="104"/>
      <c r="CXJ114" s="104"/>
      <c r="CXK114" s="104"/>
      <c r="CXL114" s="104"/>
      <c r="CXM114" s="104"/>
      <c r="CXN114" s="104"/>
      <c r="CXO114" s="104"/>
      <c r="CXP114" s="104"/>
      <c r="CXQ114" s="104"/>
      <c r="CXR114" s="104"/>
      <c r="CXS114" s="104"/>
      <c r="CXT114" s="104"/>
      <c r="CXU114" s="104"/>
      <c r="CXV114" s="104"/>
      <c r="CXW114" s="104"/>
      <c r="CXX114" s="104"/>
      <c r="CXY114" s="104"/>
      <c r="CXZ114" s="104"/>
      <c r="CYA114" s="104"/>
      <c r="CYB114" s="104"/>
      <c r="CYC114" s="104"/>
      <c r="CYD114" s="104"/>
      <c r="CYE114" s="104"/>
      <c r="CYF114" s="104"/>
      <c r="CYG114" s="104"/>
      <c r="CYH114" s="104"/>
      <c r="CYI114" s="104"/>
      <c r="CYJ114" s="104"/>
      <c r="CYK114" s="104"/>
      <c r="CYL114" s="104"/>
      <c r="CYM114" s="104"/>
      <c r="CYN114" s="104"/>
      <c r="CYO114" s="104"/>
      <c r="CYP114" s="104"/>
      <c r="CYQ114" s="104"/>
      <c r="CYR114" s="104"/>
      <c r="CYS114" s="104"/>
      <c r="CYT114" s="104"/>
      <c r="CYU114" s="104"/>
      <c r="CYV114" s="104"/>
      <c r="CYW114" s="104"/>
      <c r="CYX114" s="104"/>
      <c r="CYY114" s="104"/>
      <c r="CYZ114" s="104"/>
      <c r="CZA114" s="104"/>
      <c r="CZB114" s="104"/>
      <c r="CZC114" s="104"/>
      <c r="CZD114" s="104"/>
      <c r="CZE114" s="104"/>
      <c r="CZF114" s="104"/>
      <c r="CZG114" s="104"/>
      <c r="CZH114" s="104"/>
      <c r="CZI114" s="104"/>
      <c r="CZJ114" s="104"/>
      <c r="CZK114" s="104"/>
      <c r="CZL114" s="104"/>
      <c r="CZM114" s="104"/>
      <c r="CZN114" s="104"/>
      <c r="CZO114" s="104"/>
      <c r="CZP114" s="104"/>
      <c r="CZQ114" s="104"/>
      <c r="CZR114" s="104"/>
      <c r="CZS114" s="104"/>
      <c r="CZT114" s="104"/>
      <c r="CZU114" s="104"/>
      <c r="CZV114" s="104"/>
      <c r="CZW114" s="104"/>
      <c r="CZX114" s="104"/>
      <c r="CZY114" s="104"/>
      <c r="CZZ114" s="104"/>
      <c r="DAA114" s="104"/>
      <c r="DAB114" s="104"/>
      <c r="DAC114" s="104"/>
      <c r="DAD114" s="104"/>
      <c r="DAE114" s="104"/>
      <c r="DAF114" s="104"/>
      <c r="DAG114" s="104"/>
      <c r="DAH114" s="104"/>
      <c r="DAI114" s="104"/>
      <c r="DAJ114" s="104"/>
      <c r="DAK114" s="104"/>
      <c r="DAL114" s="104"/>
      <c r="DAM114" s="104"/>
      <c r="DAN114" s="104"/>
      <c r="DAO114" s="104"/>
      <c r="DAP114" s="104"/>
      <c r="DAQ114" s="104"/>
      <c r="DAR114" s="104"/>
      <c r="DAS114" s="104"/>
      <c r="DAT114" s="104"/>
      <c r="DAU114" s="104"/>
      <c r="DAV114" s="104"/>
      <c r="DAW114" s="104"/>
      <c r="DAX114" s="104"/>
      <c r="DAY114" s="104"/>
      <c r="DAZ114" s="104"/>
      <c r="DBA114" s="104"/>
      <c r="DBB114" s="104"/>
      <c r="DBC114" s="104"/>
      <c r="DBD114" s="104"/>
      <c r="DBE114" s="104"/>
      <c r="DBF114" s="104"/>
      <c r="DBG114" s="104"/>
      <c r="DBH114" s="104"/>
      <c r="DBI114" s="104"/>
      <c r="DBJ114" s="104"/>
      <c r="DBK114" s="104"/>
      <c r="DBL114" s="104"/>
      <c r="DBM114" s="104"/>
      <c r="DBN114" s="104"/>
      <c r="DBO114" s="104"/>
      <c r="DBP114" s="104"/>
      <c r="DBQ114" s="104"/>
      <c r="DBR114" s="104"/>
      <c r="DBS114" s="104"/>
      <c r="DBT114" s="104"/>
      <c r="DBU114" s="104"/>
      <c r="DBV114" s="104"/>
      <c r="DBW114" s="104"/>
      <c r="DBX114" s="104"/>
      <c r="DBY114" s="104"/>
      <c r="DBZ114" s="104"/>
      <c r="DCA114" s="104"/>
      <c r="DCB114" s="104"/>
      <c r="DCC114" s="104"/>
      <c r="DCD114" s="104"/>
      <c r="DCE114" s="104"/>
      <c r="DCF114" s="104"/>
      <c r="DCG114" s="104"/>
      <c r="DCH114" s="104"/>
      <c r="DCI114" s="104"/>
      <c r="DCJ114" s="104"/>
      <c r="DCK114" s="104"/>
      <c r="DCL114" s="104"/>
      <c r="DCM114" s="104"/>
      <c r="DCN114" s="104"/>
      <c r="DCO114" s="104"/>
      <c r="DCP114" s="104"/>
      <c r="DCQ114" s="104"/>
      <c r="DCR114" s="104"/>
      <c r="DCS114" s="104"/>
      <c r="DCT114" s="104"/>
      <c r="DCU114" s="104"/>
      <c r="DCV114" s="104"/>
      <c r="DCW114" s="104"/>
      <c r="DCX114" s="104"/>
      <c r="DCY114" s="104"/>
      <c r="DCZ114" s="104"/>
      <c r="DDA114" s="104"/>
      <c r="DDB114" s="104"/>
      <c r="DDC114" s="104"/>
      <c r="DDD114" s="104"/>
      <c r="DDE114" s="104"/>
      <c r="DDF114" s="104"/>
      <c r="DDG114" s="104"/>
      <c r="DDH114" s="104"/>
      <c r="DDI114" s="104"/>
      <c r="DDJ114" s="104"/>
      <c r="DDK114" s="104"/>
      <c r="DDL114" s="104"/>
      <c r="DDM114" s="104"/>
      <c r="DDN114" s="104"/>
      <c r="DDO114" s="104"/>
      <c r="DDP114" s="104"/>
      <c r="DDQ114" s="104"/>
      <c r="DDR114" s="104"/>
      <c r="DDS114" s="104"/>
      <c r="DDT114" s="104"/>
      <c r="DDU114" s="104"/>
      <c r="DDV114" s="104"/>
      <c r="DDW114" s="104"/>
      <c r="DDX114" s="104"/>
      <c r="DDY114" s="104"/>
      <c r="DDZ114" s="104"/>
      <c r="DEA114" s="104"/>
      <c r="DEB114" s="104"/>
      <c r="DEC114" s="104"/>
      <c r="DED114" s="104"/>
      <c r="DEE114" s="104"/>
      <c r="DEF114" s="104"/>
      <c r="DEG114" s="104"/>
      <c r="DEH114" s="104"/>
      <c r="DEI114" s="104"/>
      <c r="DEJ114" s="104"/>
      <c r="DEK114" s="104"/>
      <c r="DEL114" s="104"/>
      <c r="DEM114" s="104"/>
      <c r="DEN114" s="104"/>
      <c r="DEO114" s="104"/>
      <c r="DEP114" s="104"/>
      <c r="DEQ114" s="104"/>
      <c r="DER114" s="104"/>
      <c r="DES114" s="104"/>
      <c r="DET114" s="104"/>
      <c r="DEU114" s="104"/>
      <c r="DEV114" s="104"/>
      <c r="DEW114" s="104"/>
      <c r="DEX114" s="104"/>
      <c r="DEY114" s="104"/>
      <c r="DEZ114" s="104"/>
      <c r="DFA114" s="104"/>
      <c r="DFB114" s="104"/>
      <c r="DFC114" s="104"/>
      <c r="DFD114" s="104"/>
      <c r="DFE114" s="104"/>
      <c r="DFF114" s="104"/>
      <c r="DFG114" s="104"/>
      <c r="DFH114" s="104"/>
      <c r="DFI114" s="104"/>
      <c r="DFJ114" s="104"/>
      <c r="DFK114" s="104"/>
      <c r="DFL114" s="104"/>
      <c r="DFM114" s="104"/>
      <c r="DFN114" s="104"/>
      <c r="DFO114" s="104"/>
      <c r="DFP114" s="104"/>
      <c r="DFQ114" s="104"/>
      <c r="DFR114" s="104"/>
      <c r="DFS114" s="104"/>
      <c r="DFT114" s="104"/>
      <c r="DFU114" s="104"/>
      <c r="DFV114" s="104"/>
      <c r="DFW114" s="104"/>
      <c r="DFX114" s="104"/>
      <c r="DFY114" s="104"/>
      <c r="DFZ114" s="104"/>
      <c r="DGA114" s="104"/>
      <c r="DGB114" s="104"/>
      <c r="DGC114" s="104"/>
      <c r="DGD114" s="104"/>
      <c r="DGE114" s="104"/>
      <c r="DGF114" s="104"/>
      <c r="DGG114" s="104"/>
      <c r="DGH114" s="104"/>
      <c r="DGI114" s="104"/>
      <c r="DGJ114" s="104"/>
      <c r="DGK114" s="104"/>
      <c r="DGL114" s="104"/>
      <c r="DGM114" s="104"/>
      <c r="DGN114" s="104"/>
      <c r="DGO114" s="104"/>
      <c r="DGP114" s="104"/>
      <c r="DGQ114" s="104"/>
      <c r="DGR114" s="104"/>
      <c r="DGS114" s="104"/>
      <c r="DGT114" s="104"/>
      <c r="DGU114" s="104"/>
      <c r="DGV114" s="104"/>
      <c r="DGW114" s="104"/>
      <c r="DGX114" s="104"/>
      <c r="DGY114" s="104"/>
      <c r="DGZ114" s="104"/>
      <c r="DHA114" s="104"/>
      <c r="DHB114" s="104"/>
      <c r="DHC114" s="104"/>
      <c r="DHD114" s="104"/>
      <c r="DHE114" s="104"/>
      <c r="DHF114" s="104"/>
      <c r="DHG114" s="104"/>
      <c r="DHH114" s="104"/>
      <c r="DHI114" s="104"/>
      <c r="DHJ114" s="104"/>
      <c r="DHK114" s="104"/>
      <c r="DHL114" s="104"/>
      <c r="DHM114" s="104"/>
      <c r="DHN114" s="104"/>
      <c r="DHO114" s="104"/>
      <c r="DHP114" s="104"/>
      <c r="DHQ114" s="104"/>
      <c r="DHR114" s="104"/>
      <c r="DHS114" s="104"/>
      <c r="DHT114" s="104"/>
      <c r="DHU114" s="104"/>
      <c r="DHV114" s="104"/>
      <c r="DHW114" s="104"/>
      <c r="DHX114" s="104"/>
      <c r="DHY114" s="104"/>
      <c r="DHZ114" s="104"/>
      <c r="DIA114" s="104"/>
      <c r="DIB114" s="104"/>
      <c r="DIC114" s="104"/>
      <c r="DID114" s="104"/>
      <c r="DIE114" s="104"/>
      <c r="DIF114" s="104"/>
      <c r="DIG114" s="104"/>
      <c r="DIH114" s="104"/>
      <c r="DII114" s="104"/>
      <c r="DIJ114" s="104"/>
      <c r="DIK114" s="104"/>
      <c r="DIL114" s="104"/>
      <c r="DIM114" s="104"/>
      <c r="DIN114" s="104"/>
      <c r="DIO114" s="104"/>
      <c r="DIP114" s="104"/>
      <c r="DIQ114" s="104"/>
      <c r="DIR114" s="104"/>
      <c r="DIS114" s="104"/>
      <c r="DIT114" s="104"/>
      <c r="DIU114" s="104"/>
      <c r="DIV114" s="104"/>
      <c r="DIW114" s="104"/>
      <c r="DIX114" s="104"/>
      <c r="DIY114" s="104"/>
      <c r="DIZ114" s="104"/>
      <c r="DJA114" s="104"/>
      <c r="DJB114" s="104"/>
      <c r="DJC114" s="104"/>
      <c r="DJD114" s="104"/>
      <c r="DJE114" s="104"/>
      <c r="DJF114" s="104"/>
      <c r="DJG114" s="104"/>
      <c r="DJH114" s="104"/>
      <c r="DJI114" s="104"/>
      <c r="DJJ114" s="104"/>
      <c r="DJK114" s="104"/>
      <c r="DJL114" s="104"/>
      <c r="DJM114" s="104"/>
      <c r="DJN114" s="104"/>
      <c r="DJO114" s="104"/>
      <c r="DJP114" s="104"/>
      <c r="DJQ114" s="104"/>
      <c r="DJR114" s="104"/>
      <c r="DJS114" s="104"/>
      <c r="DJT114" s="104"/>
      <c r="DJU114" s="104"/>
      <c r="DJV114" s="104"/>
      <c r="DJW114" s="104"/>
      <c r="DJX114" s="104"/>
      <c r="DJY114" s="104"/>
      <c r="DJZ114" s="104"/>
      <c r="DKA114" s="104"/>
      <c r="DKB114" s="104"/>
      <c r="DKC114" s="104"/>
      <c r="DKD114" s="104"/>
      <c r="DKE114" s="104"/>
      <c r="DKF114" s="104"/>
      <c r="DKG114" s="104"/>
      <c r="DKH114" s="104"/>
      <c r="DKI114" s="104"/>
      <c r="DKJ114" s="104"/>
      <c r="DKK114" s="104"/>
      <c r="DKL114" s="104"/>
      <c r="DKM114" s="104"/>
      <c r="DKN114" s="104"/>
      <c r="DKO114" s="104"/>
      <c r="DKP114" s="104"/>
      <c r="DKQ114" s="104"/>
      <c r="DKR114" s="104"/>
      <c r="DKS114" s="104"/>
      <c r="DKT114" s="104"/>
      <c r="DKU114" s="104"/>
      <c r="DKV114" s="104"/>
      <c r="DKW114" s="104"/>
      <c r="DKX114" s="104"/>
      <c r="DKY114" s="104"/>
      <c r="DKZ114" s="104"/>
      <c r="DLA114" s="104"/>
      <c r="DLB114" s="104"/>
      <c r="DLC114" s="104"/>
      <c r="DLD114" s="104"/>
      <c r="DLE114" s="104"/>
      <c r="DLF114" s="104"/>
      <c r="DLG114" s="104"/>
      <c r="DLH114" s="104"/>
      <c r="DLI114" s="104"/>
      <c r="DLJ114" s="104"/>
      <c r="DLK114" s="104"/>
      <c r="DLL114" s="104"/>
      <c r="DLM114" s="104"/>
      <c r="DLN114" s="104"/>
      <c r="DLO114" s="104"/>
      <c r="DLP114" s="104"/>
      <c r="DLQ114" s="104"/>
      <c r="DLR114" s="104"/>
      <c r="DLS114" s="104"/>
      <c r="DLT114" s="104"/>
      <c r="DLU114" s="104"/>
      <c r="DLV114" s="104"/>
      <c r="DLW114" s="104"/>
      <c r="DLX114" s="104"/>
      <c r="DLY114" s="104"/>
      <c r="DLZ114" s="104"/>
      <c r="DMA114" s="104"/>
      <c r="DMB114" s="104"/>
      <c r="DMC114" s="104"/>
      <c r="DMD114" s="104"/>
      <c r="DME114" s="104"/>
      <c r="DMF114" s="104"/>
      <c r="DMG114" s="104"/>
      <c r="DMH114" s="104"/>
      <c r="DMI114" s="104"/>
      <c r="DMJ114" s="104"/>
      <c r="DMK114" s="104"/>
      <c r="DML114" s="104"/>
      <c r="DMM114" s="104"/>
      <c r="DMN114" s="104"/>
      <c r="DMO114" s="104"/>
      <c r="DMP114" s="104"/>
      <c r="DMQ114" s="104"/>
      <c r="DMR114" s="104"/>
      <c r="DMS114" s="104"/>
      <c r="DMT114" s="104"/>
      <c r="DMU114" s="104"/>
      <c r="DMV114" s="104"/>
      <c r="DMW114" s="104"/>
      <c r="DMX114" s="104"/>
      <c r="DMY114" s="104"/>
      <c r="DMZ114" s="104"/>
      <c r="DNA114" s="104"/>
      <c r="DNB114" s="104"/>
      <c r="DNC114" s="104"/>
      <c r="DND114" s="104"/>
      <c r="DNE114" s="104"/>
      <c r="DNF114" s="104"/>
      <c r="DNG114" s="104"/>
      <c r="DNH114" s="104"/>
      <c r="DNI114" s="104"/>
      <c r="DNJ114" s="104"/>
      <c r="DNK114" s="104"/>
      <c r="DNL114" s="104"/>
      <c r="DNM114" s="104"/>
      <c r="DNN114" s="104"/>
      <c r="DNO114" s="104"/>
      <c r="DNP114" s="104"/>
      <c r="DNQ114" s="104"/>
      <c r="DNR114" s="104"/>
      <c r="DNS114" s="104"/>
      <c r="DNT114" s="104"/>
      <c r="DNU114" s="104"/>
      <c r="DNV114" s="104"/>
      <c r="DNW114" s="104"/>
      <c r="DNX114" s="104"/>
      <c r="DNY114" s="104"/>
      <c r="DNZ114" s="104"/>
      <c r="DOA114" s="104"/>
      <c r="DOB114" s="104"/>
      <c r="DOC114" s="104"/>
      <c r="DOD114" s="104"/>
      <c r="DOE114" s="104"/>
      <c r="DOF114" s="104"/>
      <c r="DOG114" s="104"/>
      <c r="DOH114" s="104"/>
      <c r="DOI114" s="104"/>
      <c r="DOJ114" s="104"/>
      <c r="DOK114" s="104"/>
      <c r="DOL114" s="104"/>
      <c r="DOM114" s="104"/>
      <c r="DON114" s="104"/>
      <c r="DOO114" s="104"/>
      <c r="DOP114" s="104"/>
      <c r="DOQ114" s="104"/>
      <c r="DOR114" s="104"/>
      <c r="DOS114" s="104"/>
      <c r="DOT114" s="104"/>
      <c r="DOU114" s="104"/>
      <c r="DOV114" s="104"/>
      <c r="DOW114" s="104"/>
      <c r="DOX114" s="104"/>
      <c r="DOY114" s="104"/>
      <c r="DOZ114" s="104"/>
      <c r="DPA114" s="104"/>
      <c r="DPB114" s="104"/>
      <c r="DPC114" s="104"/>
      <c r="DPD114" s="104"/>
      <c r="DPE114" s="104"/>
      <c r="DPF114" s="104"/>
      <c r="DPG114" s="104"/>
      <c r="DPH114" s="104"/>
      <c r="DPI114" s="104"/>
      <c r="DPJ114" s="104"/>
      <c r="DPK114" s="104"/>
      <c r="DPL114" s="104"/>
      <c r="DPM114" s="104"/>
      <c r="DPN114" s="104"/>
      <c r="DPO114" s="104"/>
      <c r="DPP114" s="104"/>
      <c r="DPQ114" s="104"/>
      <c r="DPR114" s="104"/>
      <c r="DPS114" s="104"/>
      <c r="DPT114" s="104"/>
      <c r="DPU114" s="104"/>
      <c r="DPV114" s="104"/>
      <c r="DPW114" s="104"/>
      <c r="DPX114" s="104"/>
      <c r="DPY114" s="104"/>
      <c r="DPZ114" s="104"/>
      <c r="DQA114" s="104"/>
      <c r="DQB114" s="104"/>
      <c r="DQC114" s="104"/>
      <c r="DQD114" s="104"/>
      <c r="DQE114" s="104"/>
      <c r="DQF114" s="104"/>
      <c r="DQG114" s="104"/>
      <c r="DQH114" s="104"/>
      <c r="DQI114" s="104"/>
      <c r="DQJ114" s="104"/>
      <c r="DQK114" s="104"/>
      <c r="DQL114" s="104"/>
      <c r="DQM114" s="104"/>
      <c r="DQN114" s="104"/>
      <c r="DQO114" s="104"/>
      <c r="DQP114" s="104"/>
      <c r="DQQ114" s="104"/>
      <c r="DQR114" s="104"/>
      <c r="DQS114" s="104"/>
      <c r="DQT114" s="104"/>
      <c r="DQU114" s="104"/>
      <c r="DQV114" s="104"/>
      <c r="DQW114" s="104"/>
      <c r="DQX114" s="104"/>
      <c r="DQY114" s="104"/>
      <c r="DQZ114" s="104"/>
      <c r="DRA114" s="104"/>
      <c r="DRB114" s="104"/>
      <c r="DRC114" s="104"/>
      <c r="DRD114" s="104"/>
      <c r="DRE114" s="104"/>
      <c r="DRF114" s="104"/>
      <c r="DRG114" s="104"/>
      <c r="DRH114" s="104"/>
      <c r="DRI114" s="104"/>
      <c r="DRJ114" s="104"/>
      <c r="DRK114" s="104"/>
      <c r="DRL114" s="104"/>
      <c r="DRM114" s="104"/>
      <c r="DRN114" s="104"/>
      <c r="DRO114" s="104"/>
      <c r="DRP114" s="104"/>
      <c r="DRQ114" s="104"/>
      <c r="DRR114" s="104"/>
      <c r="DRS114" s="104"/>
      <c r="DRT114" s="104"/>
      <c r="DRU114" s="104"/>
      <c r="DRV114" s="104"/>
      <c r="DRW114" s="104"/>
      <c r="DRX114" s="104"/>
      <c r="DRY114" s="104"/>
      <c r="DRZ114" s="104"/>
      <c r="DSA114" s="104"/>
      <c r="DSB114" s="104"/>
      <c r="DSC114" s="104"/>
      <c r="DSD114" s="104"/>
      <c r="DSE114" s="104"/>
      <c r="DSF114" s="104"/>
      <c r="DSG114" s="104"/>
      <c r="DSH114" s="104"/>
      <c r="DSI114" s="104"/>
      <c r="DSJ114" s="104"/>
      <c r="DSK114" s="104"/>
      <c r="DSL114" s="104"/>
      <c r="DSM114" s="104"/>
      <c r="DSN114" s="104"/>
      <c r="DSO114" s="104"/>
      <c r="DSP114" s="104"/>
      <c r="DSQ114" s="104"/>
      <c r="DSR114" s="104"/>
      <c r="DSS114" s="104"/>
      <c r="DST114" s="104"/>
      <c r="DSU114" s="104"/>
      <c r="DSV114" s="104"/>
      <c r="DSW114" s="104"/>
      <c r="DSX114" s="104"/>
      <c r="DSY114" s="104"/>
      <c r="DSZ114" s="104"/>
      <c r="DTA114" s="104"/>
      <c r="DTB114" s="104"/>
      <c r="DTC114" s="104"/>
      <c r="DTD114" s="104"/>
      <c r="DTE114" s="104"/>
      <c r="DTF114" s="104"/>
      <c r="DTG114" s="104"/>
      <c r="DTH114" s="104"/>
      <c r="DTI114" s="104"/>
      <c r="DTJ114" s="104"/>
      <c r="DTK114" s="104"/>
      <c r="DTL114" s="104"/>
      <c r="DTM114" s="104"/>
      <c r="DTN114" s="104"/>
      <c r="DTO114" s="104"/>
      <c r="DTP114" s="104"/>
      <c r="DTQ114" s="104"/>
      <c r="DTR114" s="104"/>
      <c r="DTS114" s="104"/>
      <c r="DTT114" s="104"/>
      <c r="DTU114" s="104"/>
      <c r="DTV114" s="104"/>
      <c r="DTW114" s="104"/>
      <c r="DTX114" s="104"/>
      <c r="DTY114" s="104"/>
      <c r="DTZ114" s="104"/>
      <c r="DUA114" s="104"/>
      <c r="DUB114" s="104"/>
      <c r="DUC114" s="104"/>
      <c r="DUD114" s="104"/>
      <c r="DUE114" s="104"/>
      <c r="DUF114" s="104"/>
      <c r="DUG114" s="104"/>
      <c r="DUH114" s="104"/>
      <c r="DUI114" s="104"/>
      <c r="DUJ114" s="104"/>
      <c r="DUK114" s="104"/>
      <c r="DUL114" s="104"/>
      <c r="DUM114" s="104"/>
      <c r="DUN114" s="104"/>
      <c r="DUO114" s="104"/>
      <c r="DUP114" s="104"/>
      <c r="DUQ114" s="104"/>
      <c r="DUR114" s="104"/>
      <c r="DUS114" s="104"/>
      <c r="DUT114" s="104"/>
      <c r="DUU114" s="104"/>
      <c r="DUV114" s="104"/>
      <c r="DUW114" s="104"/>
      <c r="DUX114" s="104"/>
      <c r="DUY114" s="104"/>
      <c r="DUZ114" s="104"/>
      <c r="DVA114" s="104"/>
      <c r="DVB114" s="104"/>
      <c r="DVC114" s="104"/>
      <c r="DVD114" s="104"/>
      <c r="DVE114" s="104"/>
      <c r="DVF114" s="104"/>
      <c r="DVG114" s="104"/>
      <c r="DVH114" s="104"/>
      <c r="DVI114" s="104"/>
      <c r="DVJ114" s="104"/>
      <c r="DVK114" s="104"/>
      <c r="DVL114" s="104"/>
      <c r="DVM114" s="104"/>
      <c r="DVN114" s="104"/>
      <c r="DVO114" s="104"/>
      <c r="DVP114" s="104"/>
      <c r="DVQ114" s="104"/>
      <c r="DVR114" s="104"/>
      <c r="DVS114" s="104"/>
      <c r="DVT114" s="104"/>
      <c r="DVU114" s="104"/>
      <c r="DVV114" s="104"/>
      <c r="DVW114" s="104"/>
      <c r="DVX114" s="104"/>
      <c r="DVY114" s="104"/>
      <c r="DVZ114" s="104"/>
      <c r="DWA114" s="104"/>
      <c r="DWB114" s="104"/>
      <c r="DWC114" s="104"/>
      <c r="DWD114" s="104"/>
      <c r="DWE114" s="104"/>
      <c r="DWF114" s="104"/>
      <c r="DWG114" s="104"/>
      <c r="DWH114" s="104"/>
      <c r="DWI114" s="104"/>
      <c r="DWJ114" s="104"/>
      <c r="DWK114" s="104"/>
      <c r="DWL114" s="104"/>
      <c r="DWM114" s="104"/>
      <c r="DWN114" s="104"/>
      <c r="DWO114" s="104"/>
      <c r="DWP114" s="104"/>
      <c r="DWQ114" s="104"/>
      <c r="DWR114" s="104"/>
      <c r="DWS114" s="104"/>
      <c r="DWT114" s="104"/>
      <c r="DWU114" s="104"/>
      <c r="DWV114" s="104"/>
      <c r="DWW114" s="104"/>
      <c r="DWX114" s="104"/>
      <c r="DWY114" s="104"/>
      <c r="DWZ114" s="104"/>
      <c r="DXA114" s="104"/>
      <c r="DXB114" s="104"/>
      <c r="DXC114" s="104"/>
      <c r="DXD114" s="104"/>
      <c r="DXE114" s="104"/>
      <c r="DXF114" s="104"/>
      <c r="DXG114" s="104"/>
      <c r="DXH114" s="104"/>
      <c r="DXI114" s="104"/>
      <c r="DXJ114" s="104"/>
      <c r="DXK114" s="104"/>
      <c r="DXL114" s="104"/>
      <c r="DXM114" s="104"/>
      <c r="DXN114" s="104"/>
      <c r="DXO114" s="104"/>
      <c r="DXP114" s="104"/>
      <c r="DXQ114" s="104"/>
      <c r="DXR114" s="104"/>
      <c r="DXS114" s="104"/>
      <c r="DXT114" s="104"/>
      <c r="DXU114" s="104"/>
      <c r="DXV114" s="104"/>
      <c r="DXW114" s="104"/>
      <c r="DXX114" s="104"/>
      <c r="DXY114" s="104"/>
      <c r="DXZ114" s="104"/>
      <c r="DYA114" s="104"/>
      <c r="DYB114" s="104"/>
      <c r="DYC114" s="104"/>
      <c r="DYD114" s="104"/>
      <c r="DYE114" s="104"/>
      <c r="DYF114" s="104"/>
      <c r="DYG114" s="104"/>
      <c r="DYH114" s="104"/>
      <c r="DYI114" s="104"/>
      <c r="DYJ114" s="104"/>
      <c r="DYK114" s="104"/>
      <c r="DYL114" s="104"/>
      <c r="DYM114" s="104"/>
      <c r="DYN114" s="104"/>
      <c r="DYO114" s="104"/>
      <c r="DYP114" s="104"/>
      <c r="DYQ114" s="104"/>
      <c r="DYR114" s="104"/>
      <c r="DYS114" s="104"/>
      <c r="DYT114" s="104"/>
      <c r="DYU114" s="104"/>
      <c r="DYV114" s="104"/>
      <c r="DYW114" s="104"/>
      <c r="DYX114" s="104"/>
      <c r="DYY114" s="104"/>
      <c r="DYZ114" s="104"/>
      <c r="DZA114" s="104"/>
      <c r="DZB114" s="104"/>
      <c r="DZC114" s="104"/>
      <c r="DZD114" s="104"/>
      <c r="DZE114" s="104"/>
      <c r="DZF114" s="104"/>
      <c r="DZG114" s="104"/>
      <c r="DZH114" s="104"/>
      <c r="DZI114" s="104"/>
      <c r="DZJ114" s="104"/>
      <c r="DZK114" s="104"/>
      <c r="DZL114" s="104"/>
      <c r="DZM114" s="104"/>
      <c r="DZN114" s="104"/>
      <c r="DZO114" s="104"/>
      <c r="DZP114" s="104"/>
      <c r="DZQ114" s="104"/>
      <c r="DZR114" s="104"/>
      <c r="DZS114" s="104"/>
      <c r="DZT114" s="104"/>
      <c r="DZU114" s="104"/>
      <c r="DZV114" s="104"/>
      <c r="DZW114" s="104"/>
      <c r="DZX114" s="104"/>
      <c r="DZY114" s="104"/>
      <c r="DZZ114" s="104"/>
      <c r="EAA114" s="104"/>
      <c r="EAB114" s="104"/>
      <c r="EAC114" s="104"/>
      <c r="EAD114" s="104"/>
      <c r="EAE114" s="104"/>
      <c r="EAF114" s="104"/>
      <c r="EAG114" s="104"/>
      <c r="EAH114" s="104"/>
      <c r="EAI114" s="104"/>
      <c r="EAJ114" s="104"/>
      <c r="EAK114" s="104"/>
      <c r="EAL114" s="104"/>
      <c r="EAM114" s="104"/>
      <c r="EAN114" s="104"/>
      <c r="EAO114" s="104"/>
      <c r="EAP114" s="104"/>
      <c r="EAQ114" s="104"/>
      <c r="EAR114" s="104"/>
      <c r="EAS114" s="104"/>
      <c r="EAT114" s="104"/>
      <c r="EAU114" s="104"/>
      <c r="EAV114" s="104"/>
      <c r="EAW114" s="104"/>
      <c r="EAX114" s="104"/>
      <c r="EAY114" s="104"/>
      <c r="EAZ114" s="104"/>
      <c r="EBA114" s="104"/>
      <c r="EBB114" s="104"/>
      <c r="EBC114" s="104"/>
      <c r="EBD114" s="104"/>
      <c r="EBE114" s="104"/>
      <c r="EBF114" s="104"/>
      <c r="EBG114" s="104"/>
      <c r="EBH114" s="104"/>
      <c r="EBI114" s="104"/>
      <c r="EBJ114" s="104"/>
      <c r="EBK114" s="104"/>
      <c r="EBL114" s="104"/>
      <c r="EBM114" s="104"/>
      <c r="EBN114" s="104"/>
      <c r="EBO114" s="104"/>
      <c r="EBP114" s="104"/>
      <c r="EBQ114" s="104"/>
      <c r="EBR114" s="104"/>
      <c r="EBS114" s="104"/>
      <c r="EBT114" s="104"/>
      <c r="EBU114" s="104"/>
      <c r="EBV114" s="104"/>
      <c r="EBW114" s="104"/>
      <c r="EBX114" s="104"/>
      <c r="EBY114" s="104"/>
      <c r="EBZ114" s="104"/>
      <c r="ECA114" s="104"/>
      <c r="ECB114" s="104"/>
      <c r="ECC114" s="104"/>
      <c r="ECD114" s="104"/>
      <c r="ECE114" s="104"/>
      <c r="ECF114" s="104"/>
      <c r="ECG114" s="104"/>
      <c r="ECH114" s="104"/>
      <c r="ECI114" s="104"/>
      <c r="ECJ114" s="104"/>
      <c r="ECK114" s="104"/>
      <c r="ECL114" s="104"/>
      <c r="ECM114" s="104"/>
      <c r="ECN114" s="104"/>
      <c r="ECO114" s="104"/>
      <c r="ECP114" s="104"/>
      <c r="ECQ114" s="104"/>
      <c r="ECR114" s="104"/>
      <c r="ECS114" s="104"/>
      <c r="ECT114" s="104"/>
      <c r="ECU114" s="104"/>
      <c r="ECV114" s="104"/>
      <c r="ECW114" s="104"/>
      <c r="ECX114" s="104"/>
      <c r="ECY114" s="104"/>
      <c r="ECZ114" s="104"/>
      <c r="EDA114" s="104"/>
      <c r="EDB114" s="104"/>
      <c r="EDC114" s="104"/>
      <c r="EDD114" s="104"/>
      <c r="EDE114" s="104"/>
      <c r="EDF114" s="104"/>
      <c r="EDG114" s="104"/>
      <c r="EDH114" s="104"/>
      <c r="EDI114" s="104"/>
      <c r="EDJ114" s="104"/>
      <c r="EDK114" s="104"/>
      <c r="EDL114" s="104"/>
      <c r="EDM114" s="104"/>
      <c r="EDN114" s="104"/>
      <c r="EDO114" s="104"/>
      <c r="EDP114" s="104"/>
      <c r="EDQ114" s="104"/>
      <c r="EDR114" s="104"/>
      <c r="EDS114" s="104"/>
      <c r="EDT114" s="104"/>
      <c r="EDU114" s="104"/>
      <c r="EDV114" s="104"/>
      <c r="EDW114" s="104"/>
      <c r="EDX114" s="104"/>
      <c r="EDY114" s="104"/>
      <c r="EDZ114" s="104"/>
      <c r="EEA114" s="104"/>
      <c r="EEB114" s="104"/>
      <c r="EEC114" s="104"/>
      <c r="EED114" s="104"/>
      <c r="EEE114" s="104"/>
      <c r="EEF114" s="104"/>
      <c r="EEG114" s="104"/>
      <c r="EEH114" s="104"/>
      <c r="EEI114" s="104"/>
      <c r="EEJ114" s="104"/>
      <c r="EEK114" s="104"/>
      <c r="EEL114" s="104"/>
      <c r="EEM114" s="104"/>
      <c r="EEN114" s="104"/>
      <c r="EEO114" s="104"/>
      <c r="EEP114" s="104"/>
      <c r="EEQ114" s="104"/>
      <c r="EER114" s="104"/>
      <c r="EES114" s="104"/>
      <c r="EET114" s="104"/>
      <c r="EEU114" s="104"/>
      <c r="EEV114" s="104"/>
      <c r="EEW114" s="104"/>
      <c r="EEX114" s="104"/>
      <c r="EEY114" s="104"/>
      <c r="EEZ114" s="104"/>
      <c r="EFA114" s="104"/>
      <c r="EFB114" s="104"/>
      <c r="EFC114" s="104"/>
      <c r="EFD114" s="104"/>
      <c r="EFE114" s="104"/>
      <c r="EFF114" s="104"/>
      <c r="EFG114" s="104"/>
      <c r="EFH114" s="104"/>
      <c r="EFI114" s="104"/>
      <c r="EFJ114" s="104"/>
      <c r="EFK114" s="104"/>
      <c r="EFL114" s="104"/>
      <c r="EFM114" s="104"/>
      <c r="EFN114" s="104"/>
      <c r="EFO114" s="104"/>
      <c r="EFP114" s="104"/>
      <c r="EFQ114" s="104"/>
      <c r="EFR114" s="104"/>
      <c r="EFS114" s="104"/>
      <c r="EFT114" s="104"/>
      <c r="EFU114" s="104"/>
      <c r="EFV114" s="104"/>
      <c r="EFW114" s="104"/>
      <c r="EFX114" s="104"/>
      <c r="EFY114" s="104"/>
      <c r="EFZ114" s="104"/>
      <c r="EGA114" s="104"/>
      <c r="EGB114" s="104"/>
      <c r="EGC114" s="104"/>
      <c r="EGD114" s="104"/>
      <c r="EGE114" s="104"/>
      <c r="EGF114" s="104"/>
      <c r="EGG114" s="104"/>
      <c r="EGH114" s="104"/>
      <c r="EGI114" s="104"/>
      <c r="EGJ114" s="104"/>
      <c r="EGK114" s="104"/>
      <c r="EGL114" s="104"/>
      <c r="EGM114" s="104"/>
      <c r="EGN114" s="104"/>
      <c r="EGO114" s="104"/>
      <c r="EGP114" s="104"/>
      <c r="EGQ114" s="104"/>
      <c r="EGR114" s="104"/>
      <c r="EGS114" s="104"/>
      <c r="EGT114" s="104"/>
      <c r="EGU114" s="104"/>
      <c r="EGV114" s="104"/>
      <c r="EGW114" s="104"/>
      <c r="EGX114" s="104"/>
      <c r="EGY114" s="104"/>
      <c r="EGZ114" s="104"/>
      <c r="EHA114" s="104"/>
      <c r="EHB114" s="104"/>
      <c r="EHC114" s="104"/>
      <c r="EHD114" s="104"/>
      <c r="EHE114" s="104"/>
      <c r="EHF114" s="104"/>
      <c r="EHG114" s="104"/>
      <c r="EHH114" s="104"/>
      <c r="EHI114" s="104"/>
      <c r="EHJ114" s="104"/>
      <c r="EHK114" s="104"/>
      <c r="EHL114" s="104"/>
      <c r="EHM114" s="104"/>
      <c r="EHN114" s="104"/>
      <c r="EHO114" s="104"/>
      <c r="EHP114" s="104"/>
      <c r="EHQ114" s="104"/>
      <c r="EHR114" s="104"/>
      <c r="EHS114" s="104"/>
      <c r="EHT114" s="104"/>
      <c r="EHU114" s="104"/>
      <c r="EHV114" s="104"/>
      <c r="EHW114" s="104"/>
      <c r="EHX114" s="104"/>
      <c r="EHY114" s="104"/>
      <c r="EHZ114" s="104"/>
      <c r="EIA114" s="104"/>
      <c r="EIB114" s="104"/>
      <c r="EIC114" s="104"/>
      <c r="EID114" s="104"/>
      <c r="EIE114" s="104"/>
      <c r="EIF114" s="104"/>
      <c r="EIG114" s="104"/>
      <c r="EIH114" s="104"/>
      <c r="EII114" s="104"/>
      <c r="EIJ114" s="104"/>
      <c r="EIK114" s="104"/>
      <c r="EIL114" s="104"/>
      <c r="EIM114" s="104"/>
      <c r="EIN114" s="104"/>
      <c r="EIO114" s="104"/>
      <c r="EIP114" s="104"/>
      <c r="EIQ114" s="104"/>
      <c r="EIR114" s="104"/>
      <c r="EIS114" s="104"/>
      <c r="EIT114" s="104"/>
      <c r="EIU114" s="104"/>
      <c r="EIV114" s="104"/>
      <c r="EIW114" s="104"/>
      <c r="EIX114" s="104"/>
      <c r="EIY114" s="104"/>
      <c r="EIZ114" s="104"/>
      <c r="EJA114" s="104"/>
      <c r="EJB114" s="104"/>
      <c r="EJC114" s="104"/>
      <c r="EJD114" s="104"/>
      <c r="EJE114" s="104"/>
      <c r="EJF114" s="104"/>
      <c r="EJG114" s="104"/>
      <c r="EJH114" s="104"/>
      <c r="EJI114" s="104"/>
      <c r="EJJ114" s="104"/>
      <c r="EJK114" s="104"/>
      <c r="EJL114" s="104"/>
      <c r="EJM114" s="104"/>
      <c r="EJN114" s="104"/>
      <c r="EJO114" s="104"/>
      <c r="EJP114" s="104"/>
      <c r="EJQ114" s="104"/>
      <c r="EJR114" s="104"/>
      <c r="EJS114" s="104"/>
      <c r="EJT114" s="104"/>
      <c r="EJU114" s="104"/>
      <c r="EJV114" s="104"/>
      <c r="EJW114" s="104"/>
      <c r="EJX114" s="104"/>
      <c r="EJY114" s="104"/>
      <c r="EJZ114" s="104"/>
      <c r="EKA114" s="104"/>
      <c r="EKB114" s="104"/>
      <c r="EKC114" s="104"/>
      <c r="EKD114" s="104"/>
      <c r="EKE114" s="104"/>
      <c r="EKF114" s="104"/>
      <c r="EKG114" s="104"/>
      <c r="EKH114" s="104"/>
      <c r="EKI114" s="104"/>
      <c r="EKJ114" s="104"/>
      <c r="EKK114" s="104"/>
      <c r="EKL114" s="104"/>
      <c r="EKM114" s="104"/>
      <c r="EKN114" s="104"/>
      <c r="EKO114" s="104"/>
      <c r="EKP114" s="104"/>
      <c r="EKQ114" s="104"/>
      <c r="EKR114" s="104"/>
      <c r="EKS114" s="104"/>
      <c r="EKT114" s="104"/>
      <c r="EKU114" s="104"/>
      <c r="EKV114" s="104"/>
      <c r="EKW114" s="104"/>
      <c r="EKX114" s="104"/>
      <c r="EKY114" s="104"/>
      <c r="EKZ114" s="104"/>
      <c r="ELA114" s="104"/>
      <c r="ELB114" s="104"/>
      <c r="ELC114" s="104"/>
      <c r="ELD114" s="104"/>
      <c r="ELE114" s="104"/>
      <c r="ELF114" s="104"/>
      <c r="ELG114" s="104"/>
      <c r="ELH114" s="104"/>
      <c r="ELI114" s="104"/>
      <c r="ELJ114" s="104"/>
      <c r="ELK114" s="104"/>
      <c r="ELL114" s="104"/>
      <c r="ELM114" s="104"/>
      <c r="ELN114" s="104"/>
      <c r="ELO114" s="104"/>
      <c r="ELP114" s="104"/>
      <c r="ELQ114" s="104"/>
      <c r="ELR114" s="104"/>
      <c r="ELS114" s="104"/>
      <c r="ELT114" s="104"/>
      <c r="ELU114" s="104"/>
      <c r="ELV114" s="104"/>
      <c r="ELW114" s="104"/>
      <c r="ELX114" s="104"/>
      <c r="ELY114" s="104"/>
      <c r="ELZ114" s="104"/>
      <c r="EMA114" s="104"/>
      <c r="EMB114" s="104"/>
      <c r="EMC114" s="104"/>
      <c r="EMD114" s="104"/>
      <c r="EME114" s="104"/>
      <c r="EMF114" s="104"/>
      <c r="EMG114" s="104"/>
      <c r="EMH114" s="104"/>
      <c r="EMI114" s="104"/>
      <c r="EMJ114" s="104"/>
      <c r="EMK114" s="104"/>
      <c r="EML114" s="104"/>
      <c r="EMM114" s="104"/>
      <c r="EMN114" s="104"/>
      <c r="EMO114" s="104"/>
      <c r="EMP114" s="104"/>
      <c r="EMQ114" s="104"/>
      <c r="EMR114" s="104"/>
      <c r="EMS114" s="104"/>
      <c r="EMT114" s="104"/>
      <c r="EMU114" s="104"/>
      <c r="EMV114" s="104"/>
      <c r="EMW114" s="104"/>
      <c r="EMX114" s="104"/>
      <c r="EMY114" s="104"/>
      <c r="EMZ114" s="104"/>
      <c r="ENA114" s="104"/>
      <c r="ENB114" s="104"/>
      <c r="ENC114" s="104"/>
      <c r="END114" s="104"/>
      <c r="ENE114" s="104"/>
      <c r="ENF114" s="104"/>
      <c r="ENG114" s="104"/>
      <c r="ENH114" s="104"/>
      <c r="ENI114" s="104"/>
      <c r="ENJ114" s="104"/>
      <c r="ENK114" s="104"/>
      <c r="ENL114" s="104"/>
      <c r="ENM114" s="104"/>
      <c r="ENN114" s="104"/>
      <c r="ENO114" s="104"/>
      <c r="ENP114" s="104"/>
      <c r="ENQ114" s="104"/>
      <c r="ENR114" s="104"/>
      <c r="ENS114" s="104"/>
      <c r="ENT114" s="104"/>
      <c r="ENU114" s="104"/>
      <c r="ENV114" s="104"/>
      <c r="ENW114" s="104"/>
      <c r="ENX114" s="104"/>
      <c r="ENY114" s="104"/>
      <c r="ENZ114" s="104"/>
      <c r="EOA114" s="104"/>
      <c r="EOB114" s="104"/>
      <c r="EOC114" s="104"/>
      <c r="EOD114" s="104"/>
      <c r="EOE114" s="104"/>
      <c r="EOF114" s="104"/>
      <c r="EOG114" s="104"/>
      <c r="EOH114" s="104"/>
      <c r="EOI114" s="104"/>
      <c r="EOJ114" s="104"/>
      <c r="EOK114" s="104"/>
      <c r="EOL114" s="104"/>
      <c r="EOM114" s="104"/>
      <c r="EON114" s="104"/>
      <c r="EOO114" s="104"/>
      <c r="EOP114" s="104"/>
      <c r="EOQ114" s="104"/>
      <c r="EOR114" s="104"/>
      <c r="EOS114" s="104"/>
      <c r="EOT114" s="104"/>
      <c r="EOU114" s="104"/>
      <c r="EOV114" s="104"/>
      <c r="EOW114" s="104"/>
      <c r="EOX114" s="104"/>
      <c r="EOY114" s="104"/>
      <c r="EOZ114" s="104"/>
      <c r="EPA114" s="104"/>
      <c r="EPB114" s="104"/>
      <c r="EPC114" s="104"/>
      <c r="EPD114" s="104"/>
      <c r="EPE114" s="104"/>
      <c r="EPF114" s="104"/>
      <c r="EPG114" s="104"/>
      <c r="EPH114" s="104"/>
      <c r="EPI114" s="104"/>
      <c r="EPJ114" s="104"/>
      <c r="EPK114" s="104"/>
      <c r="EPL114" s="104"/>
      <c r="EPM114" s="104"/>
      <c r="EPN114" s="104"/>
      <c r="EPO114" s="104"/>
      <c r="EPP114" s="104"/>
      <c r="EPQ114" s="104"/>
      <c r="EPR114" s="104"/>
      <c r="EPS114" s="104"/>
      <c r="EPT114" s="104"/>
      <c r="EPU114" s="104"/>
      <c r="EPV114" s="104"/>
      <c r="EPW114" s="104"/>
      <c r="EPX114" s="104"/>
      <c r="EPY114" s="104"/>
      <c r="EPZ114" s="104"/>
      <c r="EQA114" s="104"/>
      <c r="EQB114" s="104"/>
      <c r="EQC114" s="104"/>
      <c r="EQD114" s="104"/>
      <c r="EQE114" s="104"/>
      <c r="EQF114" s="104"/>
      <c r="EQG114" s="104"/>
      <c r="EQH114" s="104"/>
      <c r="EQI114" s="104"/>
      <c r="EQJ114" s="104"/>
      <c r="EQK114" s="104"/>
      <c r="EQL114" s="104"/>
      <c r="EQM114" s="104"/>
      <c r="EQN114" s="104"/>
      <c r="EQO114" s="104"/>
      <c r="EQP114" s="104"/>
      <c r="EQQ114" s="104"/>
      <c r="EQR114" s="104"/>
      <c r="EQS114" s="104"/>
      <c r="EQT114" s="104"/>
      <c r="EQU114" s="104"/>
      <c r="EQV114" s="104"/>
      <c r="EQW114" s="104"/>
      <c r="EQX114" s="104"/>
      <c r="EQY114" s="104"/>
      <c r="EQZ114" s="104"/>
      <c r="ERA114" s="104"/>
      <c r="ERB114" s="104"/>
      <c r="ERC114" s="104"/>
      <c r="ERD114" s="104"/>
      <c r="ERE114" s="104"/>
      <c r="ERF114" s="104"/>
      <c r="ERG114" s="104"/>
      <c r="ERH114" s="104"/>
      <c r="ERI114" s="104"/>
      <c r="ERJ114" s="104"/>
      <c r="ERK114" s="104"/>
      <c r="ERL114" s="104"/>
      <c r="ERM114" s="104"/>
      <c r="ERN114" s="104"/>
      <c r="ERO114" s="104"/>
      <c r="ERP114" s="104"/>
      <c r="ERQ114" s="104"/>
      <c r="ERR114" s="104"/>
      <c r="ERS114" s="104"/>
      <c r="ERT114" s="104"/>
      <c r="ERU114" s="104"/>
      <c r="ERV114" s="104"/>
      <c r="ERW114" s="104"/>
      <c r="ERX114" s="104"/>
      <c r="ERY114" s="104"/>
      <c r="ERZ114" s="104"/>
      <c r="ESA114" s="104"/>
      <c r="ESB114" s="104"/>
      <c r="ESC114" s="104"/>
      <c r="ESD114" s="104"/>
      <c r="ESE114" s="104"/>
      <c r="ESF114" s="104"/>
      <c r="ESG114" s="104"/>
      <c r="ESH114" s="104"/>
      <c r="ESI114" s="104"/>
      <c r="ESJ114" s="104"/>
      <c r="ESK114" s="104"/>
      <c r="ESL114" s="104"/>
      <c r="ESM114" s="104"/>
      <c r="ESN114" s="104"/>
      <c r="ESO114" s="104"/>
      <c r="ESP114" s="104"/>
      <c r="ESQ114" s="104"/>
      <c r="ESR114" s="104"/>
      <c r="ESS114" s="104"/>
      <c r="EST114" s="104"/>
      <c r="ESU114" s="104"/>
      <c r="ESV114" s="104"/>
      <c r="ESW114" s="104"/>
      <c r="ESX114" s="104"/>
      <c r="ESY114" s="104"/>
      <c r="ESZ114" s="104"/>
      <c r="ETA114" s="104"/>
      <c r="ETB114" s="104"/>
      <c r="ETC114" s="104"/>
      <c r="ETD114" s="104"/>
      <c r="ETE114" s="104"/>
      <c r="ETF114" s="104"/>
      <c r="ETG114" s="104"/>
      <c r="ETH114" s="104"/>
      <c r="ETI114" s="104"/>
      <c r="ETJ114" s="104"/>
      <c r="ETK114" s="104"/>
      <c r="ETL114" s="104"/>
      <c r="ETM114" s="104"/>
      <c r="ETN114" s="104"/>
      <c r="ETO114" s="104"/>
      <c r="ETP114" s="104"/>
      <c r="ETQ114" s="104"/>
      <c r="ETR114" s="104"/>
      <c r="ETS114" s="104"/>
      <c r="ETT114" s="104"/>
      <c r="ETU114" s="104"/>
      <c r="ETV114" s="104"/>
      <c r="ETW114" s="104"/>
      <c r="ETX114" s="104"/>
      <c r="ETY114" s="104"/>
      <c r="ETZ114" s="104"/>
      <c r="EUA114" s="104"/>
      <c r="EUB114" s="104"/>
      <c r="EUC114" s="104"/>
      <c r="EUD114" s="104"/>
      <c r="EUE114" s="104"/>
      <c r="EUF114" s="104"/>
      <c r="EUG114" s="104"/>
      <c r="EUH114" s="104"/>
      <c r="EUI114" s="104"/>
      <c r="EUJ114" s="104"/>
      <c r="EUK114" s="104"/>
      <c r="EUL114" s="104"/>
      <c r="EUM114" s="104"/>
      <c r="EUN114" s="104"/>
      <c r="EUO114" s="104"/>
      <c r="EUP114" s="104"/>
      <c r="EUQ114" s="104"/>
      <c r="EUR114" s="104"/>
      <c r="EUS114" s="104"/>
      <c r="EUT114" s="104"/>
      <c r="EUU114" s="104"/>
      <c r="EUV114" s="104"/>
      <c r="EUW114" s="104"/>
      <c r="EUX114" s="104"/>
      <c r="EUY114" s="104"/>
      <c r="EUZ114" s="104"/>
      <c r="EVA114" s="104"/>
      <c r="EVB114" s="104"/>
      <c r="EVC114" s="104"/>
      <c r="EVD114" s="104"/>
      <c r="EVE114" s="104"/>
      <c r="EVF114" s="104"/>
      <c r="EVG114" s="104"/>
      <c r="EVH114" s="104"/>
      <c r="EVI114" s="104"/>
      <c r="EVJ114" s="104"/>
      <c r="EVK114" s="104"/>
      <c r="EVL114" s="104"/>
      <c r="EVM114" s="104"/>
      <c r="EVN114" s="104"/>
      <c r="EVO114" s="104"/>
      <c r="EVP114" s="104"/>
      <c r="EVQ114" s="104"/>
      <c r="EVR114" s="104"/>
      <c r="EVS114" s="104"/>
      <c r="EVT114" s="104"/>
      <c r="EVU114" s="104"/>
      <c r="EVV114" s="104"/>
      <c r="EVW114" s="104"/>
      <c r="EVX114" s="104"/>
      <c r="EVY114" s="104"/>
      <c r="EVZ114" s="104"/>
      <c r="EWA114" s="104"/>
      <c r="EWB114" s="104"/>
      <c r="EWC114" s="104"/>
      <c r="EWD114" s="104"/>
      <c r="EWE114" s="104"/>
      <c r="EWF114" s="104"/>
      <c r="EWG114" s="104"/>
      <c r="EWH114" s="104"/>
      <c r="EWI114" s="104"/>
      <c r="EWJ114" s="104"/>
      <c r="EWK114" s="104"/>
      <c r="EWL114" s="104"/>
      <c r="EWM114" s="104"/>
      <c r="EWN114" s="104"/>
      <c r="EWO114" s="104"/>
      <c r="EWP114" s="104"/>
      <c r="EWQ114" s="104"/>
      <c r="EWR114" s="104"/>
      <c r="EWS114" s="104"/>
      <c r="EWT114" s="104"/>
      <c r="EWU114" s="104"/>
      <c r="EWV114" s="104"/>
      <c r="EWW114" s="104"/>
      <c r="EWX114" s="104"/>
      <c r="EWY114" s="104"/>
      <c r="EWZ114" s="104"/>
      <c r="EXA114" s="104"/>
      <c r="EXB114" s="104"/>
      <c r="EXC114" s="104"/>
      <c r="EXD114" s="104"/>
      <c r="EXE114" s="104"/>
      <c r="EXF114" s="104"/>
      <c r="EXG114" s="104"/>
      <c r="EXH114" s="104"/>
      <c r="EXI114" s="104"/>
      <c r="EXJ114" s="104"/>
      <c r="EXK114" s="104"/>
      <c r="EXL114" s="104"/>
      <c r="EXM114" s="104"/>
      <c r="EXN114" s="104"/>
      <c r="EXO114" s="104"/>
      <c r="EXP114" s="104"/>
      <c r="EXQ114" s="104"/>
      <c r="EXR114" s="104"/>
      <c r="EXS114" s="104"/>
      <c r="EXT114" s="104"/>
      <c r="EXU114" s="104"/>
      <c r="EXV114" s="104"/>
      <c r="EXW114" s="104"/>
      <c r="EXX114" s="104"/>
      <c r="EXY114" s="104"/>
      <c r="EXZ114" s="104"/>
      <c r="EYA114" s="104"/>
      <c r="EYB114" s="104"/>
      <c r="EYC114" s="104"/>
      <c r="EYD114" s="104"/>
      <c r="EYE114" s="104"/>
      <c r="EYF114" s="104"/>
      <c r="EYG114" s="104"/>
      <c r="EYH114" s="104"/>
      <c r="EYI114" s="104"/>
      <c r="EYJ114" s="104"/>
      <c r="EYK114" s="104"/>
      <c r="EYL114" s="104"/>
      <c r="EYM114" s="104"/>
      <c r="EYN114" s="104"/>
      <c r="EYO114" s="104"/>
      <c r="EYP114" s="104"/>
      <c r="EYQ114" s="104"/>
      <c r="EYR114" s="104"/>
      <c r="EYS114" s="104"/>
      <c r="EYT114" s="104"/>
      <c r="EYU114" s="104"/>
      <c r="EYV114" s="104"/>
      <c r="EYW114" s="104"/>
      <c r="EYX114" s="104"/>
      <c r="EYY114" s="104"/>
      <c r="EYZ114" s="104"/>
      <c r="EZA114" s="104"/>
      <c r="EZB114" s="104"/>
      <c r="EZC114" s="104"/>
      <c r="EZD114" s="104"/>
      <c r="EZE114" s="104"/>
      <c r="EZF114" s="104"/>
      <c r="EZG114" s="104"/>
      <c r="EZH114" s="104"/>
      <c r="EZI114" s="104"/>
      <c r="EZJ114" s="104"/>
      <c r="EZK114" s="104"/>
      <c r="EZL114" s="104"/>
      <c r="EZM114" s="104"/>
      <c r="EZN114" s="104"/>
      <c r="EZO114" s="104"/>
      <c r="EZP114" s="104"/>
      <c r="EZQ114" s="104"/>
      <c r="EZR114" s="104"/>
      <c r="EZS114" s="104"/>
      <c r="EZT114" s="104"/>
      <c r="EZU114" s="104"/>
      <c r="EZV114" s="104"/>
      <c r="EZW114" s="104"/>
      <c r="EZX114" s="104"/>
      <c r="EZY114" s="104"/>
      <c r="EZZ114" s="104"/>
      <c r="FAA114" s="104"/>
      <c r="FAB114" s="104"/>
      <c r="FAC114" s="104"/>
      <c r="FAD114" s="104"/>
      <c r="FAE114" s="104"/>
      <c r="FAF114" s="104"/>
      <c r="FAG114" s="104"/>
      <c r="FAH114" s="104"/>
      <c r="FAI114" s="104"/>
      <c r="FAJ114" s="104"/>
      <c r="FAK114" s="104"/>
      <c r="FAL114" s="104"/>
      <c r="FAM114" s="104"/>
      <c r="FAN114" s="104"/>
      <c r="FAO114" s="104"/>
      <c r="FAP114" s="104"/>
      <c r="FAQ114" s="104"/>
      <c r="FAR114" s="104"/>
      <c r="FAS114" s="104"/>
      <c r="FAT114" s="104"/>
      <c r="FAU114" s="104"/>
      <c r="FAV114" s="104"/>
      <c r="FAW114" s="104"/>
      <c r="FAX114" s="104"/>
      <c r="FAY114" s="104"/>
      <c r="FAZ114" s="104"/>
      <c r="FBA114" s="104"/>
      <c r="FBB114" s="104"/>
      <c r="FBC114" s="104"/>
      <c r="FBD114" s="104"/>
      <c r="FBE114" s="104"/>
      <c r="FBF114" s="104"/>
      <c r="FBG114" s="104"/>
      <c r="FBH114" s="104"/>
      <c r="FBI114" s="104"/>
      <c r="FBJ114" s="104"/>
      <c r="FBK114" s="104"/>
      <c r="FBL114" s="104"/>
      <c r="FBM114" s="104"/>
      <c r="FBN114" s="104"/>
      <c r="FBO114" s="104"/>
      <c r="FBP114" s="104"/>
      <c r="FBQ114" s="104"/>
      <c r="FBR114" s="104"/>
      <c r="FBS114" s="104"/>
      <c r="FBT114" s="104"/>
      <c r="FBU114" s="104"/>
      <c r="FBV114" s="104"/>
      <c r="FBW114" s="104"/>
      <c r="FBX114" s="104"/>
      <c r="FBY114" s="104"/>
      <c r="FBZ114" s="104"/>
      <c r="FCA114" s="104"/>
      <c r="FCB114" s="104"/>
      <c r="FCC114" s="104"/>
      <c r="FCD114" s="104"/>
      <c r="FCE114" s="104"/>
      <c r="FCF114" s="104"/>
      <c r="FCG114" s="104"/>
      <c r="FCH114" s="104"/>
      <c r="FCI114" s="104"/>
      <c r="FCJ114" s="104"/>
      <c r="FCK114" s="104"/>
      <c r="FCL114" s="104"/>
      <c r="FCM114" s="104"/>
      <c r="FCN114" s="104"/>
      <c r="FCO114" s="104"/>
      <c r="FCP114" s="104"/>
      <c r="FCQ114" s="104"/>
      <c r="FCR114" s="104"/>
      <c r="FCS114" s="104"/>
      <c r="FCT114" s="104"/>
      <c r="FCU114" s="104"/>
      <c r="FCV114" s="104"/>
      <c r="FCW114" s="104"/>
      <c r="FCX114" s="104"/>
      <c r="FCY114" s="104"/>
      <c r="FCZ114" s="104"/>
      <c r="FDA114" s="104"/>
      <c r="FDB114" s="104"/>
      <c r="FDC114" s="104"/>
      <c r="FDD114" s="104"/>
      <c r="FDE114" s="104"/>
      <c r="FDF114" s="104"/>
      <c r="FDG114" s="104"/>
      <c r="FDH114" s="104"/>
      <c r="FDI114" s="104"/>
      <c r="FDJ114" s="104"/>
      <c r="FDK114" s="104"/>
      <c r="FDL114" s="104"/>
      <c r="FDM114" s="104"/>
      <c r="FDN114" s="104"/>
      <c r="FDO114" s="104"/>
      <c r="FDP114" s="104"/>
      <c r="FDQ114" s="104"/>
      <c r="FDR114" s="104"/>
      <c r="FDS114" s="104"/>
      <c r="FDT114" s="104"/>
      <c r="FDU114" s="104"/>
      <c r="FDV114" s="104"/>
      <c r="FDW114" s="104"/>
      <c r="FDX114" s="104"/>
      <c r="FDY114" s="104"/>
      <c r="FDZ114" s="104"/>
      <c r="FEA114" s="104"/>
      <c r="FEB114" s="104"/>
      <c r="FEC114" s="104"/>
      <c r="FED114" s="104"/>
      <c r="FEE114" s="104"/>
      <c r="FEF114" s="104"/>
      <c r="FEG114" s="104"/>
      <c r="FEH114" s="104"/>
      <c r="FEI114" s="104"/>
      <c r="FEJ114" s="104"/>
      <c r="FEK114" s="104"/>
      <c r="FEL114" s="104"/>
      <c r="FEM114" s="104"/>
      <c r="FEN114" s="104"/>
      <c r="FEO114" s="104"/>
      <c r="FEP114" s="104"/>
      <c r="FEQ114" s="104"/>
      <c r="FER114" s="104"/>
      <c r="FES114" s="104"/>
      <c r="FET114" s="104"/>
      <c r="FEU114" s="104"/>
      <c r="FEV114" s="104"/>
      <c r="FEW114" s="104"/>
      <c r="FEX114" s="104"/>
      <c r="FEY114" s="104"/>
      <c r="FEZ114" s="104"/>
      <c r="FFA114" s="104"/>
      <c r="FFB114" s="104"/>
      <c r="FFC114" s="104"/>
      <c r="FFD114" s="104"/>
      <c r="FFE114" s="104"/>
      <c r="FFF114" s="104"/>
      <c r="FFG114" s="104"/>
      <c r="FFH114" s="104"/>
      <c r="FFI114" s="104"/>
      <c r="FFJ114" s="104"/>
      <c r="FFK114" s="104"/>
      <c r="FFL114" s="104"/>
      <c r="FFM114" s="104"/>
      <c r="FFN114" s="104"/>
      <c r="FFO114" s="104"/>
      <c r="FFP114" s="104"/>
      <c r="FFQ114" s="104"/>
      <c r="FFR114" s="104"/>
      <c r="FFS114" s="104"/>
      <c r="FFT114" s="104"/>
      <c r="FFU114" s="104"/>
      <c r="FFV114" s="104"/>
      <c r="FFW114" s="104"/>
      <c r="FFX114" s="104"/>
      <c r="FFY114" s="104"/>
      <c r="FFZ114" s="104"/>
      <c r="FGA114" s="104"/>
      <c r="FGB114" s="104"/>
      <c r="FGC114" s="104"/>
      <c r="FGD114" s="104"/>
      <c r="FGE114" s="104"/>
      <c r="FGF114" s="104"/>
      <c r="FGG114" s="104"/>
      <c r="FGH114" s="104"/>
      <c r="FGI114" s="104"/>
      <c r="FGJ114" s="104"/>
      <c r="FGK114" s="104"/>
      <c r="FGL114" s="104"/>
      <c r="FGM114" s="104"/>
      <c r="FGN114" s="104"/>
      <c r="FGO114" s="104"/>
      <c r="FGP114" s="104"/>
      <c r="FGQ114" s="104"/>
      <c r="FGR114" s="104"/>
      <c r="FGS114" s="104"/>
      <c r="FGT114" s="104"/>
      <c r="FGU114" s="104"/>
      <c r="FGV114" s="104"/>
      <c r="FGW114" s="104"/>
      <c r="FGX114" s="104"/>
      <c r="FGY114" s="104"/>
      <c r="FGZ114" s="104"/>
      <c r="FHA114" s="104"/>
      <c r="FHB114" s="104"/>
      <c r="FHC114" s="104"/>
      <c r="FHD114" s="104"/>
      <c r="FHE114" s="104"/>
      <c r="FHF114" s="104"/>
      <c r="FHG114" s="104"/>
      <c r="FHH114" s="104"/>
      <c r="FHI114" s="104"/>
      <c r="FHJ114" s="104"/>
      <c r="FHK114" s="104"/>
      <c r="FHL114" s="104"/>
      <c r="FHM114" s="104"/>
      <c r="FHN114" s="104"/>
      <c r="FHO114" s="104"/>
      <c r="FHP114" s="104"/>
      <c r="FHQ114" s="104"/>
      <c r="FHR114" s="104"/>
      <c r="FHS114" s="104"/>
      <c r="FHT114" s="104"/>
      <c r="FHU114" s="104"/>
      <c r="FHV114" s="104"/>
      <c r="FHW114" s="104"/>
      <c r="FHX114" s="104"/>
      <c r="FHY114" s="104"/>
      <c r="FHZ114" s="104"/>
      <c r="FIA114" s="104"/>
      <c r="FIB114" s="104"/>
      <c r="FIC114" s="104"/>
      <c r="FID114" s="104"/>
      <c r="FIE114" s="104"/>
      <c r="FIF114" s="104"/>
      <c r="FIG114" s="104"/>
      <c r="FIH114" s="104"/>
      <c r="FII114" s="104"/>
      <c r="FIJ114" s="104"/>
      <c r="FIK114" s="104"/>
      <c r="FIL114" s="104"/>
      <c r="FIM114" s="104"/>
      <c r="FIN114" s="104"/>
      <c r="FIO114" s="104"/>
      <c r="FIP114" s="104"/>
      <c r="FIQ114" s="104"/>
      <c r="FIR114" s="104"/>
      <c r="FIS114" s="104"/>
      <c r="FIT114" s="104"/>
      <c r="FIU114" s="104"/>
      <c r="FIV114" s="104"/>
      <c r="FIW114" s="104"/>
      <c r="FIX114" s="104"/>
      <c r="FIY114" s="104"/>
      <c r="FIZ114" s="104"/>
      <c r="FJA114" s="104"/>
      <c r="FJB114" s="104"/>
      <c r="FJC114" s="104"/>
      <c r="FJD114" s="104"/>
      <c r="FJE114" s="104"/>
      <c r="FJF114" s="104"/>
      <c r="FJG114" s="104"/>
      <c r="FJH114" s="104"/>
      <c r="FJI114" s="104"/>
      <c r="FJJ114" s="104"/>
      <c r="FJK114" s="104"/>
      <c r="FJL114" s="104"/>
      <c r="FJM114" s="104"/>
      <c r="FJN114" s="104"/>
      <c r="FJO114" s="104"/>
      <c r="FJP114" s="104"/>
      <c r="FJQ114" s="104"/>
      <c r="FJR114" s="104"/>
      <c r="FJS114" s="104"/>
      <c r="FJT114" s="104"/>
      <c r="FJU114" s="104"/>
      <c r="FJV114" s="104"/>
      <c r="FJW114" s="104"/>
      <c r="FJX114" s="104"/>
      <c r="FJY114" s="104"/>
      <c r="FJZ114" s="104"/>
      <c r="FKA114" s="104"/>
      <c r="FKB114" s="104"/>
      <c r="FKC114" s="104"/>
      <c r="FKD114" s="104"/>
      <c r="FKE114" s="104"/>
      <c r="FKF114" s="104"/>
      <c r="FKG114" s="104"/>
      <c r="FKH114" s="104"/>
      <c r="FKI114" s="104"/>
      <c r="FKJ114" s="104"/>
      <c r="FKK114" s="104"/>
      <c r="FKL114" s="104"/>
      <c r="FKM114" s="104"/>
      <c r="FKN114" s="104"/>
      <c r="FKO114" s="104"/>
      <c r="FKP114" s="104"/>
      <c r="FKQ114" s="104"/>
      <c r="FKR114" s="104"/>
      <c r="FKS114" s="104"/>
      <c r="FKT114" s="104"/>
      <c r="FKU114" s="104"/>
      <c r="FKV114" s="104"/>
      <c r="FKW114" s="104"/>
      <c r="FKX114" s="104"/>
      <c r="FKY114" s="104"/>
      <c r="FKZ114" s="104"/>
      <c r="FLA114" s="104"/>
      <c r="FLB114" s="104"/>
      <c r="FLC114" s="104"/>
      <c r="FLD114" s="104"/>
      <c r="FLE114" s="104"/>
      <c r="FLF114" s="104"/>
      <c r="FLG114" s="104"/>
      <c r="FLH114" s="104"/>
      <c r="FLI114" s="104"/>
      <c r="FLJ114" s="104"/>
      <c r="FLK114" s="104"/>
      <c r="FLL114" s="104"/>
      <c r="FLM114" s="104"/>
      <c r="FLN114" s="104"/>
      <c r="FLO114" s="104"/>
      <c r="FLP114" s="104"/>
      <c r="FLQ114" s="104"/>
      <c r="FLR114" s="104"/>
      <c r="FLS114" s="104"/>
      <c r="FLT114" s="104"/>
      <c r="FLU114" s="104"/>
      <c r="FLV114" s="104"/>
      <c r="FLW114" s="104"/>
      <c r="FLX114" s="104"/>
      <c r="FLY114" s="104"/>
      <c r="FLZ114" s="104"/>
      <c r="FMA114" s="104"/>
      <c r="FMB114" s="104"/>
      <c r="FMC114" s="104"/>
      <c r="FMD114" s="104"/>
      <c r="FME114" s="104"/>
      <c r="FMF114" s="104"/>
      <c r="FMG114" s="104"/>
      <c r="FMH114" s="104"/>
      <c r="FMI114" s="104"/>
      <c r="FMJ114" s="104"/>
      <c r="FMK114" s="104"/>
      <c r="FML114" s="104"/>
      <c r="FMM114" s="104"/>
      <c r="FMN114" s="104"/>
      <c r="FMO114" s="104"/>
      <c r="FMP114" s="104"/>
      <c r="FMQ114" s="104"/>
      <c r="FMR114" s="104"/>
      <c r="FMS114" s="104"/>
      <c r="FMT114" s="104"/>
      <c r="FMU114" s="104"/>
      <c r="FMV114" s="104"/>
      <c r="FMW114" s="104"/>
      <c r="FMX114" s="104"/>
      <c r="FMY114" s="104"/>
      <c r="FMZ114" s="104"/>
      <c r="FNA114" s="104"/>
      <c r="FNB114" s="104"/>
      <c r="FNC114" s="104"/>
      <c r="FND114" s="104"/>
      <c r="FNE114" s="104"/>
      <c r="FNF114" s="104"/>
      <c r="FNG114" s="104"/>
      <c r="FNH114" s="104"/>
      <c r="FNI114" s="104"/>
      <c r="FNJ114" s="104"/>
      <c r="FNK114" s="104"/>
      <c r="FNL114" s="104"/>
      <c r="FNM114" s="104"/>
      <c r="FNN114" s="104"/>
      <c r="FNO114" s="104"/>
      <c r="FNP114" s="104"/>
      <c r="FNQ114" s="104"/>
      <c r="FNR114" s="104"/>
      <c r="FNS114" s="104"/>
      <c r="FNT114" s="104"/>
      <c r="FNU114" s="104"/>
      <c r="FNV114" s="104"/>
      <c r="FNW114" s="104"/>
      <c r="FNX114" s="104"/>
      <c r="FNY114" s="104"/>
      <c r="FNZ114" s="104"/>
      <c r="FOA114" s="104"/>
      <c r="FOB114" s="104"/>
      <c r="FOC114" s="104"/>
      <c r="FOD114" s="104"/>
      <c r="FOE114" s="104"/>
      <c r="FOF114" s="104"/>
      <c r="FOG114" s="104"/>
      <c r="FOH114" s="104"/>
      <c r="FOI114" s="104"/>
      <c r="FOJ114" s="104"/>
      <c r="FOK114" s="104"/>
      <c r="FOL114" s="104"/>
      <c r="FOM114" s="104"/>
      <c r="FON114" s="104"/>
      <c r="FOO114" s="104"/>
      <c r="FOP114" s="104"/>
      <c r="FOQ114" s="104"/>
      <c r="FOR114" s="104"/>
      <c r="FOS114" s="104"/>
      <c r="FOT114" s="104"/>
      <c r="FOU114" s="104"/>
      <c r="FOV114" s="104"/>
      <c r="FOW114" s="104"/>
      <c r="FOX114" s="104"/>
      <c r="FOY114" s="104"/>
      <c r="FOZ114" s="104"/>
      <c r="FPA114" s="104"/>
      <c r="FPB114" s="104"/>
      <c r="FPC114" s="104"/>
      <c r="FPD114" s="104"/>
      <c r="FPE114" s="104"/>
      <c r="FPF114" s="104"/>
      <c r="FPG114" s="104"/>
      <c r="FPH114" s="104"/>
      <c r="FPI114" s="104"/>
      <c r="FPJ114" s="104"/>
      <c r="FPK114" s="104"/>
      <c r="FPL114" s="104"/>
      <c r="FPM114" s="104"/>
      <c r="FPN114" s="104"/>
      <c r="FPO114" s="104"/>
      <c r="FPP114" s="104"/>
      <c r="FPQ114" s="104"/>
      <c r="FPR114" s="104"/>
      <c r="FPS114" s="104"/>
      <c r="FPT114" s="104"/>
      <c r="FPU114" s="104"/>
      <c r="FPV114" s="104"/>
      <c r="FPW114" s="104"/>
      <c r="FPX114" s="104"/>
      <c r="FPY114" s="104"/>
      <c r="FPZ114" s="104"/>
      <c r="FQA114" s="104"/>
      <c r="FQB114" s="104"/>
      <c r="FQC114" s="104"/>
      <c r="FQD114" s="104"/>
      <c r="FQE114" s="104"/>
      <c r="FQF114" s="104"/>
      <c r="FQG114" s="104"/>
      <c r="FQH114" s="104"/>
      <c r="FQI114" s="104"/>
      <c r="FQJ114" s="104"/>
      <c r="FQK114" s="104"/>
      <c r="FQL114" s="104"/>
      <c r="FQM114" s="104"/>
      <c r="FQN114" s="104"/>
      <c r="FQO114" s="104"/>
      <c r="FQP114" s="104"/>
      <c r="FQQ114" s="104"/>
      <c r="FQR114" s="104"/>
      <c r="FQS114" s="104"/>
      <c r="FQT114" s="104"/>
      <c r="FQU114" s="104"/>
      <c r="FQV114" s="104"/>
      <c r="FQW114" s="104"/>
      <c r="FQX114" s="104"/>
      <c r="FQY114" s="104"/>
      <c r="FQZ114" s="104"/>
      <c r="FRA114" s="104"/>
      <c r="FRB114" s="104"/>
      <c r="FRC114" s="104"/>
      <c r="FRD114" s="104"/>
      <c r="FRE114" s="104"/>
      <c r="FRF114" s="104"/>
      <c r="FRG114" s="104"/>
      <c r="FRH114" s="104"/>
      <c r="FRI114" s="104"/>
      <c r="FRJ114" s="104"/>
      <c r="FRK114" s="104"/>
      <c r="FRL114" s="104"/>
      <c r="FRM114" s="104"/>
      <c r="FRN114" s="104"/>
      <c r="FRO114" s="104"/>
      <c r="FRP114" s="104"/>
      <c r="FRQ114" s="104"/>
      <c r="FRR114" s="104"/>
      <c r="FRS114" s="104"/>
      <c r="FRT114" s="104"/>
      <c r="FRU114" s="104"/>
      <c r="FRV114" s="104"/>
      <c r="FRW114" s="104"/>
      <c r="FRX114" s="104"/>
      <c r="FRY114" s="104"/>
      <c r="FRZ114" s="104"/>
      <c r="FSA114" s="104"/>
      <c r="FSB114" s="104"/>
      <c r="FSC114" s="104"/>
      <c r="FSD114" s="104"/>
      <c r="FSE114" s="104"/>
      <c r="FSF114" s="104"/>
      <c r="FSG114" s="104"/>
      <c r="FSH114" s="104"/>
      <c r="FSI114" s="104"/>
      <c r="FSJ114" s="104"/>
      <c r="FSK114" s="104"/>
      <c r="FSL114" s="104"/>
      <c r="FSM114" s="104"/>
      <c r="FSN114" s="104"/>
      <c r="FSO114" s="104"/>
      <c r="FSP114" s="104"/>
      <c r="FSQ114" s="104"/>
      <c r="FSR114" s="104"/>
      <c r="FSS114" s="104"/>
      <c r="FST114" s="104"/>
      <c r="FSU114" s="104"/>
      <c r="FSV114" s="104"/>
      <c r="FSW114" s="104"/>
      <c r="FSX114" s="104"/>
      <c r="FSY114" s="104"/>
      <c r="FSZ114" s="104"/>
      <c r="FTA114" s="104"/>
      <c r="FTB114" s="104"/>
      <c r="FTC114" s="104"/>
      <c r="FTD114" s="104"/>
      <c r="FTE114" s="104"/>
      <c r="FTF114" s="104"/>
      <c r="FTG114" s="104"/>
      <c r="FTH114" s="104"/>
      <c r="FTI114" s="104"/>
      <c r="FTJ114" s="104"/>
      <c r="FTK114" s="104"/>
      <c r="FTL114" s="104"/>
      <c r="FTM114" s="104"/>
      <c r="FTN114" s="104"/>
      <c r="FTO114" s="104"/>
      <c r="FTP114" s="104"/>
      <c r="FTQ114" s="104"/>
      <c r="FTR114" s="104"/>
      <c r="FTS114" s="104"/>
      <c r="FTT114" s="104"/>
      <c r="FTU114" s="104"/>
      <c r="FTV114" s="104"/>
      <c r="FTW114" s="104"/>
      <c r="FTX114" s="104"/>
      <c r="FTY114" s="104"/>
      <c r="FTZ114" s="104"/>
      <c r="FUA114" s="104"/>
      <c r="FUB114" s="104"/>
      <c r="FUC114" s="104"/>
      <c r="FUD114" s="104"/>
      <c r="FUE114" s="104"/>
      <c r="FUF114" s="104"/>
      <c r="FUG114" s="104"/>
      <c r="FUH114" s="104"/>
      <c r="FUI114" s="104"/>
      <c r="FUJ114" s="104"/>
      <c r="FUK114" s="104"/>
      <c r="FUL114" s="104"/>
      <c r="FUM114" s="104"/>
      <c r="FUN114" s="104"/>
      <c r="FUO114" s="104"/>
      <c r="FUP114" s="104"/>
      <c r="FUQ114" s="104"/>
      <c r="FUR114" s="104"/>
      <c r="FUS114" s="104"/>
      <c r="FUT114" s="104"/>
      <c r="FUU114" s="104"/>
      <c r="FUV114" s="104"/>
      <c r="FUW114" s="104"/>
      <c r="FUX114" s="104"/>
      <c r="FUY114" s="104"/>
      <c r="FUZ114" s="104"/>
      <c r="FVA114" s="104"/>
      <c r="FVB114" s="104"/>
      <c r="FVC114" s="104"/>
      <c r="FVD114" s="104"/>
      <c r="FVE114" s="104"/>
      <c r="FVF114" s="104"/>
      <c r="FVG114" s="104"/>
      <c r="FVH114" s="104"/>
      <c r="FVI114" s="104"/>
      <c r="FVJ114" s="104"/>
      <c r="FVK114" s="104"/>
      <c r="FVL114" s="104"/>
      <c r="FVM114" s="104"/>
      <c r="FVN114" s="104"/>
      <c r="FVO114" s="104"/>
      <c r="FVP114" s="104"/>
      <c r="FVQ114" s="104"/>
      <c r="FVR114" s="104"/>
      <c r="FVS114" s="104"/>
      <c r="FVT114" s="104"/>
      <c r="FVU114" s="104"/>
      <c r="FVV114" s="104"/>
      <c r="FVW114" s="104"/>
      <c r="FVX114" s="104"/>
      <c r="FVY114" s="104"/>
      <c r="FVZ114" s="104"/>
      <c r="FWA114" s="104"/>
      <c r="FWB114" s="104"/>
      <c r="FWC114" s="104"/>
      <c r="FWD114" s="104"/>
      <c r="FWE114" s="104"/>
      <c r="FWF114" s="104"/>
      <c r="FWG114" s="104"/>
      <c r="FWH114" s="104"/>
      <c r="FWI114" s="104"/>
      <c r="FWJ114" s="104"/>
      <c r="FWK114" s="104"/>
      <c r="FWL114" s="104"/>
      <c r="FWM114" s="104"/>
      <c r="FWN114" s="104"/>
      <c r="FWO114" s="104"/>
      <c r="FWP114" s="104"/>
      <c r="FWQ114" s="104"/>
      <c r="FWR114" s="104"/>
      <c r="FWS114" s="104"/>
      <c r="FWT114" s="104"/>
      <c r="FWU114" s="104"/>
      <c r="FWV114" s="104"/>
      <c r="FWW114" s="104"/>
      <c r="FWX114" s="104"/>
      <c r="FWY114" s="104"/>
      <c r="FWZ114" s="104"/>
      <c r="FXA114" s="104"/>
      <c r="FXB114" s="104"/>
      <c r="FXC114" s="104"/>
      <c r="FXD114" s="104"/>
      <c r="FXE114" s="104"/>
      <c r="FXF114" s="104"/>
      <c r="FXG114" s="104"/>
      <c r="FXH114" s="104"/>
      <c r="FXI114" s="104"/>
      <c r="FXJ114" s="104"/>
      <c r="FXK114" s="104"/>
      <c r="FXL114" s="104"/>
      <c r="FXM114" s="104"/>
      <c r="FXN114" s="104"/>
      <c r="FXO114" s="104"/>
      <c r="FXP114" s="104"/>
      <c r="FXQ114" s="104"/>
      <c r="FXR114" s="104"/>
      <c r="FXS114" s="104"/>
      <c r="FXT114" s="104"/>
      <c r="FXU114" s="104"/>
      <c r="FXV114" s="104"/>
      <c r="FXW114" s="104"/>
      <c r="FXX114" s="104"/>
      <c r="FXY114" s="104"/>
      <c r="FXZ114" s="104"/>
      <c r="FYA114" s="104"/>
      <c r="FYB114" s="104"/>
      <c r="FYC114" s="104"/>
      <c r="FYD114" s="104"/>
      <c r="FYE114" s="104"/>
      <c r="FYF114" s="104"/>
      <c r="FYG114" s="104"/>
      <c r="FYH114" s="104"/>
      <c r="FYI114" s="104"/>
      <c r="FYJ114" s="104"/>
      <c r="FYK114" s="104"/>
      <c r="FYL114" s="104"/>
      <c r="FYM114" s="104"/>
      <c r="FYN114" s="104"/>
      <c r="FYO114" s="104"/>
      <c r="FYP114" s="104"/>
      <c r="FYQ114" s="104"/>
      <c r="FYR114" s="104"/>
      <c r="FYS114" s="104"/>
      <c r="FYT114" s="104"/>
      <c r="FYU114" s="104"/>
      <c r="FYV114" s="104"/>
      <c r="FYW114" s="104"/>
      <c r="FYX114" s="104"/>
      <c r="FYY114" s="104"/>
      <c r="FYZ114" s="104"/>
      <c r="FZA114" s="104"/>
      <c r="FZB114" s="104"/>
      <c r="FZC114" s="104"/>
      <c r="FZD114" s="104"/>
      <c r="FZE114" s="104"/>
      <c r="FZF114" s="104"/>
      <c r="FZG114" s="104"/>
      <c r="FZH114" s="104"/>
      <c r="FZI114" s="104"/>
      <c r="FZJ114" s="104"/>
      <c r="FZK114" s="104"/>
      <c r="FZL114" s="104"/>
      <c r="FZM114" s="104"/>
      <c r="FZN114" s="104"/>
      <c r="FZO114" s="104"/>
      <c r="FZP114" s="104"/>
      <c r="FZQ114" s="104"/>
      <c r="FZR114" s="104"/>
      <c r="FZS114" s="104"/>
      <c r="FZT114" s="104"/>
      <c r="FZU114" s="104"/>
      <c r="FZV114" s="104"/>
      <c r="FZW114" s="104"/>
      <c r="FZX114" s="104"/>
      <c r="FZY114" s="104"/>
      <c r="FZZ114" s="104"/>
      <c r="GAA114" s="104"/>
      <c r="GAB114" s="104"/>
      <c r="GAC114" s="104"/>
      <c r="GAD114" s="104"/>
      <c r="GAE114" s="104"/>
      <c r="GAF114" s="104"/>
      <c r="GAG114" s="104"/>
      <c r="GAH114" s="104"/>
      <c r="GAI114" s="104"/>
      <c r="GAJ114" s="104"/>
      <c r="GAK114" s="104"/>
      <c r="GAL114" s="104"/>
      <c r="GAM114" s="104"/>
      <c r="GAN114" s="104"/>
      <c r="GAO114" s="104"/>
      <c r="GAP114" s="104"/>
      <c r="GAQ114" s="104"/>
      <c r="GAR114" s="104"/>
      <c r="GAS114" s="104"/>
      <c r="GAT114" s="104"/>
      <c r="GAU114" s="104"/>
      <c r="GAV114" s="104"/>
      <c r="GAW114" s="104"/>
      <c r="GAX114" s="104"/>
      <c r="GAY114" s="104"/>
      <c r="GAZ114" s="104"/>
      <c r="GBA114" s="104"/>
      <c r="GBB114" s="104"/>
      <c r="GBC114" s="104"/>
      <c r="GBD114" s="104"/>
      <c r="GBE114" s="104"/>
      <c r="GBF114" s="104"/>
      <c r="GBG114" s="104"/>
      <c r="GBH114" s="104"/>
      <c r="GBI114" s="104"/>
      <c r="GBJ114" s="104"/>
      <c r="GBK114" s="104"/>
      <c r="GBL114" s="104"/>
      <c r="GBM114" s="104"/>
      <c r="GBN114" s="104"/>
      <c r="GBO114" s="104"/>
      <c r="GBP114" s="104"/>
      <c r="GBQ114" s="104"/>
      <c r="GBR114" s="104"/>
      <c r="GBS114" s="104"/>
      <c r="GBT114" s="104"/>
      <c r="GBU114" s="104"/>
      <c r="GBV114" s="104"/>
      <c r="GBW114" s="104"/>
      <c r="GBX114" s="104"/>
      <c r="GBY114" s="104"/>
      <c r="GBZ114" s="104"/>
      <c r="GCA114" s="104"/>
      <c r="GCB114" s="104"/>
      <c r="GCC114" s="104"/>
      <c r="GCD114" s="104"/>
      <c r="GCE114" s="104"/>
      <c r="GCF114" s="104"/>
      <c r="GCG114" s="104"/>
      <c r="GCH114" s="104"/>
      <c r="GCI114" s="104"/>
      <c r="GCJ114" s="104"/>
      <c r="GCK114" s="104"/>
      <c r="GCL114" s="104"/>
      <c r="GCM114" s="104"/>
      <c r="GCN114" s="104"/>
      <c r="GCO114" s="104"/>
      <c r="GCP114" s="104"/>
      <c r="GCQ114" s="104"/>
      <c r="GCR114" s="104"/>
      <c r="GCS114" s="104"/>
      <c r="GCT114" s="104"/>
      <c r="GCU114" s="104"/>
      <c r="GCV114" s="104"/>
      <c r="GCW114" s="104"/>
      <c r="GCX114" s="104"/>
      <c r="GCY114" s="104"/>
      <c r="GCZ114" s="104"/>
      <c r="GDA114" s="104"/>
      <c r="GDB114" s="104"/>
      <c r="GDC114" s="104"/>
      <c r="GDD114" s="104"/>
      <c r="GDE114" s="104"/>
      <c r="GDF114" s="104"/>
      <c r="GDG114" s="104"/>
      <c r="GDH114" s="104"/>
      <c r="GDI114" s="104"/>
      <c r="GDJ114" s="104"/>
      <c r="GDK114" s="104"/>
      <c r="GDL114" s="104"/>
      <c r="GDM114" s="104"/>
      <c r="GDN114" s="104"/>
      <c r="GDO114" s="104"/>
      <c r="GDP114" s="104"/>
      <c r="GDQ114" s="104"/>
      <c r="GDR114" s="104"/>
      <c r="GDS114" s="104"/>
      <c r="GDT114" s="104"/>
      <c r="GDU114" s="104"/>
      <c r="GDV114" s="104"/>
      <c r="GDW114" s="104"/>
      <c r="GDX114" s="104"/>
      <c r="GDY114" s="104"/>
      <c r="GDZ114" s="104"/>
      <c r="GEA114" s="104"/>
      <c r="GEB114" s="104"/>
      <c r="GEC114" s="104"/>
      <c r="GED114" s="104"/>
      <c r="GEE114" s="104"/>
      <c r="GEF114" s="104"/>
      <c r="GEG114" s="104"/>
      <c r="GEH114" s="104"/>
      <c r="GEI114" s="104"/>
      <c r="GEJ114" s="104"/>
      <c r="GEK114" s="104"/>
      <c r="GEL114" s="104"/>
      <c r="GEM114" s="104"/>
      <c r="GEN114" s="104"/>
      <c r="GEO114" s="104"/>
      <c r="GEP114" s="104"/>
      <c r="GEQ114" s="104"/>
      <c r="GER114" s="104"/>
      <c r="GES114" s="104"/>
      <c r="GET114" s="104"/>
      <c r="GEU114" s="104"/>
      <c r="GEV114" s="104"/>
      <c r="GEW114" s="104"/>
      <c r="GEX114" s="104"/>
      <c r="GEY114" s="104"/>
      <c r="GEZ114" s="104"/>
      <c r="GFA114" s="104"/>
      <c r="GFB114" s="104"/>
      <c r="GFC114" s="104"/>
      <c r="GFD114" s="104"/>
      <c r="GFE114" s="104"/>
      <c r="GFF114" s="104"/>
      <c r="GFG114" s="104"/>
      <c r="GFH114" s="104"/>
      <c r="GFI114" s="104"/>
      <c r="GFJ114" s="104"/>
      <c r="GFK114" s="104"/>
      <c r="GFL114" s="104"/>
      <c r="GFM114" s="104"/>
      <c r="GFN114" s="104"/>
      <c r="GFO114" s="104"/>
      <c r="GFP114" s="104"/>
      <c r="GFQ114" s="104"/>
      <c r="GFR114" s="104"/>
      <c r="GFS114" s="104"/>
      <c r="GFT114" s="104"/>
      <c r="GFU114" s="104"/>
      <c r="GFV114" s="104"/>
      <c r="GFW114" s="104"/>
      <c r="GFX114" s="104"/>
      <c r="GFY114" s="104"/>
      <c r="GFZ114" s="104"/>
      <c r="GGA114" s="104"/>
      <c r="GGB114" s="104"/>
      <c r="GGC114" s="104"/>
      <c r="GGD114" s="104"/>
      <c r="GGE114" s="104"/>
      <c r="GGF114" s="104"/>
      <c r="GGG114" s="104"/>
      <c r="GGH114" s="104"/>
      <c r="GGI114" s="104"/>
      <c r="GGJ114" s="104"/>
      <c r="GGK114" s="104"/>
      <c r="GGL114" s="104"/>
      <c r="GGM114" s="104"/>
      <c r="GGN114" s="104"/>
      <c r="GGO114" s="104"/>
      <c r="GGP114" s="104"/>
      <c r="GGQ114" s="104"/>
      <c r="GGR114" s="104"/>
      <c r="GGS114" s="104"/>
      <c r="GGT114" s="104"/>
      <c r="GGU114" s="104"/>
      <c r="GGV114" s="104"/>
      <c r="GGW114" s="104"/>
      <c r="GGX114" s="104"/>
      <c r="GGY114" s="104"/>
      <c r="GGZ114" s="104"/>
      <c r="GHA114" s="104"/>
      <c r="GHB114" s="104"/>
      <c r="GHC114" s="104"/>
      <c r="GHD114" s="104"/>
      <c r="GHE114" s="104"/>
      <c r="GHF114" s="104"/>
      <c r="GHG114" s="104"/>
      <c r="GHH114" s="104"/>
      <c r="GHI114" s="104"/>
      <c r="GHJ114" s="104"/>
      <c r="GHK114" s="104"/>
      <c r="GHL114" s="104"/>
      <c r="GHM114" s="104"/>
      <c r="GHN114" s="104"/>
      <c r="GHO114" s="104"/>
      <c r="GHP114" s="104"/>
      <c r="GHQ114" s="104"/>
      <c r="GHR114" s="104"/>
      <c r="GHS114" s="104"/>
      <c r="GHT114" s="104"/>
      <c r="GHU114" s="104"/>
      <c r="GHV114" s="104"/>
      <c r="GHW114" s="104"/>
      <c r="GHX114" s="104"/>
      <c r="GHY114" s="104"/>
      <c r="GHZ114" s="104"/>
      <c r="GIA114" s="104"/>
      <c r="GIB114" s="104"/>
      <c r="GIC114" s="104"/>
      <c r="GID114" s="104"/>
      <c r="GIE114" s="104"/>
      <c r="GIF114" s="104"/>
      <c r="GIG114" s="104"/>
      <c r="GIH114" s="104"/>
      <c r="GII114" s="104"/>
      <c r="GIJ114" s="104"/>
      <c r="GIK114" s="104"/>
      <c r="GIL114" s="104"/>
      <c r="GIM114" s="104"/>
      <c r="GIN114" s="104"/>
      <c r="GIO114" s="104"/>
      <c r="GIP114" s="104"/>
      <c r="GIQ114" s="104"/>
      <c r="GIR114" s="104"/>
      <c r="GIS114" s="104"/>
      <c r="GIT114" s="104"/>
      <c r="GIU114" s="104"/>
      <c r="GIV114" s="104"/>
      <c r="GIW114" s="104"/>
      <c r="GIX114" s="104"/>
      <c r="GIY114" s="104"/>
      <c r="GIZ114" s="104"/>
      <c r="GJA114" s="104"/>
      <c r="GJB114" s="104"/>
      <c r="GJC114" s="104"/>
      <c r="GJD114" s="104"/>
      <c r="GJE114" s="104"/>
      <c r="GJF114" s="104"/>
      <c r="GJG114" s="104"/>
      <c r="GJH114" s="104"/>
      <c r="GJI114" s="104"/>
      <c r="GJJ114" s="104"/>
      <c r="GJK114" s="104"/>
      <c r="GJL114" s="104"/>
      <c r="GJM114" s="104"/>
      <c r="GJN114" s="104"/>
      <c r="GJO114" s="104"/>
      <c r="GJP114" s="104"/>
      <c r="GJQ114" s="104"/>
      <c r="GJR114" s="104"/>
      <c r="GJS114" s="104"/>
      <c r="GJT114" s="104"/>
      <c r="GJU114" s="104"/>
      <c r="GJV114" s="104"/>
      <c r="GJW114" s="104"/>
      <c r="GJX114" s="104"/>
      <c r="GJY114" s="104"/>
      <c r="GJZ114" s="104"/>
      <c r="GKA114" s="104"/>
      <c r="GKB114" s="104"/>
      <c r="GKC114" s="104"/>
      <c r="GKD114" s="104"/>
      <c r="GKE114" s="104"/>
      <c r="GKF114" s="104"/>
      <c r="GKG114" s="104"/>
      <c r="GKH114" s="104"/>
      <c r="GKI114" s="104"/>
      <c r="GKJ114" s="104"/>
      <c r="GKK114" s="104"/>
      <c r="GKL114" s="104"/>
      <c r="GKM114" s="104"/>
      <c r="GKN114" s="104"/>
      <c r="GKO114" s="104"/>
      <c r="GKP114" s="104"/>
      <c r="GKQ114" s="104"/>
      <c r="GKR114" s="104"/>
      <c r="GKS114" s="104"/>
      <c r="GKT114" s="104"/>
      <c r="GKU114" s="104"/>
      <c r="GKV114" s="104"/>
      <c r="GKW114" s="104"/>
      <c r="GKX114" s="104"/>
      <c r="GKY114" s="104"/>
      <c r="GKZ114" s="104"/>
      <c r="GLA114" s="104"/>
      <c r="GLB114" s="104"/>
      <c r="GLC114" s="104"/>
      <c r="GLD114" s="104"/>
      <c r="GLE114" s="104"/>
      <c r="GLF114" s="104"/>
      <c r="GLG114" s="104"/>
      <c r="GLH114" s="104"/>
      <c r="GLI114" s="104"/>
      <c r="GLJ114" s="104"/>
      <c r="GLK114" s="104"/>
      <c r="GLL114" s="104"/>
      <c r="GLM114" s="104"/>
      <c r="GLN114" s="104"/>
      <c r="GLO114" s="104"/>
      <c r="GLP114" s="104"/>
      <c r="GLQ114" s="104"/>
      <c r="GLR114" s="104"/>
      <c r="GLS114" s="104"/>
      <c r="GLT114" s="104"/>
      <c r="GLU114" s="104"/>
      <c r="GLV114" s="104"/>
      <c r="GLW114" s="104"/>
      <c r="GLX114" s="104"/>
      <c r="GLY114" s="104"/>
      <c r="GLZ114" s="104"/>
      <c r="GMA114" s="104"/>
      <c r="GMB114" s="104"/>
      <c r="GMC114" s="104"/>
      <c r="GMD114" s="104"/>
      <c r="GME114" s="104"/>
      <c r="GMF114" s="104"/>
      <c r="GMG114" s="104"/>
      <c r="GMH114" s="104"/>
      <c r="GMI114" s="104"/>
      <c r="GMJ114" s="104"/>
      <c r="GMK114" s="104"/>
      <c r="GML114" s="104"/>
      <c r="GMM114" s="104"/>
      <c r="GMN114" s="104"/>
      <c r="GMO114" s="104"/>
      <c r="GMP114" s="104"/>
      <c r="GMQ114" s="104"/>
      <c r="GMR114" s="104"/>
      <c r="GMS114" s="104"/>
      <c r="GMT114" s="104"/>
      <c r="GMU114" s="104"/>
      <c r="GMV114" s="104"/>
      <c r="GMW114" s="104"/>
      <c r="GMX114" s="104"/>
      <c r="GMY114" s="104"/>
      <c r="GMZ114" s="104"/>
      <c r="GNA114" s="104"/>
      <c r="GNB114" s="104"/>
      <c r="GNC114" s="104"/>
      <c r="GND114" s="104"/>
      <c r="GNE114" s="104"/>
      <c r="GNF114" s="104"/>
      <c r="GNG114" s="104"/>
      <c r="GNH114" s="104"/>
      <c r="GNI114" s="104"/>
      <c r="GNJ114" s="104"/>
      <c r="GNK114" s="104"/>
      <c r="GNL114" s="104"/>
      <c r="GNM114" s="104"/>
      <c r="GNN114" s="104"/>
      <c r="GNO114" s="104"/>
      <c r="GNP114" s="104"/>
      <c r="GNQ114" s="104"/>
      <c r="GNR114" s="104"/>
      <c r="GNS114" s="104"/>
      <c r="GNT114" s="104"/>
      <c r="GNU114" s="104"/>
      <c r="GNV114" s="104"/>
      <c r="GNW114" s="104"/>
      <c r="GNX114" s="104"/>
      <c r="GNY114" s="104"/>
      <c r="GNZ114" s="104"/>
      <c r="GOA114" s="104"/>
      <c r="GOB114" s="104"/>
      <c r="GOC114" s="104"/>
      <c r="GOD114" s="104"/>
      <c r="GOE114" s="104"/>
      <c r="GOF114" s="104"/>
      <c r="GOG114" s="104"/>
      <c r="GOH114" s="104"/>
      <c r="GOI114" s="104"/>
      <c r="GOJ114" s="104"/>
      <c r="GOK114" s="104"/>
      <c r="GOL114" s="104"/>
      <c r="GOM114" s="104"/>
      <c r="GON114" s="104"/>
      <c r="GOO114" s="104"/>
      <c r="GOP114" s="104"/>
      <c r="GOQ114" s="104"/>
      <c r="GOR114" s="104"/>
      <c r="GOS114" s="104"/>
      <c r="GOT114" s="104"/>
      <c r="GOU114" s="104"/>
      <c r="GOV114" s="104"/>
      <c r="GOW114" s="104"/>
      <c r="GOX114" s="104"/>
      <c r="GOY114" s="104"/>
      <c r="GOZ114" s="104"/>
      <c r="GPA114" s="104"/>
      <c r="GPB114" s="104"/>
      <c r="GPC114" s="104"/>
      <c r="GPD114" s="104"/>
      <c r="GPE114" s="104"/>
      <c r="GPF114" s="104"/>
      <c r="GPG114" s="104"/>
      <c r="GPH114" s="104"/>
      <c r="GPI114" s="104"/>
      <c r="GPJ114" s="104"/>
      <c r="GPK114" s="104"/>
      <c r="GPL114" s="104"/>
      <c r="GPM114" s="104"/>
      <c r="GPN114" s="104"/>
      <c r="GPO114" s="104"/>
      <c r="GPP114" s="104"/>
      <c r="GPQ114" s="104"/>
      <c r="GPR114" s="104"/>
      <c r="GPS114" s="104"/>
      <c r="GPT114" s="104"/>
      <c r="GPU114" s="104"/>
      <c r="GPV114" s="104"/>
      <c r="GPW114" s="104"/>
      <c r="GPX114" s="104"/>
      <c r="GPY114" s="104"/>
      <c r="GPZ114" s="104"/>
      <c r="GQA114" s="104"/>
      <c r="GQB114" s="104"/>
      <c r="GQC114" s="104"/>
      <c r="GQD114" s="104"/>
      <c r="GQE114" s="104"/>
      <c r="GQF114" s="104"/>
      <c r="GQG114" s="104"/>
      <c r="GQH114" s="104"/>
      <c r="GQI114" s="104"/>
      <c r="GQJ114" s="104"/>
      <c r="GQK114" s="104"/>
      <c r="GQL114" s="104"/>
      <c r="GQM114" s="104"/>
      <c r="GQN114" s="104"/>
      <c r="GQO114" s="104"/>
      <c r="GQP114" s="104"/>
      <c r="GQQ114" s="104"/>
      <c r="GQR114" s="104"/>
      <c r="GQS114" s="104"/>
      <c r="GQT114" s="104"/>
      <c r="GQU114" s="104"/>
      <c r="GQV114" s="104"/>
      <c r="GQW114" s="104"/>
      <c r="GQX114" s="104"/>
      <c r="GQY114" s="104"/>
      <c r="GQZ114" s="104"/>
      <c r="GRA114" s="104"/>
      <c r="GRB114" s="104"/>
      <c r="GRC114" s="104"/>
      <c r="GRD114" s="104"/>
      <c r="GRE114" s="104"/>
      <c r="GRF114" s="104"/>
      <c r="GRG114" s="104"/>
      <c r="GRH114" s="104"/>
      <c r="GRI114" s="104"/>
      <c r="GRJ114" s="104"/>
      <c r="GRK114" s="104"/>
      <c r="GRL114" s="104"/>
      <c r="GRM114" s="104"/>
      <c r="GRN114" s="104"/>
      <c r="GRO114" s="104"/>
      <c r="GRP114" s="104"/>
      <c r="GRQ114" s="104"/>
      <c r="GRR114" s="104"/>
      <c r="GRS114" s="104"/>
      <c r="GRT114" s="104"/>
      <c r="GRU114" s="104"/>
      <c r="GRV114" s="104"/>
      <c r="GRW114" s="104"/>
      <c r="GRX114" s="104"/>
      <c r="GRY114" s="104"/>
      <c r="GRZ114" s="104"/>
      <c r="GSA114" s="104"/>
      <c r="GSB114" s="104"/>
      <c r="GSC114" s="104"/>
      <c r="GSD114" s="104"/>
      <c r="GSE114" s="104"/>
      <c r="GSF114" s="104"/>
      <c r="GSG114" s="104"/>
      <c r="GSH114" s="104"/>
      <c r="GSI114" s="104"/>
      <c r="GSJ114" s="104"/>
      <c r="GSK114" s="104"/>
      <c r="GSL114" s="104"/>
      <c r="GSM114" s="104"/>
      <c r="GSN114" s="104"/>
      <c r="GSO114" s="104"/>
      <c r="GSP114" s="104"/>
      <c r="GSQ114" s="104"/>
      <c r="GSR114" s="104"/>
      <c r="GSS114" s="104"/>
      <c r="GST114" s="104"/>
      <c r="GSU114" s="104"/>
      <c r="GSV114" s="104"/>
      <c r="GSW114" s="104"/>
      <c r="GSX114" s="104"/>
      <c r="GSY114" s="104"/>
      <c r="GSZ114" s="104"/>
      <c r="GTA114" s="104"/>
      <c r="GTB114" s="104"/>
      <c r="GTC114" s="104"/>
      <c r="GTD114" s="104"/>
      <c r="GTE114" s="104"/>
      <c r="GTF114" s="104"/>
      <c r="GTG114" s="104"/>
      <c r="GTH114" s="104"/>
      <c r="GTI114" s="104"/>
      <c r="GTJ114" s="104"/>
      <c r="GTK114" s="104"/>
      <c r="GTL114" s="104"/>
      <c r="GTM114" s="104"/>
      <c r="GTN114" s="104"/>
      <c r="GTO114" s="104"/>
      <c r="GTP114" s="104"/>
      <c r="GTQ114" s="104"/>
      <c r="GTR114" s="104"/>
      <c r="GTS114" s="104"/>
      <c r="GTT114" s="104"/>
      <c r="GTU114" s="104"/>
      <c r="GTV114" s="104"/>
      <c r="GTW114" s="104"/>
      <c r="GTX114" s="104"/>
      <c r="GTY114" s="104"/>
      <c r="GTZ114" s="104"/>
      <c r="GUA114" s="104"/>
      <c r="GUB114" s="104"/>
      <c r="GUC114" s="104"/>
      <c r="GUD114" s="104"/>
      <c r="GUE114" s="104"/>
      <c r="GUF114" s="104"/>
      <c r="GUG114" s="104"/>
      <c r="GUH114" s="104"/>
      <c r="GUI114" s="104"/>
      <c r="GUJ114" s="104"/>
      <c r="GUK114" s="104"/>
      <c r="GUL114" s="104"/>
      <c r="GUM114" s="104"/>
      <c r="GUN114" s="104"/>
      <c r="GUO114" s="104"/>
      <c r="GUP114" s="104"/>
      <c r="GUQ114" s="104"/>
      <c r="GUR114" s="104"/>
      <c r="GUS114" s="104"/>
      <c r="GUT114" s="104"/>
      <c r="GUU114" s="104"/>
      <c r="GUV114" s="104"/>
      <c r="GUW114" s="104"/>
      <c r="GUX114" s="104"/>
      <c r="GUY114" s="104"/>
      <c r="GUZ114" s="104"/>
      <c r="GVA114" s="104"/>
      <c r="GVB114" s="104"/>
      <c r="GVC114" s="104"/>
      <c r="GVD114" s="104"/>
      <c r="GVE114" s="104"/>
      <c r="GVF114" s="104"/>
      <c r="GVG114" s="104"/>
      <c r="GVH114" s="104"/>
      <c r="GVI114" s="104"/>
      <c r="GVJ114" s="104"/>
      <c r="GVK114" s="104"/>
      <c r="GVL114" s="104"/>
      <c r="GVM114" s="104"/>
      <c r="GVN114" s="104"/>
      <c r="GVO114" s="104"/>
      <c r="GVP114" s="104"/>
      <c r="GVQ114" s="104"/>
      <c r="GVR114" s="104"/>
      <c r="GVS114" s="104"/>
      <c r="GVT114" s="104"/>
      <c r="GVU114" s="104"/>
      <c r="GVV114" s="104"/>
      <c r="GVW114" s="104"/>
      <c r="GVX114" s="104"/>
      <c r="GVY114" s="104"/>
      <c r="GVZ114" s="104"/>
      <c r="GWA114" s="104"/>
      <c r="GWB114" s="104"/>
      <c r="GWC114" s="104"/>
      <c r="GWD114" s="104"/>
      <c r="GWE114" s="104"/>
      <c r="GWF114" s="104"/>
      <c r="GWG114" s="104"/>
      <c r="GWH114" s="104"/>
      <c r="GWI114" s="104"/>
      <c r="GWJ114" s="104"/>
      <c r="GWK114" s="104"/>
      <c r="GWL114" s="104"/>
      <c r="GWM114" s="104"/>
      <c r="GWN114" s="104"/>
      <c r="GWO114" s="104"/>
      <c r="GWP114" s="104"/>
      <c r="GWQ114" s="104"/>
      <c r="GWR114" s="104"/>
      <c r="GWS114" s="104"/>
      <c r="GWT114" s="104"/>
      <c r="GWU114" s="104"/>
      <c r="GWV114" s="104"/>
      <c r="GWW114" s="104"/>
      <c r="GWX114" s="104"/>
      <c r="GWY114" s="104"/>
      <c r="GWZ114" s="104"/>
      <c r="GXA114" s="104"/>
      <c r="GXB114" s="104"/>
      <c r="GXC114" s="104"/>
      <c r="GXD114" s="104"/>
      <c r="GXE114" s="104"/>
      <c r="GXF114" s="104"/>
      <c r="GXG114" s="104"/>
      <c r="GXH114" s="104"/>
      <c r="GXI114" s="104"/>
      <c r="GXJ114" s="104"/>
      <c r="GXK114" s="104"/>
      <c r="GXL114" s="104"/>
      <c r="GXM114" s="104"/>
      <c r="GXN114" s="104"/>
      <c r="GXO114" s="104"/>
      <c r="GXP114" s="104"/>
      <c r="GXQ114" s="104"/>
      <c r="GXR114" s="104"/>
      <c r="GXS114" s="104"/>
      <c r="GXT114" s="104"/>
      <c r="GXU114" s="104"/>
      <c r="GXV114" s="104"/>
      <c r="GXW114" s="104"/>
      <c r="GXX114" s="104"/>
      <c r="GXY114" s="104"/>
      <c r="GXZ114" s="104"/>
      <c r="GYA114" s="104"/>
      <c r="GYB114" s="104"/>
      <c r="GYC114" s="104"/>
      <c r="GYD114" s="104"/>
      <c r="GYE114" s="104"/>
      <c r="GYF114" s="104"/>
      <c r="GYG114" s="104"/>
      <c r="GYH114" s="104"/>
      <c r="GYI114" s="104"/>
      <c r="GYJ114" s="104"/>
      <c r="GYK114" s="104"/>
      <c r="GYL114" s="104"/>
      <c r="GYM114" s="104"/>
      <c r="GYN114" s="104"/>
      <c r="GYO114" s="104"/>
      <c r="GYP114" s="104"/>
      <c r="GYQ114" s="104"/>
      <c r="GYR114" s="104"/>
      <c r="GYS114" s="104"/>
      <c r="GYT114" s="104"/>
      <c r="GYU114" s="104"/>
      <c r="GYV114" s="104"/>
      <c r="GYW114" s="104"/>
      <c r="GYX114" s="104"/>
      <c r="GYY114" s="104"/>
      <c r="GYZ114" s="104"/>
      <c r="GZA114" s="104"/>
      <c r="GZB114" s="104"/>
      <c r="GZC114" s="104"/>
      <c r="GZD114" s="104"/>
      <c r="GZE114" s="104"/>
      <c r="GZF114" s="104"/>
      <c r="GZG114" s="104"/>
      <c r="GZH114" s="104"/>
      <c r="GZI114" s="104"/>
      <c r="GZJ114" s="104"/>
      <c r="GZK114" s="104"/>
      <c r="GZL114" s="104"/>
      <c r="GZM114" s="104"/>
      <c r="GZN114" s="104"/>
      <c r="GZO114" s="104"/>
      <c r="GZP114" s="104"/>
      <c r="GZQ114" s="104"/>
      <c r="GZR114" s="104"/>
      <c r="GZS114" s="104"/>
      <c r="GZT114" s="104"/>
      <c r="GZU114" s="104"/>
      <c r="GZV114" s="104"/>
      <c r="GZW114" s="104"/>
      <c r="GZX114" s="104"/>
      <c r="GZY114" s="104"/>
      <c r="GZZ114" s="104"/>
      <c r="HAA114" s="104"/>
      <c r="HAB114" s="104"/>
      <c r="HAC114" s="104"/>
      <c r="HAD114" s="104"/>
      <c r="HAE114" s="104"/>
      <c r="HAF114" s="104"/>
      <c r="HAG114" s="104"/>
      <c r="HAH114" s="104"/>
      <c r="HAI114" s="104"/>
      <c r="HAJ114" s="104"/>
      <c r="HAK114" s="104"/>
      <c r="HAL114" s="104"/>
      <c r="HAM114" s="104"/>
      <c r="HAN114" s="104"/>
      <c r="HAO114" s="104"/>
      <c r="HAP114" s="104"/>
      <c r="HAQ114" s="104"/>
      <c r="HAR114" s="104"/>
      <c r="HAS114" s="104"/>
      <c r="HAT114" s="104"/>
      <c r="HAU114" s="104"/>
      <c r="HAV114" s="104"/>
      <c r="HAW114" s="104"/>
      <c r="HAX114" s="104"/>
      <c r="HAY114" s="104"/>
      <c r="HAZ114" s="104"/>
      <c r="HBA114" s="104"/>
      <c r="HBB114" s="104"/>
      <c r="HBC114" s="104"/>
      <c r="HBD114" s="104"/>
      <c r="HBE114" s="104"/>
      <c r="HBF114" s="104"/>
      <c r="HBG114" s="104"/>
      <c r="HBH114" s="104"/>
      <c r="HBI114" s="104"/>
      <c r="HBJ114" s="104"/>
      <c r="HBK114" s="104"/>
      <c r="HBL114" s="104"/>
      <c r="HBM114" s="104"/>
      <c r="HBN114" s="104"/>
      <c r="HBO114" s="104"/>
      <c r="HBP114" s="104"/>
      <c r="HBQ114" s="104"/>
      <c r="HBR114" s="104"/>
      <c r="HBS114" s="104"/>
      <c r="HBT114" s="104"/>
      <c r="HBU114" s="104"/>
      <c r="HBV114" s="104"/>
      <c r="HBW114" s="104"/>
      <c r="HBX114" s="104"/>
      <c r="HBY114" s="104"/>
      <c r="HBZ114" s="104"/>
      <c r="HCA114" s="104"/>
      <c r="HCB114" s="104"/>
      <c r="HCC114" s="104"/>
      <c r="HCD114" s="104"/>
      <c r="HCE114" s="104"/>
      <c r="HCF114" s="104"/>
      <c r="HCG114" s="104"/>
      <c r="HCH114" s="104"/>
      <c r="HCI114" s="104"/>
      <c r="HCJ114" s="104"/>
      <c r="HCK114" s="104"/>
      <c r="HCL114" s="104"/>
      <c r="HCM114" s="104"/>
      <c r="HCN114" s="104"/>
      <c r="HCO114" s="104"/>
      <c r="HCP114" s="104"/>
      <c r="HCQ114" s="104"/>
      <c r="HCR114" s="104"/>
      <c r="HCS114" s="104"/>
      <c r="HCT114" s="104"/>
      <c r="HCU114" s="104"/>
      <c r="HCV114" s="104"/>
      <c r="HCW114" s="104"/>
      <c r="HCX114" s="104"/>
      <c r="HCY114" s="104"/>
      <c r="HCZ114" s="104"/>
      <c r="HDA114" s="104"/>
      <c r="HDB114" s="104"/>
      <c r="HDC114" s="104"/>
      <c r="HDD114" s="104"/>
      <c r="HDE114" s="104"/>
      <c r="HDF114" s="104"/>
      <c r="HDG114" s="104"/>
      <c r="HDH114" s="104"/>
      <c r="HDI114" s="104"/>
      <c r="HDJ114" s="104"/>
      <c r="HDK114" s="104"/>
      <c r="HDL114" s="104"/>
      <c r="HDM114" s="104"/>
      <c r="HDN114" s="104"/>
      <c r="HDO114" s="104"/>
      <c r="HDP114" s="104"/>
      <c r="HDQ114" s="104"/>
      <c r="HDR114" s="104"/>
      <c r="HDS114" s="104"/>
      <c r="HDT114" s="104"/>
      <c r="HDU114" s="104"/>
      <c r="HDV114" s="104"/>
      <c r="HDW114" s="104"/>
      <c r="HDX114" s="104"/>
      <c r="HDY114" s="104"/>
      <c r="HDZ114" s="104"/>
      <c r="HEA114" s="104"/>
      <c r="HEB114" s="104"/>
      <c r="HEC114" s="104"/>
      <c r="HED114" s="104"/>
      <c r="HEE114" s="104"/>
      <c r="HEF114" s="104"/>
      <c r="HEG114" s="104"/>
      <c r="HEH114" s="104"/>
      <c r="HEI114" s="104"/>
      <c r="HEJ114" s="104"/>
      <c r="HEK114" s="104"/>
      <c r="HEL114" s="104"/>
      <c r="HEM114" s="104"/>
      <c r="HEN114" s="104"/>
      <c r="HEO114" s="104"/>
      <c r="HEP114" s="104"/>
      <c r="HEQ114" s="104"/>
      <c r="HER114" s="104"/>
      <c r="HES114" s="104"/>
      <c r="HET114" s="104"/>
      <c r="HEU114" s="104"/>
      <c r="HEV114" s="104"/>
      <c r="HEW114" s="104"/>
      <c r="HEX114" s="104"/>
      <c r="HEY114" s="104"/>
      <c r="HEZ114" s="104"/>
      <c r="HFA114" s="104"/>
      <c r="HFB114" s="104"/>
      <c r="HFC114" s="104"/>
      <c r="HFD114" s="104"/>
      <c r="HFE114" s="104"/>
      <c r="HFF114" s="104"/>
      <c r="HFG114" s="104"/>
      <c r="HFH114" s="104"/>
      <c r="HFI114" s="104"/>
      <c r="HFJ114" s="104"/>
      <c r="HFK114" s="104"/>
      <c r="HFL114" s="104"/>
      <c r="HFM114" s="104"/>
      <c r="HFN114" s="104"/>
      <c r="HFO114" s="104"/>
      <c r="HFP114" s="104"/>
      <c r="HFQ114" s="104"/>
      <c r="HFR114" s="104"/>
      <c r="HFS114" s="104"/>
      <c r="HFT114" s="104"/>
      <c r="HFU114" s="104"/>
      <c r="HFV114" s="104"/>
      <c r="HFW114" s="104"/>
      <c r="HFX114" s="104"/>
      <c r="HFY114" s="104"/>
      <c r="HFZ114" s="104"/>
      <c r="HGA114" s="104"/>
      <c r="HGB114" s="104"/>
      <c r="HGC114" s="104"/>
      <c r="HGD114" s="104"/>
      <c r="HGE114" s="104"/>
      <c r="HGF114" s="104"/>
      <c r="HGG114" s="104"/>
      <c r="HGH114" s="104"/>
      <c r="HGI114" s="104"/>
      <c r="HGJ114" s="104"/>
      <c r="HGK114" s="104"/>
      <c r="HGL114" s="104"/>
      <c r="HGM114" s="104"/>
      <c r="HGN114" s="104"/>
      <c r="HGO114" s="104"/>
      <c r="HGP114" s="104"/>
      <c r="HGQ114" s="104"/>
      <c r="HGR114" s="104"/>
      <c r="HGS114" s="104"/>
      <c r="HGT114" s="104"/>
      <c r="HGU114" s="104"/>
      <c r="HGV114" s="104"/>
      <c r="HGW114" s="104"/>
      <c r="HGX114" s="104"/>
      <c r="HGY114" s="104"/>
      <c r="HGZ114" s="104"/>
      <c r="HHA114" s="104"/>
      <c r="HHB114" s="104"/>
      <c r="HHC114" s="104"/>
      <c r="HHD114" s="104"/>
      <c r="HHE114" s="104"/>
      <c r="HHF114" s="104"/>
      <c r="HHG114" s="104"/>
      <c r="HHH114" s="104"/>
      <c r="HHI114" s="104"/>
      <c r="HHJ114" s="104"/>
      <c r="HHK114" s="104"/>
      <c r="HHL114" s="104"/>
      <c r="HHM114" s="104"/>
      <c r="HHN114" s="104"/>
      <c r="HHO114" s="104"/>
      <c r="HHP114" s="104"/>
      <c r="HHQ114" s="104"/>
      <c r="HHR114" s="104"/>
      <c r="HHS114" s="104"/>
      <c r="HHT114" s="104"/>
      <c r="HHU114" s="104"/>
      <c r="HHV114" s="104"/>
      <c r="HHW114" s="104"/>
      <c r="HHX114" s="104"/>
      <c r="HHY114" s="104"/>
      <c r="HHZ114" s="104"/>
      <c r="HIA114" s="104"/>
      <c r="HIB114" s="104"/>
      <c r="HIC114" s="104"/>
      <c r="HID114" s="104"/>
      <c r="HIE114" s="104"/>
      <c r="HIF114" s="104"/>
      <c r="HIG114" s="104"/>
      <c r="HIH114" s="104"/>
      <c r="HII114" s="104"/>
      <c r="HIJ114" s="104"/>
      <c r="HIK114" s="104"/>
      <c r="HIL114" s="104"/>
      <c r="HIM114" s="104"/>
      <c r="HIN114" s="104"/>
      <c r="HIO114" s="104"/>
      <c r="HIP114" s="104"/>
      <c r="HIQ114" s="104"/>
      <c r="HIR114" s="104"/>
      <c r="HIS114" s="104"/>
      <c r="HIT114" s="104"/>
      <c r="HIU114" s="104"/>
      <c r="HIV114" s="104"/>
      <c r="HIW114" s="104"/>
      <c r="HIX114" s="104"/>
      <c r="HIY114" s="104"/>
      <c r="HIZ114" s="104"/>
      <c r="HJA114" s="104"/>
      <c r="HJB114" s="104"/>
      <c r="HJC114" s="104"/>
      <c r="HJD114" s="104"/>
      <c r="HJE114" s="104"/>
      <c r="HJF114" s="104"/>
      <c r="HJG114" s="104"/>
      <c r="HJH114" s="104"/>
      <c r="HJI114" s="104"/>
      <c r="HJJ114" s="104"/>
      <c r="HJK114" s="104"/>
      <c r="HJL114" s="104"/>
      <c r="HJM114" s="104"/>
      <c r="HJN114" s="104"/>
      <c r="HJO114" s="104"/>
      <c r="HJP114" s="104"/>
      <c r="HJQ114" s="104"/>
      <c r="HJR114" s="104"/>
      <c r="HJS114" s="104"/>
      <c r="HJT114" s="104"/>
      <c r="HJU114" s="104"/>
      <c r="HJV114" s="104"/>
      <c r="HJW114" s="104"/>
      <c r="HJX114" s="104"/>
      <c r="HJY114" s="104"/>
      <c r="HJZ114" s="104"/>
      <c r="HKA114" s="104"/>
      <c r="HKB114" s="104"/>
      <c r="HKC114" s="104"/>
      <c r="HKD114" s="104"/>
      <c r="HKE114" s="104"/>
      <c r="HKF114" s="104"/>
      <c r="HKG114" s="104"/>
      <c r="HKH114" s="104"/>
      <c r="HKI114" s="104"/>
      <c r="HKJ114" s="104"/>
      <c r="HKK114" s="104"/>
      <c r="HKL114" s="104"/>
      <c r="HKM114" s="104"/>
      <c r="HKN114" s="104"/>
      <c r="HKO114" s="104"/>
      <c r="HKP114" s="104"/>
      <c r="HKQ114" s="104"/>
      <c r="HKR114" s="104"/>
      <c r="HKS114" s="104"/>
      <c r="HKT114" s="104"/>
      <c r="HKU114" s="104"/>
      <c r="HKV114" s="104"/>
      <c r="HKW114" s="104"/>
      <c r="HKX114" s="104"/>
      <c r="HKY114" s="104"/>
      <c r="HKZ114" s="104"/>
      <c r="HLA114" s="104"/>
      <c r="HLB114" s="104"/>
      <c r="HLC114" s="104"/>
      <c r="HLD114" s="104"/>
      <c r="HLE114" s="104"/>
      <c r="HLF114" s="104"/>
      <c r="HLG114" s="104"/>
      <c r="HLH114" s="104"/>
      <c r="HLI114" s="104"/>
      <c r="HLJ114" s="104"/>
      <c r="HLK114" s="104"/>
      <c r="HLL114" s="104"/>
      <c r="HLM114" s="104"/>
      <c r="HLN114" s="104"/>
      <c r="HLO114" s="104"/>
      <c r="HLP114" s="104"/>
      <c r="HLQ114" s="104"/>
      <c r="HLR114" s="104"/>
      <c r="HLS114" s="104"/>
      <c r="HLT114" s="104"/>
      <c r="HLU114" s="104"/>
      <c r="HLV114" s="104"/>
      <c r="HLW114" s="104"/>
      <c r="HLX114" s="104"/>
      <c r="HLY114" s="104"/>
      <c r="HLZ114" s="104"/>
      <c r="HMA114" s="104"/>
      <c r="HMB114" s="104"/>
      <c r="HMC114" s="104"/>
      <c r="HMD114" s="104"/>
      <c r="HME114" s="104"/>
      <c r="HMF114" s="104"/>
      <c r="HMG114" s="104"/>
      <c r="HMH114" s="104"/>
      <c r="HMI114" s="104"/>
      <c r="HMJ114" s="104"/>
      <c r="HMK114" s="104"/>
      <c r="HML114" s="104"/>
      <c r="HMM114" s="104"/>
      <c r="HMN114" s="104"/>
      <c r="HMO114" s="104"/>
      <c r="HMP114" s="104"/>
      <c r="HMQ114" s="104"/>
      <c r="HMR114" s="104"/>
      <c r="HMS114" s="104"/>
      <c r="HMT114" s="104"/>
      <c r="HMU114" s="104"/>
      <c r="HMV114" s="104"/>
      <c r="HMW114" s="104"/>
      <c r="HMX114" s="104"/>
      <c r="HMY114" s="104"/>
      <c r="HMZ114" s="104"/>
      <c r="HNA114" s="104"/>
      <c r="HNB114" s="104"/>
      <c r="HNC114" s="104"/>
      <c r="HND114" s="104"/>
      <c r="HNE114" s="104"/>
      <c r="HNF114" s="104"/>
      <c r="HNG114" s="104"/>
      <c r="HNH114" s="104"/>
      <c r="HNI114" s="104"/>
      <c r="HNJ114" s="104"/>
      <c r="HNK114" s="104"/>
      <c r="HNL114" s="104"/>
      <c r="HNM114" s="104"/>
      <c r="HNN114" s="104"/>
      <c r="HNO114" s="104"/>
      <c r="HNP114" s="104"/>
      <c r="HNQ114" s="104"/>
      <c r="HNR114" s="104"/>
      <c r="HNS114" s="104"/>
      <c r="HNT114" s="104"/>
      <c r="HNU114" s="104"/>
      <c r="HNV114" s="104"/>
      <c r="HNW114" s="104"/>
      <c r="HNX114" s="104"/>
      <c r="HNY114" s="104"/>
      <c r="HNZ114" s="104"/>
      <c r="HOA114" s="104"/>
      <c r="HOB114" s="104"/>
      <c r="HOC114" s="104"/>
      <c r="HOD114" s="104"/>
      <c r="HOE114" s="104"/>
      <c r="HOF114" s="104"/>
      <c r="HOG114" s="104"/>
      <c r="HOH114" s="104"/>
      <c r="HOI114" s="104"/>
      <c r="HOJ114" s="104"/>
      <c r="HOK114" s="104"/>
      <c r="HOL114" s="104"/>
      <c r="HOM114" s="104"/>
      <c r="HON114" s="104"/>
      <c r="HOO114" s="104"/>
      <c r="HOP114" s="104"/>
      <c r="HOQ114" s="104"/>
      <c r="HOR114" s="104"/>
      <c r="HOS114" s="104"/>
      <c r="HOT114" s="104"/>
      <c r="HOU114" s="104"/>
      <c r="HOV114" s="104"/>
      <c r="HOW114" s="104"/>
      <c r="HOX114" s="104"/>
      <c r="HOY114" s="104"/>
      <c r="HOZ114" s="104"/>
      <c r="HPA114" s="104"/>
      <c r="HPB114" s="104"/>
      <c r="HPC114" s="104"/>
      <c r="HPD114" s="104"/>
      <c r="HPE114" s="104"/>
      <c r="HPF114" s="104"/>
      <c r="HPG114" s="104"/>
      <c r="HPH114" s="104"/>
      <c r="HPI114" s="104"/>
      <c r="HPJ114" s="104"/>
      <c r="HPK114" s="104"/>
      <c r="HPL114" s="104"/>
      <c r="HPM114" s="104"/>
      <c r="HPN114" s="104"/>
      <c r="HPO114" s="104"/>
      <c r="HPP114" s="104"/>
      <c r="HPQ114" s="104"/>
      <c r="HPR114" s="104"/>
      <c r="HPS114" s="104"/>
      <c r="HPT114" s="104"/>
      <c r="HPU114" s="104"/>
      <c r="HPV114" s="104"/>
      <c r="HPW114" s="104"/>
      <c r="HPX114" s="104"/>
      <c r="HPY114" s="104"/>
      <c r="HPZ114" s="104"/>
      <c r="HQA114" s="104"/>
      <c r="HQB114" s="104"/>
      <c r="HQC114" s="104"/>
      <c r="HQD114" s="104"/>
      <c r="HQE114" s="104"/>
      <c r="HQF114" s="104"/>
      <c r="HQG114" s="104"/>
      <c r="HQH114" s="104"/>
      <c r="HQI114" s="104"/>
      <c r="HQJ114" s="104"/>
      <c r="HQK114" s="104"/>
      <c r="HQL114" s="104"/>
      <c r="HQM114" s="104"/>
      <c r="HQN114" s="104"/>
      <c r="HQO114" s="104"/>
      <c r="HQP114" s="104"/>
      <c r="HQQ114" s="104"/>
      <c r="HQR114" s="104"/>
      <c r="HQS114" s="104"/>
      <c r="HQT114" s="104"/>
      <c r="HQU114" s="104"/>
      <c r="HQV114" s="104"/>
      <c r="HQW114" s="104"/>
      <c r="HQX114" s="104"/>
      <c r="HQY114" s="104"/>
      <c r="HQZ114" s="104"/>
      <c r="HRA114" s="104"/>
      <c r="HRB114" s="104"/>
      <c r="HRC114" s="104"/>
      <c r="HRD114" s="104"/>
      <c r="HRE114" s="104"/>
      <c r="HRF114" s="104"/>
      <c r="HRG114" s="104"/>
      <c r="HRH114" s="104"/>
      <c r="HRI114" s="104"/>
      <c r="HRJ114" s="104"/>
      <c r="HRK114" s="104"/>
      <c r="HRL114" s="104"/>
      <c r="HRM114" s="104"/>
      <c r="HRN114" s="104"/>
      <c r="HRO114" s="104"/>
      <c r="HRP114" s="104"/>
      <c r="HRQ114" s="104"/>
      <c r="HRR114" s="104"/>
      <c r="HRS114" s="104"/>
      <c r="HRT114" s="104"/>
      <c r="HRU114" s="104"/>
      <c r="HRV114" s="104"/>
      <c r="HRW114" s="104"/>
      <c r="HRX114" s="104"/>
      <c r="HRY114" s="104"/>
      <c r="HRZ114" s="104"/>
      <c r="HSA114" s="104"/>
      <c r="HSB114" s="104"/>
      <c r="HSC114" s="104"/>
      <c r="HSD114" s="104"/>
      <c r="HSE114" s="104"/>
      <c r="HSF114" s="104"/>
      <c r="HSG114" s="104"/>
      <c r="HSH114" s="104"/>
      <c r="HSI114" s="104"/>
      <c r="HSJ114" s="104"/>
      <c r="HSK114" s="104"/>
      <c r="HSL114" s="104"/>
      <c r="HSM114" s="104"/>
      <c r="HSN114" s="104"/>
      <c r="HSO114" s="104"/>
      <c r="HSP114" s="104"/>
      <c r="HSQ114" s="104"/>
      <c r="HSR114" s="104"/>
      <c r="HSS114" s="104"/>
      <c r="HST114" s="104"/>
      <c r="HSU114" s="104"/>
      <c r="HSV114" s="104"/>
      <c r="HSW114" s="104"/>
      <c r="HSX114" s="104"/>
      <c r="HSY114" s="104"/>
      <c r="HSZ114" s="104"/>
      <c r="HTA114" s="104"/>
      <c r="HTB114" s="104"/>
      <c r="HTC114" s="104"/>
      <c r="HTD114" s="104"/>
      <c r="HTE114" s="104"/>
      <c r="HTF114" s="104"/>
      <c r="HTG114" s="104"/>
      <c r="HTH114" s="104"/>
      <c r="HTI114" s="104"/>
      <c r="HTJ114" s="104"/>
      <c r="HTK114" s="104"/>
      <c r="HTL114" s="104"/>
      <c r="HTM114" s="104"/>
      <c r="HTN114" s="104"/>
      <c r="HTO114" s="104"/>
      <c r="HTP114" s="104"/>
      <c r="HTQ114" s="104"/>
      <c r="HTR114" s="104"/>
      <c r="HTS114" s="104"/>
      <c r="HTT114" s="104"/>
      <c r="HTU114" s="104"/>
      <c r="HTV114" s="104"/>
      <c r="HTW114" s="104"/>
      <c r="HTX114" s="104"/>
      <c r="HTY114" s="104"/>
      <c r="HTZ114" s="104"/>
      <c r="HUA114" s="104"/>
      <c r="HUB114" s="104"/>
      <c r="HUC114" s="104"/>
      <c r="HUD114" s="104"/>
      <c r="HUE114" s="104"/>
      <c r="HUF114" s="104"/>
      <c r="HUG114" s="104"/>
      <c r="HUH114" s="104"/>
      <c r="HUI114" s="104"/>
      <c r="HUJ114" s="104"/>
      <c r="HUK114" s="104"/>
      <c r="HUL114" s="104"/>
      <c r="HUM114" s="104"/>
      <c r="HUN114" s="104"/>
      <c r="HUO114" s="104"/>
      <c r="HUP114" s="104"/>
      <c r="HUQ114" s="104"/>
      <c r="HUR114" s="104"/>
      <c r="HUS114" s="104"/>
      <c r="HUT114" s="104"/>
      <c r="HUU114" s="104"/>
      <c r="HUV114" s="104"/>
      <c r="HUW114" s="104"/>
      <c r="HUX114" s="104"/>
      <c r="HUY114" s="104"/>
      <c r="HUZ114" s="104"/>
      <c r="HVA114" s="104"/>
      <c r="HVB114" s="104"/>
      <c r="HVC114" s="104"/>
      <c r="HVD114" s="104"/>
      <c r="HVE114" s="104"/>
      <c r="HVF114" s="104"/>
      <c r="HVG114" s="104"/>
      <c r="HVH114" s="104"/>
      <c r="HVI114" s="104"/>
      <c r="HVJ114" s="104"/>
      <c r="HVK114" s="104"/>
      <c r="HVL114" s="104"/>
      <c r="HVM114" s="104"/>
      <c r="HVN114" s="104"/>
      <c r="HVO114" s="104"/>
      <c r="HVP114" s="104"/>
      <c r="HVQ114" s="104"/>
      <c r="HVR114" s="104"/>
      <c r="HVS114" s="104"/>
      <c r="HVT114" s="104"/>
      <c r="HVU114" s="104"/>
      <c r="HVV114" s="104"/>
      <c r="HVW114" s="104"/>
      <c r="HVX114" s="104"/>
      <c r="HVY114" s="104"/>
      <c r="HVZ114" s="104"/>
      <c r="HWA114" s="104"/>
      <c r="HWB114" s="104"/>
      <c r="HWC114" s="104"/>
      <c r="HWD114" s="104"/>
      <c r="HWE114" s="104"/>
      <c r="HWF114" s="104"/>
      <c r="HWG114" s="104"/>
      <c r="HWH114" s="104"/>
      <c r="HWI114" s="104"/>
      <c r="HWJ114" s="104"/>
      <c r="HWK114" s="104"/>
      <c r="HWL114" s="104"/>
      <c r="HWM114" s="104"/>
      <c r="HWN114" s="104"/>
      <c r="HWO114" s="104"/>
      <c r="HWP114" s="104"/>
      <c r="HWQ114" s="104"/>
      <c r="HWR114" s="104"/>
      <c r="HWS114" s="104"/>
      <c r="HWT114" s="104"/>
      <c r="HWU114" s="104"/>
      <c r="HWV114" s="104"/>
      <c r="HWW114" s="104"/>
      <c r="HWX114" s="104"/>
      <c r="HWY114" s="104"/>
      <c r="HWZ114" s="104"/>
      <c r="HXA114" s="104"/>
      <c r="HXB114" s="104"/>
      <c r="HXC114" s="104"/>
      <c r="HXD114" s="104"/>
      <c r="HXE114" s="104"/>
      <c r="HXF114" s="104"/>
      <c r="HXG114" s="104"/>
      <c r="HXH114" s="104"/>
      <c r="HXI114" s="104"/>
      <c r="HXJ114" s="104"/>
      <c r="HXK114" s="104"/>
      <c r="HXL114" s="104"/>
      <c r="HXM114" s="104"/>
      <c r="HXN114" s="104"/>
      <c r="HXO114" s="104"/>
      <c r="HXP114" s="104"/>
      <c r="HXQ114" s="104"/>
      <c r="HXR114" s="104"/>
      <c r="HXS114" s="104"/>
      <c r="HXT114" s="104"/>
      <c r="HXU114" s="104"/>
      <c r="HXV114" s="104"/>
      <c r="HXW114" s="104"/>
      <c r="HXX114" s="104"/>
      <c r="HXY114" s="104"/>
      <c r="HXZ114" s="104"/>
      <c r="HYA114" s="104"/>
      <c r="HYB114" s="104"/>
      <c r="HYC114" s="104"/>
      <c r="HYD114" s="104"/>
      <c r="HYE114" s="104"/>
      <c r="HYF114" s="104"/>
      <c r="HYG114" s="104"/>
      <c r="HYH114" s="104"/>
      <c r="HYI114" s="104"/>
      <c r="HYJ114" s="104"/>
      <c r="HYK114" s="104"/>
      <c r="HYL114" s="104"/>
      <c r="HYM114" s="104"/>
      <c r="HYN114" s="104"/>
      <c r="HYO114" s="104"/>
      <c r="HYP114" s="104"/>
      <c r="HYQ114" s="104"/>
      <c r="HYR114" s="104"/>
      <c r="HYS114" s="104"/>
      <c r="HYT114" s="104"/>
      <c r="HYU114" s="104"/>
      <c r="HYV114" s="104"/>
      <c r="HYW114" s="104"/>
      <c r="HYX114" s="104"/>
      <c r="HYY114" s="104"/>
      <c r="HYZ114" s="104"/>
      <c r="HZA114" s="104"/>
      <c r="HZB114" s="104"/>
      <c r="HZC114" s="104"/>
      <c r="HZD114" s="104"/>
      <c r="HZE114" s="104"/>
      <c r="HZF114" s="104"/>
      <c r="HZG114" s="104"/>
      <c r="HZH114" s="104"/>
      <c r="HZI114" s="104"/>
      <c r="HZJ114" s="104"/>
      <c r="HZK114" s="104"/>
      <c r="HZL114" s="104"/>
      <c r="HZM114" s="104"/>
      <c r="HZN114" s="104"/>
      <c r="HZO114" s="104"/>
      <c r="HZP114" s="104"/>
      <c r="HZQ114" s="104"/>
      <c r="HZR114" s="104"/>
      <c r="HZS114" s="104"/>
      <c r="HZT114" s="104"/>
      <c r="HZU114" s="104"/>
      <c r="HZV114" s="104"/>
      <c r="HZW114" s="104"/>
      <c r="HZX114" s="104"/>
      <c r="HZY114" s="104"/>
      <c r="HZZ114" s="104"/>
      <c r="IAA114" s="104"/>
      <c r="IAB114" s="104"/>
      <c r="IAC114" s="104"/>
      <c r="IAD114" s="104"/>
      <c r="IAE114" s="104"/>
      <c r="IAF114" s="104"/>
      <c r="IAG114" s="104"/>
      <c r="IAH114" s="104"/>
      <c r="IAI114" s="104"/>
      <c r="IAJ114" s="104"/>
      <c r="IAK114" s="104"/>
      <c r="IAL114" s="104"/>
      <c r="IAM114" s="104"/>
      <c r="IAN114" s="104"/>
      <c r="IAO114" s="104"/>
      <c r="IAP114" s="104"/>
      <c r="IAQ114" s="104"/>
      <c r="IAR114" s="104"/>
      <c r="IAS114" s="104"/>
      <c r="IAT114" s="104"/>
      <c r="IAU114" s="104"/>
      <c r="IAV114" s="104"/>
      <c r="IAW114" s="104"/>
      <c r="IAX114" s="104"/>
      <c r="IAY114" s="104"/>
      <c r="IAZ114" s="104"/>
      <c r="IBA114" s="104"/>
      <c r="IBB114" s="104"/>
      <c r="IBC114" s="104"/>
      <c r="IBD114" s="104"/>
      <c r="IBE114" s="104"/>
      <c r="IBF114" s="104"/>
      <c r="IBG114" s="104"/>
      <c r="IBH114" s="104"/>
      <c r="IBI114" s="104"/>
      <c r="IBJ114" s="104"/>
      <c r="IBK114" s="104"/>
      <c r="IBL114" s="104"/>
      <c r="IBM114" s="104"/>
      <c r="IBN114" s="104"/>
      <c r="IBO114" s="104"/>
      <c r="IBP114" s="104"/>
      <c r="IBQ114" s="104"/>
      <c r="IBR114" s="104"/>
      <c r="IBS114" s="104"/>
      <c r="IBT114" s="104"/>
      <c r="IBU114" s="104"/>
      <c r="IBV114" s="104"/>
      <c r="IBW114" s="104"/>
      <c r="IBX114" s="104"/>
      <c r="IBY114" s="104"/>
      <c r="IBZ114" s="104"/>
      <c r="ICA114" s="104"/>
      <c r="ICB114" s="104"/>
      <c r="ICC114" s="104"/>
      <c r="ICD114" s="104"/>
      <c r="ICE114" s="104"/>
      <c r="ICF114" s="104"/>
      <c r="ICG114" s="104"/>
      <c r="ICH114" s="104"/>
      <c r="ICI114" s="104"/>
      <c r="ICJ114" s="104"/>
      <c r="ICK114" s="104"/>
      <c r="ICL114" s="104"/>
      <c r="ICM114" s="104"/>
      <c r="ICN114" s="104"/>
      <c r="ICO114" s="104"/>
      <c r="ICP114" s="104"/>
      <c r="ICQ114" s="104"/>
      <c r="ICR114" s="104"/>
      <c r="ICS114" s="104"/>
      <c r="ICT114" s="104"/>
      <c r="ICU114" s="104"/>
      <c r="ICV114" s="104"/>
      <c r="ICW114" s="104"/>
      <c r="ICX114" s="104"/>
      <c r="ICY114" s="104"/>
      <c r="ICZ114" s="104"/>
      <c r="IDA114" s="104"/>
      <c r="IDB114" s="104"/>
      <c r="IDC114" s="104"/>
      <c r="IDD114" s="104"/>
      <c r="IDE114" s="104"/>
      <c r="IDF114" s="104"/>
      <c r="IDG114" s="104"/>
      <c r="IDH114" s="104"/>
      <c r="IDI114" s="104"/>
      <c r="IDJ114" s="104"/>
      <c r="IDK114" s="104"/>
      <c r="IDL114" s="104"/>
      <c r="IDM114" s="104"/>
      <c r="IDN114" s="104"/>
      <c r="IDO114" s="104"/>
      <c r="IDP114" s="104"/>
      <c r="IDQ114" s="104"/>
      <c r="IDR114" s="104"/>
      <c r="IDS114" s="104"/>
      <c r="IDT114" s="104"/>
      <c r="IDU114" s="104"/>
      <c r="IDV114" s="104"/>
      <c r="IDW114" s="104"/>
      <c r="IDX114" s="104"/>
      <c r="IDY114" s="104"/>
      <c r="IDZ114" s="104"/>
      <c r="IEA114" s="104"/>
      <c r="IEB114" s="104"/>
      <c r="IEC114" s="104"/>
      <c r="IED114" s="104"/>
      <c r="IEE114" s="104"/>
      <c r="IEF114" s="104"/>
      <c r="IEG114" s="104"/>
      <c r="IEH114" s="104"/>
      <c r="IEI114" s="104"/>
      <c r="IEJ114" s="104"/>
      <c r="IEK114" s="104"/>
      <c r="IEL114" s="104"/>
      <c r="IEM114" s="104"/>
      <c r="IEN114" s="104"/>
      <c r="IEO114" s="104"/>
      <c r="IEP114" s="104"/>
      <c r="IEQ114" s="104"/>
      <c r="IER114" s="104"/>
      <c r="IES114" s="104"/>
      <c r="IET114" s="104"/>
      <c r="IEU114" s="104"/>
      <c r="IEV114" s="104"/>
      <c r="IEW114" s="104"/>
      <c r="IEX114" s="104"/>
      <c r="IEY114" s="104"/>
      <c r="IEZ114" s="104"/>
      <c r="IFA114" s="104"/>
      <c r="IFB114" s="104"/>
      <c r="IFC114" s="104"/>
      <c r="IFD114" s="104"/>
      <c r="IFE114" s="104"/>
      <c r="IFF114" s="104"/>
      <c r="IFG114" s="104"/>
      <c r="IFH114" s="104"/>
      <c r="IFI114" s="104"/>
      <c r="IFJ114" s="104"/>
      <c r="IFK114" s="104"/>
      <c r="IFL114" s="104"/>
      <c r="IFM114" s="104"/>
      <c r="IFN114" s="104"/>
      <c r="IFO114" s="104"/>
      <c r="IFP114" s="104"/>
      <c r="IFQ114" s="104"/>
      <c r="IFR114" s="104"/>
      <c r="IFS114" s="104"/>
      <c r="IFT114" s="104"/>
      <c r="IFU114" s="104"/>
      <c r="IFV114" s="104"/>
      <c r="IFW114" s="104"/>
      <c r="IFX114" s="104"/>
      <c r="IFY114" s="104"/>
      <c r="IFZ114" s="104"/>
      <c r="IGA114" s="104"/>
      <c r="IGB114" s="104"/>
      <c r="IGC114" s="104"/>
      <c r="IGD114" s="104"/>
      <c r="IGE114" s="104"/>
      <c r="IGF114" s="104"/>
      <c r="IGG114" s="104"/>
      <c r="IGH114" s="104"/>
      <c r="IGI114" s="104"/>
      <c r="IGJ114" s="104"/>
      <c r="IGK114" s="104"/>
      <c r="IGL114" s="104"/>
      <c r="IGM114" s="104"/>
      <c r="IGN114" s="104"/>
      <c r="IGO114" s="104"/>
      <c r="IGP114" s="104"/>
      <c r="IGQ114" s="104"/>
      <c r="IGR114" s="104"/>
      <c r="IGS114" s="104"/>
      <c r="IGT114" s="104"/>
      <c r="IGU114" s="104"/>
      <c r="IGV114" s="104"/>
      <c r="IGW114" s="104"/>
      <c r="IGX114" s="104"/>
      <c r="IGY114" s="104"/>
      <c r="IGZ114" s="104"/>
      <c r="IHA114" s="104"/>
      <c r="IHB114" s="104"/>
      <c r="IHC114" s="104"/>
      <c r="IHD114" s="104"/>
      <c r="IHE114" s="104"/>
      <c r="IHF114" s="104"/>
      <c r="IHG114" s="104"/>
      <c r="IHH114" s="104"/>
      <c r="IHI114" s="104"/>
      <c r="IHJ114" s="104"/>
      <c r="IHK114" s="104"/>
      <c r="IHL114" s="104"/>
      <c r="IHM114" s="104"/>
      <c r="IHN114" s="104"/>
      <c r="IHO114" s="104"/>
      <c r="IHP114" s="104"/>
      <c r="IHQ114" s="104"/>
      <c r="IHR114" s="104"/>
      <c r="IHS114" s="104"/>
      <c r="IHT114" s="104"/>
      <c r="IHU114" s="104"/>
      <c r="IHV114" s="104"/>
      <c r="IHW114" s="104"/>
      <c r="IHX114" s="104"/>
      <c r="IHY114" s="104"/>
      <c r="IHZ114" s="104"/>
      <c r="IIA114" s="104"/>
      <c r="IIB114" s="104"/>
      <c r="IIC114" s="104"/>
      <c r="IID114" s="104"/>
      <c r="IIE114" s="104"/>
      <c r="IIF114" s="104"/>
      <c r="IIG114" s="104"/>
      <c r="IIH114" s="104"/>
      <c r="III114" s="104"/>
      <c r="IIJ114" s="104"/>
      <c r="IIK114" s="104"/>
      <c r="IIL114" s="104"/>
      <c r="IIM114" s="104"/>
      <c r="IIN114" s="104"/>
      <c r="IIO114" s="104"/>
      <c r="IIP114" s="104"/>
      <c r="IIQ114" s="104"/>
      <c r="IIR114" s="104"/>
      <c r="IIS114" s="104"/>
      <c r="IIT114" s="104"/>
      <c r="IIU114" s="104"/>
      <c r="IIV114" s="104"/>
      <c r="IIW114" s="104"/>
      <c r="IIX114" s="104"/>
      <c r="IIY114" s="104"/>
      <c r="IIZ114" s="104"/>
      <c r="IJA114" s="104"/>
      <c r="IJB114" s="104"/>
      <c r="IJC114" s="104"/>
      <c r="IJD114" s="104"/>
      <c r="IJE114" s="104"/>
      <c r="IJF114" s="104"/>
      <c r="IJG114" s="104"/>
      <c r="IJH114" s="104"/>
      <c r="IJI114" s="104"/>
      <c r="IJJ114" s="104"/>
      <c r="IJK114" s="104"/>
      <c r="IJL114" s="104"/>
      <c r="IJM114" s="104"/>
      <c r="IJN114" s="104"/>
      <c r="IJO114" s="104"/>
      <c r="IJP114" s="104"/>
      <c r="IJQ114" s="104"/>
      <c r="IJR114" s="104"/>
      <c r="IJS114" s="104"/>
      <c r="IJT114" s="104"/>
      <c r="IJU114" s="104"/>
      <c r="IJV114" s="104"/>
      <c r="IJW114" s="104"/>
      <c r="IJX114" s="104"/>
      <c r="IJY114" s="104"/>
      <c r="IJZ114" s="104"/>
      <c r="IKA114" s="104"/>
      <c r="IKB114" s="104"/>
      <c r="IKC114" s="104"/>
      <c r="IKD114" s="104"/>
      <c r="IKE114" s="104"/>
      <c r="IKF114" s="104"/>
      <c r="IKG114" s="104"/>
      <c r="IKH114" s="104"/>
      <c r="IKI114" s="104"/>
      <c r="IKJ114" s="104"/>
      <c r="IKK114" s="104"/>
      <c r="IKL114" s="104"/>
      <c r="IKM114" s="104"/>
      <c r="IKN114" s="104"/>
      <c r="IKO114" s="104"/>
      <c r="IKP114" s="104"/>
      <c r="IKQ114" s="104"/>
      <c r="IKR114" s="104"/>
      <c r="IKS114" s="104"/>
      <c r="IKT114" s="104"/>
      <c r="IKU114" s="104"/>
      <c r="IKV114" s="104"/>
      <c r="IKW114" s="104"/>
      <c r="IKX114" s="104"/>
      <c r="IKY114" s="104"/>
      <c r="IKZ114" s="104"/>
      <c r="ILA114" s="104"/>
      <c r="ILB114" s="104"/>
      <c r="ILC114" s="104"/>
      <c r="ILD114" s="104"/>
      <c r="ILE114" s="104"/>
      <c r="ILF114" s="104"/>
      <c r="ILG114" s="104"/>
      <c r="ILH114" s="104"/>
      <c r="ILI114" s="104"/>
      <c r="ILJ114" s="104"/>
      <c r="ILK114" s="104"/>
      <c r="ILL114" s="104"/>
      <c r="ILM114" s="104"/>
      <c r="ILN114" s="104"/>
      <c r="ILO114" s="104"/>
      <c r="ILP114" s="104"/>
      <c r="ILQ114" s="104"/>
      <c r="ILR114" s="104"/>
      <c r="ILS114" s="104"/>
      <c r="ILT114" s="104"/>
      <c r="ILU114" s="104"/>
      <c r="ILV114" s="104"/>
      <c r="ILW114" s="104"/>
      <c r="ILX114" s="104"/>
      <c r="ILY114" s="104"/>
      <c r="ILZ114" s="104"/>
      <c r="IMA114" s="104"/>
      <c r="IMB114" s="104"/>
      <c r="IMC114" s="104"/>
      <c r="IMD114" s="104"/>
      <c r="IME114" s="104"/>
      <c r="IMF114" s="104"/>
      <c r="IMG114" s="104"/>
      <c r="IMH114" s="104"/>
      <c r="IMI114" s="104"/>
      <c r="IMJ114" s="104"/>
      <c r="IMK114" s="104"/>
      <c r="IML114" s="104"/>
      <c r="IMM114" s="104"/>
      <c r="IMN114" s="104"/>
      <c r="IMO114" s="104"/>
      <c r="IMP114" s="104"/>
      <c r="IMQ114" s="104"/>
      <c r="IMR114" s="104"/>
      <c r="IMS114" s="104"/>
      <c r="IMT114" s="104"/>
      <c r="IMU114" s="104"/>
      <c r="IMV114" s="104"/>
      <c r="IMW114" s="104"/>
      <c r="IMX114" s="104"/>
      <c r="IMY114" s="104"/>
      <c r="IMZ114" s="104"/>
      <c r="INA114" s="104"/>
      <c r="INB114" s="104"/>
      <c r="INC114" s="104"/>
      <c r="IND114" s="104"/>
      <c r="INE114" s="104"/>
      <c r="INF114" s="104"/>
      <c r="ING114" s="104"/>
      <c r="INH114" s="104"/>
      <c r="INI114" s="104"/>
      <c r="INJ114" s="104"/>
      <c r="INK114" s="104"/>
      <c r="INL114" s="104"/>
      <c r="INM114" s="104"/>
      <c r="INN114" s="104"/>
      <c r="INO114" s="104"/>
      <c r="INP114" s="104"/>
      <c r="INQ114" s="104"/>
      <c r="INR114" s="104"/>
      <c r="INS114" s="104"/>
      <c r="INT114" s="104"/>
      <c r="INU114" s="104"/>
      <c r="INV114" s="104"/>
      <c r="INW114" s="104"/>
      <c r="INX114" s="104"/>
      <c r="INY114" s="104"/>
      <c r="INZ114" s="104"/>
      <c r="IOA114" s="104"/>
      <c r="IOB114" s="104"/>
      <c r="IOC114" s="104"/>
      <c r="IOD114" s="104"/>
      <c r="IOE114" s="104"/>
      <c r="IOF114" s="104"/>
      <c r="IOG114" s="104"/>
      <c r="IOH114" s="104"/>
      <c r="IOI114" s="104"/>
      <c r="IOJ114" s="104"/>
      <c r="IOK114" s="104"/>
      <c r="IOL114" s="104"/>
      <c r="IOM114" s="104"/>
      <c r="ION114" s="104"/>
      <c r="IOO114" s="104"/>
      <c r="IOP114" s="104"/>
      <c r="IOQ114" s="104"/>
      <c r="IOR114" s="104"/>
      <c r="IOS114" s="104"/>
      <c r="IOT114" s="104"/>
      <c r="IOU114" s="104"/>
      <c r="IOV114" s="104"/>
      <c r="IOW114" s="104"/>
      <c r="IOX114" s="104"/>
      <c r="IOY114" s="104"/>
      <c r="IOZ114" s="104"/>
      <c r="IPA114" s="104"/>
      <c r="IPB114" s="104"/>
      <c r="IPC114" s="104"/>
      <c r="IPD114" s="104"/>
      <c r="IPE114" s="104"/>
      <c r="IPF114" s="104"/>
      <c r="IPG114" s="104"/>
      <c r="IPH114" s="104"/>
      <c r="IPI114" s="104"/>
      <c r="IPJ114" s="104"/>
      <c r="IPK114" s="104"/>
      <c r="IPL114" s="104"/>
      <c r="IPM114" s="104"/>
      <c r="IPN114" s="104"/>
      <c r="IPO114" s="104"/>
      <c r="IPP114" s="104"/>
      <c r="IPQ114" s="104"/>
      <c r="IPR114" s="104"/>
      <c r="IPS114" s="104"/>
      <c r="IPT114" s="104"/>
      <c r="IPU114" s="104"/>
      <c r="IPV114" s="104"/>
      <c r="IPW114" s="104"/>
      <c r="IPX114" s="104"/>
      <c r="IPY114" s="104"/>
      <c r="IPZ114" s="104"/>
      <c r="IQA114" s="104"/>
      <c r="IQB114" s="104"/>
      <c r="IQC114" s="104"/>
      <c r="IQD114" s="104"/>
      <c r="IQE114" s="104"/>
      <c r="IQF114" s="104"/>
      <c r="IQG114" s="104"/>
      <c r="IQH114" s="104"/>
      <c r="IQI114" s="104"/>
      <c r="IQJ114" s="104"/>
      <c r="IQK114" s="104"/>
      <c r="IQL114" s="104"/>
      <c r="IQM114" s="104"/>
      <c r="IQN114" s="104"/>
      <c r="IQO114" s="104"/>
      <c r="IQP114" s="104"/>
      <c r="IQQ114" s="104"/>
      <c r="IQR114" s="104"/>
      <c r="IQS114" s="104"/>
      <c r="IQT114" s="104"/>
      <c r="IQU114" s="104"/>
      <c r="IQV114" s="104"/>
      <c r="IQW114" s="104"/>
      <c r="IQX114" s="104"/>
      <c r="IQY114" s="104"/>
      <c r="IQZ114" s="104"/>
      <c r="IRA114" s="104"/>
      <c r="IRB114" s="104"/>
      <c r="IRC114" s="104"/>
      <c r="IRD114" s="104"/>
      <c r="IRE114" s="104"/>
      <c r="IRF114" s="104"/>
      <c r="IRG114" s="104"/>
      <c r="IRH114" s="104"/>
      <c r="IRI114" s="104"/>
      <c r="IRJ114" s="104"/>
      <c r="IRK114" s="104"/>
      <c r="IRL114" s="104"/>
      <c r="IRM114" s="104"/>
      <c r="IRN114" s="104"/>
      <c r="IRO114" s="104"/>
      <c r="IRP114" s="104"/>
      <c r="IRQ114" s="104"/>
      <c r="IRR114" s="104"/>
      <c r="IRS114" s="104"/>
      <c r="IRT114" s="104"/>
      <c r="IRU114" s="104"/>
      <c r="IRV114" s="104"/>
      <c r="IRW114" s="104"/>
      <c r="IRX114" s="104"/>
      <c r="IRY114" s="104"/>
      <c r="IRZ114" s="104"/>
      <c r="ISA114" s="104"/>
      <c r="ISB114" s="104"/>
      <c r="ISC114" s="104"/>
      <c r="ISD114" s="104"/>
      <c r="ISE114" s="104"/>
      <c r="ISF114" s="104"/>
      <c r="ISG114" s="104"/>
      <c r="ISH114" s="104"/>
      <c r="ISI114" s="104"/>
      <c r="ISJ114" s="104"/>
      <c r="ISK114" s="104"/>
      <c r="ISL114" s="104"/>
      <c r="ISM114" s="104"/>
      <c r="ISN114" s="104"/>
      <c r="ISO114" s="104"/>
      <c r="ISP114" s="104"/>
      <c r="ISQ114" s="104"/>
      <c r="ISR114" s="104"/>
      <c r="ISS114" s="104"/>
      <c r="IST114" s="104"/>
      <c r="ISU114" s="104"/>
      <c r="ISV114" s="104"/>
      <c r="ISW114" s="104"/>
      <c r="ISX114" s="104"/>
      <c r="ISY114" s="104"/>
      <c r="ISZ114" s="104"/>
      <c r="ITA114" s="104"/>
      <c r="ITB114" s="104"/>
      <c r="ITC114" s="104"/>
      <c r="ITD114" s="104"/>
      <c r="ITE114" s="104"/>
      <c r="ITF114" s="104"/>
      <c r="ITG114" s="104"/>
      <c r="ITH114" s="104"/>
      <c r="ITI114" s="104"/>
      <c r="ITJ114" s="104"/>
      <c r="ITK114" s="104"/>
      <c r="ITL114" s="104"/>
      <c r="ITM114" s="104"/>
      <c r="ITN114" s="104"/>
      <c r="ITO114" s="104"/>
      <c r="ITP114" s="104"/>
      <c r="ITQ114" s="104"/>
      <c r="ITR114" s="104"/>
      <c r="ITS114" s="104"/>
      <c r="ITT114" s="104"/>
      <c r="ITU114" s="104"/>
      <c r="ITV114" s="104"/>
      <c r="ITW114" s="104"/>
      <c r="ITX114" s="104"/>
      <c r="ITY114" s="104"/>
      <c r="ITZ114" s="104"/>
      <c r="IUA114" s="104"/>
      <c r="IUB114" s="104"/>
      <c r="IUC114" s="104"/>
      <c r="IUD114" s="104"/>
      <c r="IUE114" s="104"/>
      <c r="IUF114" s="104"/>
      <c r="IUG114" s="104"/>
      <c r="IUH114" s="104"/>
      <c r="IUI114" s="104"/>
      <c r="IUJ114" s="104"/>
      <c r="IUK114" s="104"/>
      <c r="IUL114" s="104"/>
      <c r="IUM114" s="104"/>
      <c r="IUN114" s="104"/>
      <c r="IUO114" s="104"/>
      <c r="IUP114" s="104"/>
      <c r="IUQ114" s="104"/>
      <c r="IUR114" s="104"/>
      <c r="IUS114" s="104"/>
      <c r="IUT114" s="104"/>
      <c r="IUU114" s="104"/>
      <c r="IUV114" s="104"/>
      <c r="IUW114" s="104"/>
      <c r="IUX114" s="104"/>
      <c r="IUY114" s="104"/>
      <c r="IUZ114" s="104"/>
      <c r="IVA114" s="104"/>
      <c r="IVB114" s="104"/>
      <c r="IVC114" s="104"/>
      <c r="IVD114" s="104"/>
      <c r="IVE114" s="104"/>
      <c r="IVF114" s="104"/>
      <c r="IVG114" s="104"/>
      <c r="IVH114" s="104"/>
      <c r="IVI114" s="104"/>
      <c r="IVJ114" s="104"/>
      <c r="IVK114" s="104"/>
      <c r="IVL114" s="104"/>
      <c r="IVM114" s="104"/>
      <c r="IVN114" s="104"/>
      <c r="IVO114" s="104"/>
      <c r="IVP114" s="104"/>
      <c r="IVQ114" s="104"/>
      <c r="IVR114" s="104"/>
      <c r="IVS114" s="104"/>
      <c r="IVT114" s="104"/>
      <c r="IVU114" s="104"/>
      <c r="IVV114" s="104"/>
      <c r="IVW114" s="104"/>
      <c r="IVX114" s="104"/>
      <c r="IVY114" s="104"/>
      <c r="IVZ114" s="104"/>
      <c r="IWA114" s="104"/>
      <c r="IWB114" s="104"/>
      <c r="IWC114" s="104"/>
      <c r="IWD114" s="104"/>
      <c r="IWE114" s="104"/>
      <c r="IWF114" s="104"/>
      <c r="IWG114" s="104"/>
      <c r="IWH114" s="104"/>
      <c r="IWI114" s="104"/>
      <c r="IWJ114" s="104"/>
      <c r="IWK114" s="104"/>
      <c r="IWL114" s="104"/>
      <c r="IWM114" s="104"/>
      <c r="IWN114" s="104"/>
      <c r="IWO114" s="104"/>
      <c r="IWP114" s="104"/>
      <c r="IWQ114" s="104"/>
      <c r="IWR114" s="104"/>
      <c r="IWS114" s="104"/>
      <c r="IWT114" s="104"/>
      <c r="IWU114" s="104"/>
      <c r="IWV114" s="104"/>
      <c r="IWW114" s="104"/>
      <c r="IWX114" s="104"/>
      <c r="IWY114" s="104"/>
      <c r="IWZ114" s="104"/>
      <c r="IXA114" s="104"/>
      <c r="IXB114" s="104"/>
      <c r="IXC114" s="104"/>
      <c r="IXD114" s="104"/>
      <c r="IXE114" s="104"/>
      <c r="IXF114" s="104"/>
      <c r="IXG114" s="104"/>
      <c r="IXH114" s="104"/>
      <c r="IXI114" s="104"/>
      <c r="IXJ114" s="104"/>
      <c r="IXK114" s="104"/>
      <c r="IXL114" s="104"/>
      <c r="IXM114" s="104"/>
      <c r="IXN114" s="104"/>
      <c r="IXO114" s="104"/>
      <c r="IXP114" s="104"/>
      <c r="IXQ114" s="104"/>
      <c r="IXR114" s="104"/>
      <c r="IXS114" s="104"/>
      <c r="IXT114" s="104"/>
      <c r="IXU114" s="104"/>
      <c r="IXV114" s="104"/>
      <c r="IXW114" s="104"/>
      <c r="IXX114" s="104"/>
      <c r="IXY114" s="104"/>
      <c r="IXZ114" s="104"/>
      <c r="IYA114" s="104"/>
      <c r="IYB114" s="104"/>
      <c r="IYC114" s="104"/>
      <c r="IYD114" s="104"/>
      <c r="IYE114" s="104"/>
      <c r="IYF114" s="104"/>
      <c r="IYG114" s="104"/>
      <c r="IYH114" s="104"/>
      <c r="IYI114" s="104"/>
      <c r="IYJ114" s="104"/>
      <c r="IYK114" s="104"/>
      <c r="IYL114" s="104"/>
      <c r="IYM114" s="104"/>
      <c r="IYN114" s="104"/>
      <c r="IYO114" s="104"/>
      <c r="IYP114" s="104"/>
      <c r="IYQ114" s="104"/>
      <c r="IYR114" s="104"/>
      <c r="IYS114" s="104"/>
      <c r="IYT114" s="104"/>
      <c r="IYU114" s="104"/>
      <c r="IYV114" s="104"/>
      <c r="IYW114" s="104"/>
      <c r="IYX114" s="104"/>
      <c r="IYY114" s="104"/>
      <c r="IYZ114" s="104"/>
      <c r="IZA114" s="104"/>
      <c r="IZB114" s="104"/>
      <c r="IZC114" s="104"/>
      <c r="IZD114" s="104"/>
      <c r="IZE114" s="104"/>
      <c r="IZF114" s="104"/>
      <c r="IZG114" s="104"/>
      <c r="IZH114" s="104"/>
      <c r="IZI114" s="104"/>
      <c r="IZJ114" s="104"/>
      <c r="IZK114" s="104"/>
      <c r="IZL114" s="104"/>
      <c r="IZM114" s="104"/>
      <c r="IZN114" s="104"/>
      <c r="IZO114" s="104"/>
      <c r="IZP114" s="104"/>
      <c r="IZQ114" s="104"/>
      <c r="IZR114" s="104"/>
      <c r="IZS114" s="104"/>
      <c r="IZT114" s="104"/>
      <c r="IZU114" s="104"/>
      <c r="IZV114" s="104"/>
      <c r="IZW114" s="104"/>
      <c r="IZX114" s="104"/>
      <c r="IZY114" s="104"/>
      <c r="IZZ114" s="104"/>
      <c r="JAA114" s="104"/>
      <c r="JAB114" s="104"/>
      <c r="JAC114" s="104"/>
      <c r="JAD114" s="104"/>
      <c r="JAE114" s="104"/>
      <c r="JAF114" s="104"/>
      <c r="JAG114" s="104"/>
      <c r="JAH114" s="104"/>
      <c r="JAI114" s="104"/>
      <c r="JAJ114" s="104"/>
      <c r="JAK114" s="104"/>
      <c r="JAL114" s="104"/>
      <c r="JAM114" s="104"/>
      <c r="JAN114" s="104"/>
      <c r="JAO114" s="104"/>
      <c r="JAP114" s="104"/>
      <c r="JAQ114" s="104"/>
      <c r="JAR114" s="104"/>
      <c r="JAS114" s="104"/>
      <c r="JAT114" s="104"/>
      <c r="JAU114" s="104"/>
      <c r="JAV114" s="104"/>
      <c r="JAW114" s="104"/>
      <c r="JAX114" s="104"/>
      <c r="JAY114" s="104"/>
      <c r="JAZ114" s="104"/>
      <c r="JBA114" s="104"/>
      <c r="JBB114" s="104"/>
      <c r="JBC114" s="104"/>
      <c r="JBD114" s="104"/>
      <c r="JBE114" s="104"/>
      <c r="JBF114" s="104"/>
      <c r="JBG114" s="104"/>
      <c r="JBH114" s="104"/>
      <c r="JBI114" s="104"/>
      <c r="JBJ114" s="104"/>
      <c r="JBK114" s="104"/>
      <c r="JBL114" s="104"/>
      <c r="JBM114" s="104"/>
      <c r="JBN114" s="104"/>
      <c r="JBO114" s="104"/>
      <c r="JBP114" s="104"/>
      <c r="JBQ114" s="104"/>
      <c r="JBR114" s="104"/>
      <c r="JBS114" s="104"/>
      <c r="JBT114" s="104"/>
      <c r="JBU114" s="104"/>
      <c r="JBV114" s="104"/>
      <c r="JBW114" s="104"/>
      <c r="JBX114" s="104"/>
      <c r="JBY114" s="104"/>
      <c r="JBZ114" s="104"/>
      <c r="JCA114" s="104"/>
      <c r="JCB114" s="104"/>
      <c r="JCC114" s="104"/>
      <c r="JCD114" s="104"/>
      <c r="JCE114" s="104"/>
      <c r="JCF114" s="104"/>
      <c r="JCG114" s="104"/>
      <c r="JCH114" s="104"/>
      <c r="JCI114" s="104"/>
      <c r="JCJ114" s="104"/>
      <c r="JCK114" s="104"/>
      <c r="JCL114" s="104"/>
      <c r="JCM114" s="104"/>
      <c r="JCN114" s="104"/>
      <c r="JCO114" s="104"/>
      <c r="JCP114" s="104"/>
      <c r="JCQ114" s="104"/>
      <c r="JCR114" s="104"/>
      <c r="JCS114" s="104"/>
      <c r="JCT114" s="104"/>
      <c r="JCU114" s="104"/>
      <c r="JCV114" s="104"/>
      <c r="JCW114" s="104"/>
      <c r="JCX114" s="104"/>
      <c r="JCY114" s="104"/>
      <c r="JCZ114" s="104"/>
      <c r="JDA114" s="104"/>
      <c r="JDB114" s="104"/>
      <c r="JDC114" s="104"/>
      <c r="JDD114" s="104"/>
      <c r="JDE114" s="104"/>
      <c r="JDF114" s="104"/>
      <c r="JDG114" s="104"/>
      <c r="JDH114" s="104"/>
      <c r="JDI114" s="104"/>
      <c r="JDJ114" s="104"/>
      <c r="JDK114" s="104"/>
      <c r="JDL114" s="104"/>
      <c r="JDM114" s="104"/>
      <c r="JDN114" s="104"/>
      <c r="JDO114" s="104"/>
      <c r="JDP114" s="104"/>
      <c r="JDQ114" s="104"/>
      <c r="JDR114" s="104"/>
      <c r="JDS114" s="104"/>
      <c r="JDT114" s="104"/>
      <c r="JDU114" s="104"/>
      <c r="JDV114" s="104"/>
      <c r="JDW114" s="104"/>
      <c r="JDX114" s="104"/>
      <c r="JDY114" s="104"/>
      <c r="JDZ114" s="104"/>
      <c r="JEA114" s="104"/>
      <c r="JEB114" s="104"/>
      <c r="JEC114" s="104"/>
      <c r="JED114" s="104"/>
      <c r="JEE114" s="104"/>
      <c r="JEF114" s="104"/>
      <c r="JEG114" s="104"/>
      <c r="JEH114" s="104"/>
      <c r="JEI114" s="104"/>
      <c r="JEJ114" s="104"/>
      <c r="JEK114" s="104"/>
      <c r="JEL114" s="104"/>
      <c r="JEM114" s="104"/>
      <c r="JEN114" s="104"/>
      <c r="JEO114" s="104"/>
      <c r="JEP114" s="104"/>
      <c r="JEQ114" s="104"/>
      <c r="JER114" s="104"/>
      <c r="JES114" s="104"/>
      <c r="JET114" s="104"/>
      <c r="JEU114" s="104"/>
      <c r="JEV114" s="104"/>
      <c r="JEW114" s="104"/>
      <c r="JEX114" s="104"/>
      <c r="JEY114" s="104"/>
      <c r="JEZ114" s="104"/>
      <c r="JFA114" s="104"/>
      <c r="JFB114" s="104"/>
      <c r="JFC114" s="104"/>
      <c r="JFD114" s="104"/>
      <c r="JFE114" s="104"/>
      <c r="JFF114" s="104"/>
      <c r="JFG114" s="104"/>
      <c r="JFH114" s="104"/>
      <c r="JFI114" s="104"/>
      <c r="JFJ114" s="104"/>
      <c r="JFK114" s="104"/>
      <c r="JFL114" s="104"/>
      <c r="JFM114" s="104"/>
      <c r="JFN114" s="104"/>
      <c r="JFO114" s="104"/>
      <c r="JFP114" s="104"/>
      <c r="JFQ114" s="104"/>
      <c r="JFR114" s="104"/>
      <c r="JFS114" s="104"/>
      <c r="JFT114" s="104"/>
      <c r="JFU114" s="104"/>
      <c r="JFV114" s="104"/>
      <c r="JFW114" s="104"/>
      <c r="JFX114" s="104"/>
      <c r="JFY114" s="104"/>
      <c r="JFZ114" s="104"/>
      <c r="JGA114" s="104"/>
      <c r="JGB114" s="104"/>
      <c r="JGC114" s="104"/>
      <c r="JGD114" s="104"/>
      <c r="JGE114" s="104"/>
      <c r="JGF114" s="104"/>
      <c r="JGG114" s="104"/>
      <c r="JGH114" s="104"/>
      <c r="JGI114" s="104"/>
      <c r="JGJ114" s="104"/>
      <c r="JGK114" s="104"/>
      <c r="JGL114" s="104"/>
      <c r="JGM114" s="104"/>
      <c r="JGN114" s="104"/>
      <c r="JGO114" s="104"/>
      <c r="JGP114" s="104"/>
      <c r="JGQ114" s="104"/>
      <c r="JGR114" s="104"/>
      <c r="JGS114" s="104"/>
      <c r="JGT114" s="104"/>
      <c r="JGU114" s="104"/>
      <c r="JGV114" s="104"/>
      <c r="JGW114" s="104"/>
      <c r="JGX114" s="104"/>
      <c r="JGY114" s="104"/>
      <c r="JGZ114" s="104"/>
      <c r="JHA114" s="104"/>
      <c r="JHB114" s="104"/>
      <c r="JHC114" s="104"/>
      <c r="JHD114" s="104"/>
      <c r="JHE114" s="104"/>
      <c r="JHF114" s="104"/>
      <c r="JHG114" s="104"/>
      <c r="JHH114" s="104"/>
      <c r="JHI114" s="104"/>
      <c r="JHJ114" s="104"/>
      <c r="JHK114" s="104"/>
      <c r="JHL114" s="104"/>
      <c r="JHM114" s="104"/>
      <c r="JHN114" s="104"/>
      <c r="JHO114" s="104"/>
      <c r="JHP114" s="104"/>
      <c r="JHQ114" s="104"/>
      <c r="JHR114" s="104"/>
      <c r="JHS114" s="104"/>
      <c r="JHT114" s="104"/>
      <c r="JHU114" s="104"/>
      <c r="JHV114" s="104"/>
      <c r="JHW114" s="104"/>
      <c r="JHX114" s="104"/>
      <c r="JHY114" s="104"/>
      <c r="JHZ114" s="104"/>
      <c r="JIA114" s="104"/>
      <c r="JIB114" s="104"/>
      <c r="JIC114" s="104"/>
      <c r="JID114" s="104"/>
      <c r="JIE114" s="104"/>
      <c r="JIF114" s="104"/>
      <c r="JIG114" s="104"/>
      <c r="JIH114" s="104"/>
      <c r="JII114" s="104"/>
      <c r="JIJ114" s="104"/>
      <c r="JIK114" s="104"/>
      <c r="JIL114" s="104"/>
      <c r="JIM114" s="104"/>
      <c r="JIN114" s="104"/>
      <c r="JIO114" s="104"/>
      <c r="JIP114" s="104"/>
      <c r="JIQ114" s="104"/>
      <c r="JIR114" s="104"/>
      <c r="JIS114" s="104"/>
      <c r="JIT114" s="104"/>
      <c r="JIU114" s="104"/>
      <c r="JIV114" s="104"/>
      <c r="JIW114" s="104"/>
      <c r="JIX114" s="104"/>
      <c r="JIY114" s="104"/>
      <c r="JIZ114" s="104"/>
      <c r="JJA114" s="104"/>
      <c r="JJB114" s="104"/>
      <c r="JJC114" s="104"/>
      <c r="JJD114" s="104"/>
      <c r="JJE114" s="104"/>
      <c r="JJF114" s="104"/>
      <c r="JJG114" s="104"/>
      <c r="JJH114" s="104"/>
      <c r="JJI114" s="104"/>
      <c r="JJJ114" s="104"/>
      <c r="JJK114" s="104"/>
      <c r="JJL114" s="104"/>
      <c r="JJM114" s="104"/>
      <c r="JJN114" s="104"/>
      <c r="JJO114" s="104"/>
      <c r="JJP114" s="104"/>
      <c r="JJQ114" s="104"/>
      <c r="JJR114" s="104"/>
      <c r="JJS114" s="104"/>
      <c r="JJT114" s="104"/>
      <c r="JJU114" s="104"/>
      <c r="JJV114" s="104"/>
      <c r="JJW114" s="104"/>
      <c r="JJX114" s="104"/>
      <c r="JJY114" s="104"/>
      <c r="JJZ114" s="104"/>
      <c r="JKA114" s="104"/>
      <c r="JKB114" s="104"/>
      <c r="JKC114" s="104"/>
      <c r="JKD114" s="104"/>
      <c r="JKE114" s="104"/>
      <c r="JKF114" s="104"/>
      <c r="JKG114" s="104"/>
      <c r="JKH114" s="104"/>
      <c r="JKI114" s="104"/>
      <c r="JKJ114" s="104"/>
      <c r="JKK114" s="104"/>
      <c r="JKL114" s="104"/>
      <c r="JKM114" s="104"/>
      <c r="JKN114" s="104"/>
      <c r="JKO114" s="104"/>
      <c r="JKP114" s="104"/>
      <c r="JKQ114" s="104"/>
      <c r="JKR114" s="104"/>
      <c r="JKS114" s="104"/>
      <c r="JKT114" s="104"/>
      <c r="JKU114" s="104"/>
      <c r="JKV114" s="104"/>
      <c r="JKW114" s="104"/>
      <c r="JKX114" s="104"/>
      <c r="JKY114" s="104"/>
      <c r="JKZ114" s="104"/>
      <c r="JLA114" s="104"/>
      <c r="JLB114" s="104"/>
      <c r="JLC114" s="104"/>
      <c r="JLD114" s="104"/>
      <c r="JLE114" s="104"/>
      <c r="JLF114" s="104"/>
      <c r="JLG114" s="104"/>
      <c r="JLH114" s="104"/>
      <c r="JLI114" s="104"/>
      <c r="JLJ114" s="104"/>
      <c r="JLK114" s="104"/>
      <c r="JLL114" s="104"/>
      <c r="JLM114" s="104"/>
      <c r="JLN114" s="104"/>
      <c r="JLO114" s="104"/>
      <c r="JLP114" s="104"/>
      <c r="JLQ114" s="104"/>
      <c r="JLR114" s="104"/>
      <c r="JLS114" s="104"/>
      <c r="JLT114" s="104"/>
      <c r="JLU114" s="104"/>
      <c r="JLV114" s="104"/>
      <c r="JLW114" s="104"/>
      <c r="JLX114" s="104"/>
      <c r="JLY114" s="104"/>
      <c r="JLZ114" s="104"/>
      <c r="JMA114" s="104"/>
      <c r="JMB114" s="104"/>
      <c r="JMC114" s="104"/>
      <c r="JMD114" s="104"/>
      <c r="JME114" s="104"/>
      <c r="JMF114" s="104"/>
      <c r="JMG114" s="104"/>
      <c r="JMH114" s="104"/>
      <c r="JMI114" s="104"/>
      <c r="JMJ114" s="104"/>
      <c r="JMK114" s="104"/>
      <c r="JML114" s="104"/>
      <c r="JMM114" s="104"/>
      <c r="JMN114" s="104"/>
      <c r="JMO114" s="104"/>
      <c r="JMP114" s="104"/>
      <c r="JMQ114" s="104"/>
      <c r="JMR114" s="104"/>
      <c r="JMS114" s="104"/>
      <c r="JMT114" s="104"/>
      <c r="JMU114" s="104"/>
      <c r="JMV114" s="104"/>
      <c r="JMW114" s="104"/>
      <c r="JMX114" s="104"/>
      <c r="JMY114" s="104"/>
      <c r="JMZ114" s="104"/>
      <c r="JNA114" s="104"/>
      <c r="JNB114" s="104"/>
      <c r="JNC114" s="104"/>
      <c r="JND114" s="104"/>
      <c r="JNE114" s="104"/>
      <c r="JNF114" s="104"/>
      <c r="JNG114" s="104"/>
      <c r="JNH114" s="104"/>
      <c r="JNI114" s="104"/>
      <c r="JNJ114" s="104"/>
      <c r="JNK114" s="104"/>
      <c r="JNL114" s="104"/>
      <c r="JNM114" s="104"/>
      <c r="JNN114" s="104"/>
      <c r="JNO114" s="104"/>
      <c r="JNP114" s="104"/>
      <c r="JNQ114" s="104"/>
      <c r="JNR114" s="104"/>
      <c r="JNS114" s="104"/>
      <c r="JNT114" s="104"/>
      <c r="JNU114" s="104"/>
      <c r="JNV114" s="104"/>
      <c r="JNW114" s="104"/>
      <c r="JNX114" s="104"/>
      <c r="JNY114" s="104"/>
      <c r="JNZ114" s="104"/>
      <c r="JOA114" s="104"/>
      <c r="JOB114" s="104"/>
      <c r="JOC114" s="104"/>
      <c r="JOD114" s="104"/>
      <c r="JOE114" s="104"/>
      <c r="JOF114" s="104"/>
      <c r="JOG114" s="104"/>
      <c r="JOH114" s="104"/>
      <c r="JOI114" s="104"/>
      <c r="JOJ114" s="104"/>
      <c r="JOK114" s="104"/>
      <c r="JOL114" s="104"/>
      <c r="JOM114" s="104"/>
      <c r="JON114" s="104"/>
      <c r="JOO114" s="104"/>
      <c r="JOP114" s="104"/>
      <c r="JOQ114" s="104"/>
      <c r="JOR114" s="104"/>
      <c r="JOS114" s="104"/>
      <c r="JOT114" s="104"/>
      <c r="JOU114" s="104"/>
      <c r="JOV114" s="104"/>
      <c r="JOW114" s="104"/>
      <c r="JOX114" s="104"/>
      <c r="JOY114" s="104"/>
      <c r="JOZ114" s="104"/>
      <c r="JPA114" s="104"/>
      <c r="JPB114" s="104"/>
      <c r="JPC114" s="104"/>
      <c r="JPD114" s="104"/>
      <c r="JPE114" s="104"/>
      <c r="JPF114" s="104"/>
      <c r="JPG114" s="104"/>
      <c r="JPH114" s="104"/>
      <c r="JPI114" s="104"/>
      <c r="JPJ114" s="104"/>
      <c r="JPK114" s="104"/>
      <c r="JPL114" s="104"/>
      <c r="JPM114" s="104"/>
      <c r="JPN114" s="104"/>
      <c r="JPO114" s="104"/>
      <c r="JPP114" s="104"/>
      <c r="JPQ114" s="104"/>
      <c r="JPR114" s="104"/>
      <c r="JPS114" s="104"/>
      <c r="JPT114" s="104"/>
      <c r="JPU114" s="104"/>
      <c r="JPV114" s="104"/>
      <c r="JPW114" s="104"/>
      <c r="JPX114" s="104"/>
      <c r="JPY114" s="104"/>
      <c r="JPZ114" s="104"/>
      <c r="JQA114" s="104"/>
      <c r="JQB114" s="104"/>
      <c r="JQC114" s="104"/>
      <c r="JQD114" s="104"/>
      <c r="JQE114" s="104"/>
      <c r="JQF114" s="104"/>
      <c r="JQG114" s="104"/>
      <c r="JQH114" s="104"/>
      <c r="JQI114" s="104"/>
      <c r="JQJ114" s="104"/>
      <c r="JQK114" s="104"/>
      <c r="JQL114" s="104"/>
      <c r="JQM114" s="104"/>
      <c r="JQN114" s="104"/>
      <c r="JQO114" s="104"/>
      <c r="JQP114" s="104"/>
      <c r="JQQ114" s="104"/>
      <c r="JQR114" s="104"/>
      <c r="JQS114" s="104"/>
      <c r="JQT114" s="104"/>
      <c r="JQU114" s="104"/>
      <c r="JQV114" s="104"/>
      <c r="JQW114" s="104"/>
      <c r="JQX114" s="104"/>
      <c r="JQY114" s="104"/>
      <c r="JQZ114" s="104"/>
      <c r="JRA114" s="104"/>
      <c r="JRB114" s="104"/>
      <c r="JRC114" s="104"/>
      <c r="JRD114" s="104"/>
      <c r="JRE114" s="104"/>
      <c r="JRF114" s="104"/>
      <c r="JRG114" s="104"/>
      <c r="JRH114" s="104"/>
      <c r="JRI114" s="104"/>
      <c r="JRJ114" s="104"/>
      <c r="JRK114" s="104"/>
      <c r="JRL114" s="104"/>
      <c r="JRM114" s="104"/>
      <c r="JRN114" s="104"/>
      <c r="JRO114" s="104"/>
      <c r="JRP114" s="104"/>
      <c r="JRQ114" s="104"/>
      <c r="JRR114" s="104"/>
      <c r="JRS114" s="104"/>
      <c r="JRT114" s="104"/>
      <c r="JRU114" s="104"/>
      <c r="JRV114" s="104"/>
      <c r="JRW114" s="104"/>
      <c r="JRX114" s="104"/>
      <c r="JRY114" s="104"/>
      <c r="JRZ114" s="104"/>
      <c r="JSA114" s="104"/>
      <c r="JSB114" s="104"/>
      <c r="JSC114" s="104"/>
      <c r="JSD114" s="104"/>
      <c r="JSE114" s="104"/>
      <c r="JSF114" s="104"/>
      <c r="JSG114" s="104"/>
      <c r="JSH114" s="104"/>
      <c r="JSI114" s="104"/>
      <c r="JSJ114" s="104"/>
      <c r="JSK114" s="104"/>
      <c r="JSL114" s="104"/>
      <c r="JSM114" s="104"/>
      <c r="JSN114" s="104"/>
      <c r="JSO114" s="104"/>
      <c r="JSP114" s="104"/>
      <c r="JSQ114" s="104"/>
      <c r="JSR114" s="104"/>
      <c r="JSS114" s="104"/>
      <c r="JST114" s="104"/>
      <c r="JSU114" s="104"/>
      <c r="JSV114" s="104"/>
      <c r="JSW114" s="104"/>
      <c r="JSX114" s="104"/>
      <c r="JSY114" s="104"/>
      <c r="JSZ114" s="104"/>
      <c r="JTA114" s="104"/>
      <c r="JTB114" s="104"/>
      <c r="JTC114" s="104"/>
      <c r="JTD114" s="104"/>
      <c r="JTE114" s="104"/>
      <c r="JTF114" s="104"/>
      <c r="JTG114" s="104"/>
      <c r="JTH114" s="104"/>
      <c r="JTI114" s="104"/>
      <c r="JTJ114" s="104"/>
      <c r="JTK114" s="104"/>
      <c r="JTL114" s="104"/>
      <c r="JTM114" s="104"/>
      <c r="JTN114" s="104"/>
      <c r="JTO114" s="104"/>
      <c r="JTP114" s="104"/>
      <c r="JTQ114" s="104"/>
      <c r="JTR114" s="104"/>
      <c r="JTS114" s="104"/>
      <c r="JTT114" s="104"/>
      <c r="JTU114" s="104"/>
      <c r="JTV114" s="104"/>
      <c r="JTW114" s="104"/>
      <c r="JTX114" s="104"/>
      <c r="JTY114" s="104"/>
      <c r="JTZ114" s="104"/>
      <c r="JUA114" s="104"/>
      <c r="JUB114" s="104"/>
      <c r="JUC114" s="104"/>
      <c r="JUD114" s="104"/>
      <c r="JUE114" s="104"/>
      <c r="JUF114" s="104"/>
      <c r="JUG114" s="104"/>
      <c r="JUH114" s="104"/>
      <c r="JUI114" s="104"/>
      <c r="JUJ114" s="104"/>
      <c r="JUK114" s="104"/>
      <c r="JUL114" s="104"/>
      <c r="JUM114" s="104"/>
      <c r="JUN114" s="104"/>
      <c r="JUO114" s="104"/>
      <c r="JUP114" s="104"/>
      <c r="JUQ114" s="104"/>
      <c r="JUR114" s="104"/>
      <c r="JUS114" s="104"/>
      <c r="JUT114" s="104"/>
      <c r="JUU114" s="104"/>
      <c r="JUV114" s="104"/>
      <c r="JUW114" s="104"/>
      <c r="JUX114" s="104"/>
      <c r="JUY114" s="104"/>
      <c r="JUZ114" s="104"/>
      <c r="JVA114" s="104"/>
      <c r="JVB114" s="104"/>
      <c r="JVC114" s="104"/>
      <c r="JVD114" s="104"/>
      <c r="JVE114" s="104"/>
      <c r="JVF114" s="104"/>
      <c r="JVG114" s="104"/>
      <c r="JVH114" s="104"/>
      <c r="JVI114" s="104"/>
      <c r="JVJ114" s="104"/>
      <c r="JVK114" s="104"/>
      <c r="JVL114" s="104"/>
      <c r="JVM114" s="104"/>
      <c r="JVN114" s="104"/>
      <c r="JVO114" s="104"/>
      <c r="JVP114" s="104"/>
      <c r="JVQ114" s="104"/>
      <c r="JVR114" s="104"/>
      <c r="JVS114" s="104"/>
      <c r="JVT114" s="104"/>
      <c r="JVU114" s="104"/>
      <c r="JVV114" s="104"/>
      <c r="JVW114" s="104"/>
      <c r="JVX114" s="104"/>
      <c r="JVY114" s="104"/>
      <c r="JVZ114" s="104"/>
      <c r="JWA114" s="104"/>
      <c r="JWB114" s="104"/>
      <c r="JWC114" s="104"/>
      <c r="JWD114" s="104"/>
      <c r="JWE114" s="104"/>
      <c r="JWF114" s="104"/>
      <c r="JWG114" s="104"/>
      <c r="JWH114" s="104"/>
      <c r="JWI114" s="104"/>
      <c r="JWJ114" s="104"/>
      <c r="JWK114" s="104"/>
      <c r="JWL114" s="104"/>
      <c r="JWM114" s="104"/>
      <c r="JWN114" s="104"/>
      <c r="JWO114" s="104"/>
      <c r="JWP114" s="104"/>
      <c r="JWQ114" s="104"/>
      <c r="JWR114" s="104"/>
      <c r="JWS114" s="104"/>
      <c r="JWT114" s="104"/>
      <c r="JWU114" s="104"/>
      <c r="JWV114" s="104"/>
      <c r="JWW114" s="104"/>
      <c r="JWX114" s="104"/>
      <c r="JWY114" s="104"/>
      <c r="JWZ114" s="104"/>
      <c r="JXA114" s="104"/>
      <c r="JXB114" s="104"/>
      <c r="JXC114" s="104"/>
      <c r="JXD114" s="104"/>
      <c r="JXE114" s="104"/>
      <c r="JXF114" s="104"/>
      <c r="JXG114" s="104"/>
      <c r="JXH114" s="104"/>
      <c r="JXI114" s="104"/>
      <c r="JXJ114" s="104"/>
      <c r="JXK114" s="104"/>
      <c r="JXL114" s="104"/>
      <c r="JXM114" s="104"/>
      <c r="JXN114" s="104"/>
      <c r="JXO114" s="104"/>
      <c r="JXP114" s="104"/>
      <c r="JXQ114" s="104"/>
      <c r="JXR114" s="104"/>
      <c r="JXS114" s="104"/>
      <c r="JXT114" s="104"/>
      <c r="JXU114" s="104"/>
      <c r="JXV114" s="104"/>
      <c r="JXW114" s="104"/>
      <c r="JXX114" s="104"/>
      <c r="JXY114" s="104"/>
      <c r="JXZ114" s="104"/>
      <c r="JYA114" s="104"/>
      <c r="JYB114" s="104"/>
      <c r="JYC114" s="104"/>
      <c r="JYD114" s="104"/>
      <c r="JYE114" s="104"/>
      <c r="JYF114" s="104"/>
      <c r="JYG114" s="104"/>
      <c r="JYH114" s="104"/>
      <c r="JYI114" s="104"/>
      <c r="JYJ114" s="104"/>
      <c r="JYK114" s="104"/>
      <c r="JYL114" s="104"/>
      <c r="JYM114" s="104"/>
      <c r="JYN114" s="104"/>
      <c r="JYO114" s="104"/>
      <c r="JYP114" s="104"/>
      <c r="JYQ114" s="104"/>
      <c r="JYR114" s="104"/>
      <c r="JYS114" s="104"/>
      <c r="JYT114" s="104"/>
      <c r="JYU114" s="104"/>
      <c r="JYV114" s="104"/>
      <c r="JYW114" s="104"/>
      <c r="JYX114" s="104"/>
      <c r="JYY114" s="104"/>
      <c r="JYZ114" s="104"/>
      <c r="JZA114" s="104"/>
      <c r="JZB114" s="104"/>
      <c r="JZC114" s="104"/>
      <c r="JZD114" s="104"/>
      <c r="JZE114" s="104"/>
      <c r="JZF114" s="104"/>
      <c r="JZG114" s="104"/>
      <c r="JZH114" s="104"/>
      <c r="JZI114" s="104"/>
      <c r="JZJ114" s="104"/>
      <c r="JZK114" s="104"/>
      <c r="JZL114" s="104"/>
      <c r="JZM114" s="104"/>
      <c r="JZN114" s="104"/>
      <c r="JZO114" s="104"/>
      <c r="JZP114" s="104"/>
      <c r="JZQ114" s="104"/>
      <c r="JZR114" s="104"/>
      <c r="JZS114" s="104"/>
      <c r="JZT114" s="104"/>
      <c r="JZU114" s="104"/>
      <c r="JZV114" s="104"/>
      <c r="JZW114" s="104"/>
      <c r="JZX114" s="104"/>
      <c r="JZY114" s="104"/>
      <c r="JZZ114" s="104"/>
      <c r="KAA114" s="104"/>
      <c r="KAB114" s="104"/>
      <c r="KAC114" s="104"/>
      <c r="KAD114" s="104"/>
      <c r="KAE114" s="104"/>
      <c r="KAF114" s="104"/>
      <c r="KAG114" s="104"/>
      <c r="KAH114" s="104"/>
      <c r="KAI114" s="104"/>
      <c r="KAJ114" s="104"/>
      <c r="KAK114" s="104"/>
      <c r="KAL114" s="104"/>
      <c r="KAM114" s="104"/>
      <c r="KAN114" s="104"/>
      <c r="KAO114" s="104"/>
      <c r="KAP114" s="104"/>
      <c r="KAQ114" s="104"/>
      <c r="KAR114" s="104"/>
      <c r="KAS114" s="104"/>
      <c r="KAT114" s="104"/>
      <c r="KAU114" s="104"/>
      <c r="KAV114" s="104"/>
      <c r="KAW114" s="104"/>
      <c r="KAX114" s="104"/>
      <c r="KAY114" s="104"/>
      <c r="KAZ114" s="104"/>
      <c r="KBA114" s="104"/>
      <c r="KBB114" s="104"/>
      <c r="KBC114" s="104"/>
      <c r="KBD114" s="104"/>
      <c r="KBE114" s="104"/>
      <c r="KBF114" s="104"/>
      <c r="KBG114" s="104"/>
      <c r="KBH114" s="104"/>
      <c r="KBI114" s="104"/>
      <c r="KBJ114" s="104"/>
      <c r="KBK114" s="104"/>
      <c r="KBL114" s="104"/>
      <c r="KBM114" s="104"/>
      <c r="KBN114" s="104"/>
      <c r="KBO114" s="104"/>
      <c r="KBP114" s="104"/>
      <c r="KBQ114" s="104"/>
      <c r="KBR114" s="104"/>
      <c r="KBS114" s="104"/>
      <c r="KBT114" s="104"/>
      <c r="KBU114" s="104"/>
      <c r="KBV114" s="104"/>
      <c r="KBW114" s="104"/>
      <c r="KBX114" s="104"/>
      <c r="KBY114" s="104"/>
      <c r="KBZ114" s="104"/>
      <c r="KCA114" s="104"/>
      <c r="KCB114" s="104"/>
      <c r="KCC114" s="104"/>
      <c r="KCD114" s="104"/>
      <c r="KCE114" s="104"/>
      <c r="KCF114" s="104"/>
      <c r="KCG114" s="104"/>
      <c r="KCH114" s="104"/>
      <c r="KCI114" s="104"/>
      <c r="KCJ114" s="104"/>
      <c r="KCK114" s="104"/>
      <c r="KCL114" s="104"/>
      <c r="KCM114" s="104"/>
      <c r="KCN114" s="104"/>
      <c r="KCO114" s="104"/>
      <c r="KCP114" s="104"/>
      <c r="KCQ114" s="104"/>
      <c r="KCR114" s="104"/>
      <c r="KCS114" s="104"/>
      <c r="KCT114" s="104"/>
      <c r="KCU114" s="104"/>
      <c r="KCV114" s="104"/>
      <c r="KCW114" s="104"/>
      <c r="KCX114" s="104"/>
      <c r="KCY114" s="104"/>
      <c r="KCZ114" s="104"/>
      <c r="KDA114" s="104"/>
      <c r="KDB114" s="104"/>
      <c r="KDC114" s="104"/>
      <c r="KDD114" s="104"/>
      <c r="KDE114" s="104"/>
      <c r="KDF114" s="104"/>
      <c r="KDG114" s="104"/>
      <c r="KDH114" s="104"/>
      <c r="KDI114" s="104"/>
      <c r="KDJ114" s="104"/>
      <c r="KDK114" s="104"/>
      <c r="KDL114" s="104"/>
      <c r="KDM114" s="104"/>
      <c r="KDN114" s="104"/>
      <c r="KDO114" s="104"/>
      <c r="KDP114" s="104"/>
      <c r="KDQ114" s="104"/>
      <c r="KDR114" s="104"/>
      <c r="KDS114" s="104"/>
      <c r="KDT114" s="104"/>
      <c r="KDU114" s="104"/>
      <c r="KDV114" s="104"/>
      <c r="KDW114" s="104"/>
      <c r="KDX114" s="104"/>
      <c r="KDY114" s="104"/>
      <c r="KDZ114" s="104"/>
      <c r="KEA114" s="104"/>
      <c r="KEB114" s="104"/>
      <c r="KEC114" s="104"/>
      <c r="KED114" s="104"/>
      <c r="KEE114" s="104"/>
      <c r="KEF114" s="104"/>
      <c r="KEG114" s="104"/>
      <c r="KEH114" s="104"/>
      <c r="KEI114" s="104"/>
      <c r="KEJ114" s="104"/>
      <c r="KEK114" s="104"/>
      <c r="KEL114" s="104"/>
      <c r="KEM114" s="104"/>
      <c r="KEN114" s="104"/>
      <c r="KEO114" s="104"/>
      <c r="KEP114" s="104"/>
      <c r="KEQ114" s="104"/>
      <c r="KER114" s="104"/>
      <c r="KES114" s="104"/>
      <c r="KET114" s="104"/>
      <c r="KEU114" s="104"/>
      <c r="KEV114" s="104"/>
      <c r="KEW114" s="104"/>
      <c r="KEX114" s="104"/>
      <c r="KEY114" s="104"/>
      <c r="KEZ114" s="104"/>
      <c r="KFA114" s="104"/>
      <c r="KFB114" s="104"/>
      <c r="KFC114" s="104"/>
      <c r="KFD114" s="104"/>
      <c r="KFE114" s="104"/>
      <c r="KFF114" s="104"/>
      <c r="KFG114" s="104"/>
      <c r="KFH114" s="104"/>
      <c r="KFI114" s="104"/>
      <c r="KFJ114" s="104"/>
      <c r="KFK114" s="104"/>
      <c r="KFL114" s="104"/>
      <c r="KFM114" s="104"/>
      <c r="KFN114" s="104"/>
      <c r="KFO114" s="104"/>
      <c r="KFP114" s="104"/>
      <c r="KFQ114" s="104"/>
      <c r="KFR114" s="104"/>
      <c r="KFS114" s="104"/>
      <c r="KFT114" s="104"/>
      <c r="KFU114" s="104"/>
      <c r="KFV114" s="104"/>
      <c r="KFW114" s="104"/>
      <c r="KFX114" s="104"/>
      <c r="KFY114" s="104"/>
      <c r="KFZ114" s="104"/>
      <c r="KGA114" s="104"/>
      <c r="KGB114" s="104"/>
      <c r="KGC114" s="104"/>
      <c r="KGD114" s="104"/>
      <c r="KGE114" s="104"/>
      <c r="KGF114" s="104"/>
      <c r="KGG114" s="104"/>
      <c r="KGH114" s="104"/>
      <c r="KGI114" s="104"/>
      <c r="KGJ114" s="104"/>
      <c r="KGK114" s="104"/>
      <c r="KGL114" s="104"/>
      <c r="KGM114" s="104"/>
      <c r="KGN114" s="104"/>
      <c r="KGO114" s="104"/>
      <c r="KGP114" s="104"/>
      <c r="KGQ114" s="104"/>
      <c r="KGR114" s="104"/>
      <c r="KGS114" s="104"/>
      <c r="KGT114" s="104"/>
      <c r="KGU114" s="104"/>
      <c r="KGV114" s="104"/>
      <c r="KGW114" s="104"/>
      <c r="KGX114" s="104"/>
      <c r="KGY114" s="104"/>
      <c r="KGZ114" s="104"/>
      <c r="KHA114" s="104"/>
      <c r="KHB114" s="104"/>
      <c r="KHC114" s="104"/>
      <c r="KHD114" s="104"/>
      <c r="KHE114" s="104"/>
      <c r="KHF114" s="104"/>
      <c r="KHG114" s="104"/>
      <c r="KHH114" s="104"/>
      <c r="KHI114" s="104"/>
      <c r="KHJ114" s="104"/>
      <c r="KHK114" s="104"/>
      <c r="KHL114" s="104"/>
      <c r="KHM114" s="104"/>
      <c r="KHN114" s="104"/>
      <c r="KHO114" s="104"/>
      <c r="KHP114" s="104"/>
      <c r="KHQ114" s="104"/>
      <c r="KHR114" s="104"/>
      <c r="KHS114" s="104"/>
      <c r="KHT114" s="104"/>
      <c r="KHU114" s="104"/>
      <c r="KHV114" s="104"/>
      <c r="KHW114" s="104"/>
      <c r="KHX114" s="104"/>
      <c r="KHY114" s="104"/>
      <c r="KHZ114" s="104"/>
      <c r="KIA114" s="104"/>
      <c r="KIB114" s="104"/>
      <c r="KIC114" s="104"/>
      <c r="KID114" s="104"/>
      <c r="KIE114" s="104"/>
      <c r="KIF114" s="104"/>
      <c r="KIG114" s="104"/>
      <c r="KIH114" s="104"/>
      <c r="KII114" s="104"/>
      <c r="KIJ114" s="104"/>
      <c r="KIK114" s="104"/>
      <c r="KIL114" s="104"/>
      <c r="KIM114" s="104"/>
      <c r="KIN114" s="104"/>
      <c r="KIO114" s="104"/>
      <c r="KIP114" s="104"/>
      <c r="KIQ114" s="104"/>
      <c r="KIR114" s="104"/>
      <c r="KIS114" s="104"/>
      <c r="KIT114" s="104"/>
      <c r="KIU114" s="104"/>
      <c r="KIV114" s="104"/>
      <c r="KIW114" s="104"/>
      <c r="KIX114" s="104"/>
      <c r="KIY114" s="104"/>
      <c r="KIZ114" s="104"/>
      <c r="KJA114" s="104"/>
      <c r="KJB114" s="104"/>
      <c r="KJC114" s="104"/>
      <c r="KJD114" s="104"/>
      <c r="KJE114" s="104"/>
      <c r="KJF114" s="104"/>
      <c r="KJG114" s="104"/>
      <c r="KJH114" s="104"/>
      <c r="KJI114" s="104"/>
      <c r="KJJ114" s="104"/>
      <c r="KJK114" s="104"/>
      <c r="KJL114" s="104"/>
      <c r="KJM114" s="104"/>
      <c r="KJN114" s="104"/>
      <c r="KJO114" s="104"/>
      <c r="KJP114" s="104"/>
      <c r="KJQ114" s="104"/>
      <c r="KJR114" s="104"/>
      <c r="KJS114" s="104"/>
      <c r="KJT114" s="104"/>
      <c r="KJU114" s="104"/>
      <c r="KJV114" s="104"/>
      <c r="KJW114" s="104"/>
      <c r="KJX114" s="104"/>
      <c r="KJY114" s="104"/>
      <c r="KJZ114" s="104"/>
      <c r="KKA114" s="104"/>
      <c r="KKB114" s="104"/>
      <c r="KKC114" s="104"/>
      <c r="KKD114" s="104"/>
      <c r="KKE114" s="104"/>
      <c r="KKF114" s="104"/>
      <c r="KKG114" s="104"/>
      <c r="KKH114" s="104"/>
      <c r="KKI114" s="104"/>
      <c r="KKJ114" s="104"/>
      <c r="KKK114" s="104"/>
      <c r="KKL114" s="104"/>
      <c r="KKM114" s="104"/>
      <c r="KKN114" s="104"/>
      <c r="KKO114" s="104"/>
      <c r="KKP114" s="104"/>
      <c r="KKQ114" s="104"/>
      <c r="KKR114" s="104"/>
      <c r="KKS114" s="104"/>
      <c r="KKT114" s="104"/>
      <c r="KKU114" s="104"/>
      <c r="KKV114" s="104"/>
      <c r="KKW114" s="104"/>
      <c r="KKX114" s="104"/>
      <c r="KKY114" s="104"/>
      <c r="KKZ114" s="104"/>
      <c r="KLA114" s="104"/>
      <c r="KLB114" s="104"/>
      <c r="KLC114" s="104"/>
      <c r="KLD114" s="104"/>
      <c r="KLE114" s="104"/>
      <c r="KLF114" s="104"/>
      <c r="KLG114" s="104"/>
      <c r="KLH114" s="104"/>
      <c r="KLI114" s="104"/>
      <c r="KLJ114" s="104"/>
      <c r="KLK114" s="104"/>
      <c r="KLL114" s="104"/>
      <c r="KLM114" s="104"/>
      <c r="KLN114" s="104"/>
      <c r="KLO114" s="104"/>
      <c r="KLP114" s="104"/>
      <c r="KLQ114" s="104"/>
      <c r="KLR114" s="104"/>
      <c r="KLS114" s="104"/>
      <c r="KLT114" s="104"/>
      <c r="KLU114" s="104"/>
      <c r="KLV114" s="104"/>
      <c r="KLW114" s="104"/>
      <c r="KLX114" s="104"/>
      <c r="KLY114" s="104"/>
      <c r="KLZ114" s="104"/>
      <c r="KMA114" s="104"/>
      <c r="KMB114" s="104"/>
      <c r="KMC114" s="104"/>
      <c r="KMD114" s="104"/>
      <c r="KME114" s="104"/>
      <c r="KMF114" s="104"/>
      <c r="KMG114" s="104"/>
      <c r="KMH114" s="104"/>
      <c r="KMI114" s="104"/>
      <c r="KMJ114" s="104"/>
      <c r="KMK114" s="104"/>
      <c r="KML114" s="104"/>
      <c r="KMM114" s="104"/>
      <c r="KMN114" s="104"/>
      <c r="KMO114" s="104"/>
      <c r="KMP114" s="104"/>
      <c r="KMQ114" s="104"/>
      <c r="KMR114" s="104"/>
      <c r="KMS114" s="104"/>
      <c r="KMT114" s="104"/>
      <c r="KMU114" s="104"/>
      <c r="KMV114" s="104"/>
      <c r="KMW114" s="104"/>
      <c r="KMX114" s="104"/>
      <c r="KMY114" s="104"/>
      <c r="KMZ114" s="104"/>
      <c r="KNA114" s="104"/>
      <c r="KNB114" s="104"/>
      <c r="KNC114" s="104"/>
      <c r="KND114" s="104"/>
      <c r="KNE114" s="104"/>
      <c r="KNF114" s="104"/>
      <c r="KNG114" s="104"/>
      <c r="KNH114" s="104"/>
      <c r="KNI114" s="104"/>
      <c r="KNJ114" s="104"/>
      <c r="KNK114" s="104"/>
      <c r="KNL114" s="104"/>
      <c r="KNM114" s="104"/>
      <c r="KNN114" s="104"/>
      <c r="KNO114" s="104"/>
      <c r="KNP114" s="104"/>
      <c r="KNQ114" s="104"/>
      <c r="KNR114" s="104"/>
      <c r="KNS114" s="104"/>
      <c r="KNT114" s="104"/>
      <c r="KNU114" s="104"/>
      <c r="KNV114" s="104"/>
      <c r="KNW114" s="104"/>
      <c r="KNX114" s="104"/>
      <c r="KNY114" s="104"/>
      <c r="KNZ114" s="104"/>
      <c r="KOA114" s="104"/>
      <c r="KOB114" s="104"/>
      <c r="KOC114" s="104"/>
      <c r="KOD114" s="104"/>
      <c r="KOE114" s="104"/>
      <c r="KOF114" s="104"/>
      <c r="KOG114" s="104"/>
      <c r="KOH114" s="104"/>
      <c r="KOI114" s="104"/>
      <c r="KOJ114" s="104"/>
      <c r="KOK114" s="104"/>
      <c r="KOL114" s="104"/>
      <c r="KOM114" s="104"/>
      <c r="KON114" s="104"/>
      <c r="KOO114" s="104"/>
      <c r="KOP114" s="104"/>
      <c r="KOQ114" s="104"/>
      <c r="KOR114" s="104"/>
      <c r="KOS114" s="104"/>
      <c r="KOT114" s="104"/>
      <c r="KOU114" s="104"/>
      <c r="KOV114" s="104"/>
      <c r="KOW114" s="104"/>
      <c r="KOX114" s="104"/>
      <c r="KOY114" s="104"/>
      <c r="KOZ114" s="104"/>
      <c r="KPA114" s="104"/>
      <c r="KPB114" s="104"/>
      <c r="KPC114" s="104"/>
      <c r="KPD114" s="104"/>
      <c r="KPE114" s="104"/>
      <c r="KPF114" s="104"/>
      <c r="KPG114" s="104"/>
      <c r="KPH114" s="104"/>
      <c r="KPI114" s="104"/>
      <c r="KPJ114" s="104"/>
      <c r="KPK114" s="104"/>
      <c r="KPL114" s="104"/>
      <c r="KPM114" s="104"/>
      <c r="KPN114" s="104"/>
      <c r="KPO114" s="104"/>
      <c r="KPP114" s="104"/>
      <c r="KPQ114" s="104"/>
      <c r="KPR114" s="104"/>
      <c r="KPS114" s="104"/>
      <c r="KPT114" s="104"/>
      <c r="KPU114" s="104"/>
      <c r="KPV114" s="104"/>
      <c r="KPW114" s="104"/>
      <c r="KPX114" s="104"/>
      <c r="KPY114" s="104"/>
      <c r="KPZ114" s="104"/>
      <c r="KQA114" s="104"/>
      <c r="KQB114" s="104"/>
      <c r="KQC114" s="104"/>
      <c r="KQD114" s="104"/>
      <c r="KQE114" s="104"/>
      <c r="KQF114" s="104"/>
      <c r="KQG114" s="104"/>
      <c r="KQH114" s="104"/>
      <c r="KQI114" s="104"/>
      <c r="KQJ114" s="104"/>
      <c r="KQK114" s="104"/>
      <c r="KQL114" s="104"/>
      <c r="KQM114" s="104"/>
      <c r="KQN114" s="104"/>
      <c r="KQO114" s="104"/>
      <c r="KQP114" s="104"/>
      <c r="KQQ114" s="104"/>
      <c r="KQR114" s="104"/>
      <c r="KQS114" s="104"/>
      <c r="KQT114" s="104"/>
      <c r="KQU114" s="104"/>
      <c r="KQV114" s="104"/>
      <c r="KQW114" s="104"/>
      <c r="KQX114" s="104"/>
      <c r="KQY114" s="104"/>
      <c r="KQZ114" s="104"/>
      <c r="KRA114" s="104"/>
      <c r="KRB114" s="104"/>
      <c r="KRC114" s="104"/>
      <c r="KRD114" s="104"/>
      <c r="KRE114" s="104"/>
      <c r="KRF114" s="104"/>
      <c r="KRG114" s="104"/>
      <c r="KRH114" s="104"/>
      <c r="KRI114" s="104"/>
      <c r="KRJ114" s="104"/>
      <c r="KRK114" s="104"/>
      <c r="KRL114" s="104"/>
      <c r="KRM114" s="104"/>
      <c r="KRN114" s="104"/>
      <c r="KRO114" s="104"/>
      <c r="KRP114" s="104"/>
      <c r="KRQ114" s="104"/>
      <c r="KRR114" s="104"/>
      <c r="KRS114" s="104"/>
      <c r="KRT114" s="104"/>
      <c r="KRU114" s="104"/>
      <c r="KRV114" s="104"/>
      <c r="KRW114" s="104"/>
      <c r="KRX114" s="104"/>
      <c r="KRY114" s="104"/>
      <c r="KRZ114" s="104"/>
      <c r="KSA114" s="104"/>
      <c r="KSB114" s="104"/>
      <c r="KSC114" s="104"/>
      <c r="KSD114" s="104"/>
      <c r="KSE114" s="104"/>
      <c r="KSF114" s="104"/>
      <c r="KSG114" s="104"/>
      <c r="KSH114" s="104"/>
      <c r="KSI114" s="104"/>
      <c r="KSJ114" s="104"/>
      <c r="KSK114" s="104"/>
      <c r="KSL114" s="104"/>
      <c r="KSM114" s="104"/>
      <c r="KSN114" s="104"/>
      <c r="KSO114" s="104"/>
      <c r="KSP114" s="104"/>
      <c r="KSQ114" s="104"/>
      <c r="KSR114" s="104"/>
      <c r="KSS114" s="104"/>
      <c r="KST114" s="104"/>
      <c r="KSU114" s="104"/>
      <c r="KSV114" s="104"/>
      <c r="KSW114" s="104"/>
      <c r="KSX114" s="104"/>
      <c r="KSY114" s="104"/>
      <c r="KSZ114" s="104"/>
      <c r="KTA114" s="104"/>
      <c r="KTB114" s="104"/>
      <c r="KTC114" s="104"/>
      <c r="KTD114" s="104"/>
      <c r="KTE114" s="104"/>
      <c r="KTF114" s="104"/>
      <c r="KTG114" s="104"/>
      <c r="KTH114" s="104"/>
      <c r="KTI114" s="104"/>
      <c r="KTJ114" s="104"/>
      <c r="KTK114" s="104"/>
      <c r="KTL114" s="104"/>
      <c r="KTM114" s="104"/>
      <c r="KTN114" s="104"/>
      <c r="KTO114" s="104"/>
      <c r="KTP114" s="104"/>
      <c r="KTQ114" s="104"/>
      <c r="KTR114" s="104"/>
      <c r="KTS114" s="104"/>
      <c r="KTT114" s="104"/>
      <c r="KTU114" s="104"/>
      <c r="KTV114" s="104"/>
      <c r="KTW114" s="104"/>
      <c r="KTX114" s="104"/>
      <c r="KTY114" s="104"/>
      <c r="KTZ114" s="104"/>
      <c r="KUA114" s="104"/>
      <c r="KUB114" s="104"/>
      <c r="KUC114" s="104"/>
      <c r="KUD114" s="104"/>
      <c r="KUE114" s="104"/>
      <c r="KUF114" s="104"/>
      <c r="KUG114" s="104"/>
      <c r="KUH114" s="104"/>
      <c r="KUI114" s="104"/>
      <c r="KUJ114" s="104"/>
      <c r="KUK114" s="104"/>
      <c r="KUL114" s="104"/>
      <c r="KUM114" s="104"/>
      <c r="KUN114" s="104"/>
      <c r="KUO114" s="104"/>
      <c r="KUP114" s="104"/>
      <c r="KUQ114" s="104"/>
      <c r="KUR114" s="104"/>
      <c r="KUS114" s="104"/>
      <c r="KUT114" s="104"/>
      <c r="KUU114" s="104"/>
      <c r="KUV114" s="104"/>
      <c r="KUW114" s="104"/>
      <c r="KUX114" s="104"/>
      <c r="KUY114" s="104"/>
      <c r="KUZ114" s="104"/>
      <c r="KVA114" s="104"/>
      <c r="KVB114" s="104"/>
      <c r="KVC114" s="104"/>
      <c r="KVD114" s="104"/>
      <c r="KVE114" s="104"/>
      <c r="KVF114" s="104"/>
      <c r="KVG114" s="104"/>
      <c r="KVH114" s="104"/>
      <c r="KVI114" s="104"/>
      <c r="KVJ114" s="104"/>
      <c r="KVK114" s="104"/>
      <c r="KVL114" s="104"/>
      <c r="KVM114" s="104"/>
      <c r="KVN114" s="104"/>
      <c r="KVO114" s="104"/>
      <c r="KVP114" s="104"/>
      <c r="KVQ114" s="104"/>
      <c r="KVR114" s="104"/>
      <c r="KVS114" s="104"/>
      <c r="KVT114" s="104"/>
      <c r="KVU114" s="104"/>
      <c r="KVV114" s="104"/>
      <c r="KVW114" s="104"/>
      <c r="KVX114" s="104"/>
      <c r="KVY114" s="104"/>
      <c r="KVZ114" s="104"/>
      <c r="KWA114" s="104"/>
      <c r="KWB114" s="104"/>
      <c r="KWC114" s="104"/>
      <c r="KWD114" s="104"/>
      <c r="KWE114" s="104"/>
      <c r="KWF114" s="104"/>
      <c r="KWG114" s="104"/>
      <c r="KWH114" s="104"/>
      <c r="KWI114" s="104"/>
      <c r="KWJ114" s="104"/>
      <c r="KWK114" s="104"/>
      <c r="KWL114" s="104"/>
      <c r="KWM114" s="104"/>
      <c r="KWN114" s="104"/>
      <c r="KWO114" s="104"/>
      <c r="KWP114" s="104"/>
      <c r="KWQ114" s="104"/>
      <c r="KWR114" s="104"/>
      <c r="KWS114" s="104"/>
      <c r="KWT114" s="104"/>
      <c r="KWU114" s="104"/>
      <c r="KWV114" s="104"/>
      <c r="KWW114" s="104"/>
      <c r="KWX114" s="104"/>
      <c r="KWY114" s="104"/>
      <c r="KWZ114" s="104"/>
      <c r="KXA114" s="104"/>
      <c r="KXB114" s="104"/>
      <c r="KXC114" s="104"/>
      <c r="KXD114" s="104"/>
      <c r="KXE114" s="104"/>
      <c r="KXF114" s="104"/>
      <c r="KXG114" s="104"/>
      <c r="KXH114" s="104"/>
      <c r="KXI114" s="104"/>
      <c r="KXJ114" s="104"/>
      <c r="KXK114" s="104"/>
      <c r="KXL114" s="104"/>
      <c r="KXM114" s="104"/>
      <c r="KXN114" s="104"/>
      <c r="KXO114" s="104"/>
      <c r="KXP114" s="104"/>
      <c r="KXQ114" s="104"/>
      <c r="KXR114" s="104"/>
      <c r="KXS114" s="104"/>
      <c r="KXT114" s="104"/>
      <c r="KXU114" s="104"/>
      <c r="KXV114" s="104"/>
      <c r="KXW114" s="104"/>
      <c r="KXX114" s="104"/>
      <c r="KXY114" s="104"/>
      <c r="KXZ114" s="104"/>
      <c r="KYA114" s="104"/>
      <c r="KYB114" s="104"/>
      <c r="KYC114" s="104"/>
      <c r="KYD114" s="104"/>
      <c r="KYE114" s="104"/>
      <c r="KYF114" s="104"/>
      <c r="KYG114" s="104"/>
      <c r="KYH114" s="104"/>
      <c r="KYI114" s="104"/>
      <c r="KYJ114" s="104"/>
      <c r="KYK114" s="104"/>
      <c r="KYL114" s="104"/>
      <c r="KYM114" s="104"/>
      <c r="KYN114" s="104"/>
      <c r="KYO114" s="104"/>
      <c r="KYP114" s="104"/>
      <c r="KYQ114" s="104"/>
      <c r="KYR114" s="104"/>
      <c r="KYS114" s="104"/>
      <c r="KYT114" s="104"/>
      <c r="KYU114" s="104"/>
      <c r="KYV114" s="104"/>
      <c r="KYW114" s="104"/>
      <c r="KYX114" s="104"/>
      <c r="KYY114" s="104"/>
      <c r="KYZ114" s="104"/>
      <c r="KZA114" s="104"/>
      <c r="KZB114" s="104"/>
      <c r="KZC114" s="104"/>
      <c r="KZD114" s="104"/>
      <c r="KZE114" s="104"/>
      <c r="KZF114" s="104"/>
      <c r="KZG114" s="104"/>
      <c r="KZH114" s="104"/>
      <c r="KZI114" s="104"/>
      <c r="KZJ114" s="104"/>
      <c r="KZK114" s="104"/>
      <c r="KZL114" s="104"/>
      <c r="KZM114" s="104"/>
      <c r="KZN114" s="104"/>
      <c r="KZO114" s="104"/>
      <c r="KZP114" s="104"/>
      <c r="KZQ114" s="104"/>
      <c r="KZR114" s="104"/>
      <c r="KZS114" s="104"/>
      <c r="KZT114" s="104"/>
      <c r="KZU114" s="104"/>
      <c r="KZV114" s="104"/>
      <c r="KZW114" s="104"/>
      <c r="KZX114" s="104"/>
      <c r="KZY114" s="104"/>
      <c r="KZZ114" s="104"/>
      <c r="LAA114" s="104"/>
      <c r="LAB114" s="104"/>
      <c r="LAC114" s="104"/>
      <c r="LAD114" s="104"/>
      <c r="LAE114" s="104"/>
      <c r="LAF114" s="104"/>
      <c r="LAG114" s="104"/>
      <c r="LAH114" s="104"/>
      <c r="LAI114" s="104"/>
      <c r="LAJ114" s="104"/>
      <c r="LAK114" s="104"/>
      <c r="LAL114" s="104"/>
      <c r="LAM114" s="104"/>
      <c r="LAN114" s="104"/>
      <c r="LAO114" s="104"/>
      <c r="LAP114" s="104"/>
      <c r="LAQ114" s="104"/>
      <c r="LAR114" s="104"/>
      <c r="LAS114" s="104"/>
      <c r="LAT114" s="104"/>
      <c r="LAU114" s="104"/>
      <c r="LAV114" s="104"/>
      <c r="LAW114" s="104"/>
      <c r="LAX114" s="104"/>
      <c r="LAY114" s="104"/>
      <c r="LAZ114" s="104"/>
      <c r="LBA114" s="104"/>
      <c r="LBB114" s="104"/>
      <c r="LBC114" s="104"/>
      <c r="LBD114" s="104"/>
      <c r="LBE114" s="104"/>
      <c r="LBF114" s="104"/>
      <c r="LBG114" s="104"/>
      <c r="LBH114" s="104"/>
      <c r="LBI114" s="104"/>
      <c r="LBJ114" s="104"/>
      <c r="LBK114" s="104"/>
      <c r="LBL114" s="104"/>
      <c r="LBM114" s="104"/>
      <c r="LBN114" s="104"/>
      <c r="LBO114" s="104"/>
      <c r="LBP114" s="104"/>
      <c r="LBQ114" s="104"/>
      <c r="LBR114" s="104"/>
      <c r="LBS114" s="104"/>
      <c r="LBT114" s="104"/>
      <c r="LBU114" s="104"/>
      <c r="LBV114" s="104"/>
      <c r="LBW114" s="104"/>
      <c r="LBX114" s="104"/>
      <c r="LBY114" s="104"/>
      <c r="LBZ114" s="104"/>
      <c r="LCA114" s="104"/>
      <c r="LCB114" s="104"/>
      <c r="LCC114" s="104"/>
      <c r="LCD114" s="104"/>
      <c r="LCE114" s="104"/>
      <c r="LCF114" s="104"/>
      <c r="LCG114" s="104"/>
      <c r="LCH114" s="104"/>
      <c r="LCI114" s="104"/>
      <c r="LCJ114" s="104"/>
      <c r="LCK114" s="104"/>
      <c r="LCL114" s="104"/>
      <c r="LCM114" s="104"/>
      <c r="LCN114" s="104"/>
      <c r="LCO114" s="104"/>
      <c r="LCP114" s="104"/>
      <c r="LCQ114" s="104"/>
      <c r="LCR114" s="104"/>
      <c r="LCS114" s="104"/>
      <c r="LCT114" s="104"/>
      <c r="LCU114" s="104"/>
      <c r="LCV114" s="104"/>
      <c r="LCW114" s="104"/>
      <c r="LCX114" s="104"/>
      <c r="LCY114" s="104"/>
      <c r="LCZ114" s="104"/>
      <c r="LDA114" s="104"/>
      <c r="LDB114" s="104"/>
      <c r="LDC114" s="104"/>
      <c r="LDD114" s="104"/>
      <c r="LDE114" s="104"/>
      <c r="LDF114" s="104"/>
      <c r="LDG114" s="104"/>
      <c r="LDH114" s="104"/>
      <c r="LDI114" s="104"/>
      <c r="LDJ114" s="104"/>
      <c r="LDK114" s="104"/>
      <c r="LDL114" s="104"/>
      <c r="LDM114" s="104"/>
      <c r="LDN114" s="104"/>
      <c r="LDO114" s="104"/>
      <c r="LDP114" s="104"/>
      <c r="LDQ114" s="104"/>
      <c r="LDR114" s="104"/>
      <c r="LDS114" s="104"/>
      <c r="LDT114" s="104"/>
      <c r="LDU114" s="104"/>
      <c r="LDV114" s="104"/>
      <c r="LDW114" s="104"/>
      <c r="LDX114" s="104"/>
      <c r="LDY114" s="104"/>
      <c r="LDZ114" s="104"/>
      <c r="LEA114" s="104"/>
      <c r="LEB114" s="104"/>
      <c r="LEC114" s="104"/>
      <c r="LED114" s="104"/>
      <c r="LEE114" s="104"/>
      <c r="LEF114" s="104"/>
      <c r="LEG114" s="104"/>
      <c r="LEH114" s="104"/>
      <c r="LEI114" s="104"/>
      <c r="LEJ114" s="104"/>
      <c r="LEK114" s="104"/>
      <c r="LEL114" s="104"/>
      <c r="LEM114" s="104"/>
      <c r="LEN114" s="104"/>
      <c r="LEO114" s="104"/>
      <c r="LEP114" s="104"/>
      <c r="LEQ114" s="104"/>
      <c r="LER114" s="104"/>
      <c r="LES114" s="104"/>
      <c r="LET114" s="104"/>
      <c r="LEU114" s="104"/>
      <c r="LEV114" s="104"/>
      <c r="LEW114" s="104"/>
      <c r="LEX114" s="104"/>
      <c r="LEY114" s="104"/>
      <c r="LEZ114" s="104"/>
      <c r="LFA114" s="104"/>
      <c r="LFB114" s="104"/>
      <c r="LFC114" s="104"/>
      <c r="LFD114" s="104"/>
      <c r="LFE114" s="104"/>
      <c r="LFF114" s="104"/>
      <c r="LFG114" s="104"/>
      <c r="LFH114" s="104"/>
      <c r="LFI114" s="104"/>
      <c r="LFJ114" s="104"/>
      <c r="LFK114" s="104"/>
      <c r="LFL114" s="104"/>
      <c r="LFM114" s="104"/>
      <c r="LFN114" s="104"/>
      <c r="LFO114" s="104"/>
      <c r="LFP114" s="104"/>
      <c r="LFQ114" s="104"/>
      <c r="LFR114" s="104"/>
      <c r="LFS114" s="104"/>
      <c r="LFT114" s="104"/>
      <c r="LFU114" s="104"/>
      <c r="LFV114" s="104"/>
      <c r="LFW114" s="104"/>
      <c r="LFX114" s="104"/>
      <c r="LFY114" s="104"/>
      <c r="LFZ114" s="104"/>
      <c r="LGA114" s="104"/>
      <c r="LGB114" s="104"/>
      <c r="LGC114" s="104"/>
      <c r="LGD114" s="104"/>
      <c r="LGE114" s="104"/>
      <c r="LGF114" s="104"/>
      <c r="LGG114" s="104"/>
      <c r="LGH114" s="104"/>
      <c r="LGI114" s="104"/>
      <c r="LGJ114" s="104"/>
      <c r="LGK114" s="104"/>
      <c r="LGL114" s="104"/>
      <c r="LGM114" s="104"/>
      <c r="LGN114" s="104"/>
      <c r="LGO114" s="104"/>
      <c r="LGP114" s="104"/>
      <c r="LGQ114" s="104"/>
      <c r="LGR114" s="104"/>
      <c r="LGS114" s="104"/>
      <c r="LGT114" s="104"/>
      <c r="LGU114" s="104"/>
      <c r="LGV114" s="104"/>
      <c r="LGW114" s="104"/>
      <c r="LGX114" s="104"/>
      <c r="LGY114" s="104"/>
      <c r="LGZ114" s="104"/>
      <c r="LHA114" s="104"/>
      <c r="LHB114" s="104"/>
      <c r="LHC114" s="104"/>
      <c r="LHD114" s="104"/>
      <c r="LHE114" s="104"/>
      <c r="LHF114" s="104"/>
      <c r="LHG114" s="104"/>
      <c r="LHH114" s="104"/>
      <c r="LHI114" s="104"/>
      <c r="LHJ114" s="104"/>
      <c r="LHK114" s="104"/>
      <c r="LHL114" s="104"/>
      <c r="LHM114" s="104"/>
      <c r="LHN114" s="104"/>
      <c r="LHO114" s="104"/>
      <c r="LHP114" s="104"/>
      <c r="LHQ114" s="104"/>
      <c r="LHR114" s="104"/>
      <c r="LHS114" s="104"/>
      <c r="LHT114" s="104"/>
      <c r="LHU114" s="104"/>
      <c r="LHV114" s="104"/>
      <c r="LHW114" s="104"/>
      <c r="LHX114" s="104"/>
      <c r="LHY114" s="104"/>
      <c r="LHZ114" s="104"/>
      <c r="LIA114" s="104"/>
      <c r="LIB114" s="104"/>
      <c r="LIC114" s="104"/>
      <c r="LID114" s="104"/>
      <c r="LIE114" s="104"/>
      <c r="LIF114" s="104"/>
      <c r="LIG114" s="104"/>
      <c r="LIH114" s="104"/>
      <c r="LII114" s="104"/>
      <c r="LIJ114" s="104"/>
      <c r="LIK114" s="104"/>
      <c r="LIL114" s="104"/>
      <c r="LIM114" s="104"/>
      <c r="LIN114" s="104"/>
      <c r="LIO114" s="104"/>
      <c r="LIP114" s="104"/>
      <c r="LIQ114" s="104"/>
      <c r="LIR114" s="104"/>
      <c r="LIS114" s="104"/>
      <c r="LIT114" s="104"/>
      <c r="LIU114" s="104"/>
      <c r="LIV114" s="104"/>
      <c r="LIW114" s="104"/>
      <c r="LIX114" s="104"/>
      <c r="LIY114" s="104"/>
      <c r="LIZ114" s="104"/>
      <c r="LJA114" s="104"/>
      <c r="LJB114" s="104"/>
      <c r="LJC114" s="104"/>
      <c r="LJD114" s="104"/>
      <c r="LJE114" s="104"/>
      <c r="LJF114" s="104"/>
      <c r="LJG114" s="104"/>
      <c r="LJH114" s="104"/>
      <c r="LJI114" s="104"/>
      <c r="LJJ114" s="104"/>
      <c r="LJK114" s="104"/>
      <c r="LJL114" s="104"/>
      <c r="LJM114" s="104"/>
      <c r="LJN114" s="104"/>
      <c r="LJO114" s="104"/>
      <c r="LJP114" s="104"/>
      <c r="LJQ114" s="104"/>
      <c r="LJR114" s="104"/>
      <c r="LJS114" s="104"/>
      <c r="LJT114" s="104"/>
      <c r="LJU114" s="104"/>
      <c r="LJV114" s="104"/>
      <c r="LJW114" s="104"/>
      <c r="LJX114" s="104"/>
      <c r="LJY114" s="104"/>
      <c r="LJZ114" s="104"/>
      <c r="LKA114" s="104"/>
      <c r="LKB114" s="104"/>
      <c r="LKC114" s="104"/>
      <c r="LKD114" s="104"/>
      <c r="LKE114" s="104"/>
      <c r="LKF114" s="104"/>
      <c r="LKG114" s="104"/>
      <c r="LKH114" s="104"/>
      <c r="LKI114" s="104"/>
      <c r="LKJ114" s="104"/>
      <c r="LKK114" s="104"/>
      <c r="LKL114" s="104"/>
      <c r="LKM114" s="104"/>
      <c r="LKN114" s="104"/>
      <c r="LKO114" s="104"/>
      <c r="LKP114" s="104"/>
      <c r="LKQ114" s="104"/>
      <c r="LKR114" s="104"/>
      <c r="LKS114" s="104"/>
      <c r="LKT114" s="104"/>
      <c r="LKU114" s="104"/>
      <c r="LKV114" s="104"/>
      <c r="LKW114" s="104"/>
      <c r="LKX114" s="104"/>
      <c r="LKY114" s="104"/>
      <c r="LKZ114" s="104"/>
      <c r="LLA114" s="104"/>
      <c r="LLB114" s="104"/>
      <c r="LLC114" s="104"/>
      <c r="LLD114" s="104"/>
      <c r="LLE114" s="104"/>
      <c r="LLF114" s="104"/>
      <c r="LLG114" s="104"/>
      <c r="LLH114" s="104"/>
      <c r="LLI114" s="104"/>
      <c r="LLJ114" s="104"/>
      <c r="LLK114" s="104"/>
      <c r="LLL114" s="104"/>
      <c r="LLM114" s="104"/>
      <c r="LLN114" s="104"/>
      <c r="LLO114" s="104"/>
      <c r="LLP114" s="104"/>
      <c r="LLQ114" s="104"/>
      <c r="LLR114" s="104"/>
      <c r="LLS114" s="104"/>
      <c r="LLT114" s="104"/>
      <c r="LLU114" s="104"/>
      <c r="LLV114" s="104"/>
      <c r="LLW114" s="104"/>
      <c r="LLX114" s="104"/>
      <c r="LLY114" s="104"/>
      <c r="LLZ114" s="104"/>
      <c r="LMA114" s="104"/>
      <c r="LMB114" s="104"/>
      <c r="LMC114" s="104"/>
      <c r="LMD114" s="104"/>
      <c r="LME114" s="104"/>
      <c r="LMF114" s="104"/>
      <c r="LMG114" s="104"/>
      <c r="LMH114" s="104"/>
      <c r="LMI114" s="104"/>
      <c r="LMJ114" s="104"/>
      <c r="LMK114" s="104"/>
      <c r="LML114" s="104"/>
      <c r="LMM114" s="104"/>
      <c r="LMN114" s="104"/>
      <c r="LMO114" s="104"/>
      <c r="LMP114" s="104"/>
      <c r="LMQ114" s="104"/>
      <c r="LMR114" s="104"/>
      <c r="LMS114" s="104"/>
      <c r="LMT114" s="104"/>
      <c r="LMU114" s="104"/>
      <c r="LMV114" s="104"/>
      <c r="LMW114" s="104"/>
      <c r="LMX114" s="104"/>
      <c r="LMY114" s="104"/>
      <c r="LMZ114" s="104"/>
      <c r="LNA114" s="104"/>
      <c r="LNB114" s="104"/>
      <c r="LNC114" s="104"/>
      <c r="LND114" s="104"/>
      <c r="LNE114" s="104"/>
      <c r="LNF114" s="104"/>
      <c r="LNG114" s="104"/>
      <c r="LNH114" s="104"/>
      <c r="LNI114" s="104"/>
      <c r="LNJ114" s="104"/>
      <c r="LNK114" s="104"/>
      <c r="LNL114" s="104"/>
      <c r="LNM114" s="104"/>
      <c r="LNN114" s="104"/>
      <c r="LNO114" s="104"/>
      <c r="LNP114" s="104"/>
      <c r="LNQ114" s="104"/>
      <c r="LNR114" s="104"/>
      <c r="LNS114" s="104"/>
      <c r="LNT114" s="104"/>
      <c r="LNU114" s="104"/>
      <c r="LNV114" s="104"/>
      <c r="LNW114" s="104"/>
      <c r="LNX114" s="104"/>
      <c r="LNY114" s="104"/>
      <c r="LNZ114" s="104"/>
      <c r="LOA114" s="104"/>
      <c r="LOB114" s="104"/>
      <c r="LOC114" s="104"/>
      <c r="LOD114" s="104"/>
      <c r="LOE114" s="104"/>
      <c r="LOF114" s="104"/>
      <c r="LOG114" s="104"/>
      <c r="LOH114" s="104"/>
      <c r="LOI114" s="104"/>
      <c r="LOJ114" s="104"/>
      <c r="LOK114" s="104"/>
      <c r="LOL114" s="104"/>
      <c r="LOM114" s="104"/>
      <c r="LON114" s="104"/>
      <c r="LOO114" s="104"/>
      <c r="LOP114" s="104"/>
      <c r="LOQ114" s="104"/>
      <c r="LOR114" s="104"/>
      <c r="LOS114" s="104"/>
      <c r="LOT114" s="104"/>
      <c r="LOU114" s="104"/>
      <c r="LOV114" s="104"/>
      <c r="LOW114" s="104"/>
      <c r="LOX114" s="104"/>
      <c r="LOY114" s="104"/>
      <c r="LOZ114" s="104"/>
      <c r="LPA114" s="104"/>
      <c r="LPB114" s="104"/>
      <c r="LPC114" s="104"/>
      <c r="LPD114" s="104"/>
      <c r="LPE114" s="104"/>
      <c r="LPF114" s="104"/>
      <c r="LPG114" s="104"/>
      <c r="LPH114" s="104"/>
      <c r="LPI114" s="104"/>
      <c r="LPJ114" s="104"/>
      <c r="LPK114" s="104"/>
      <c r="LPL114" s="104"/>
      <c r="LPM114" s="104"/>
      <c r="LPN114" s="104"/>
      <c r="LPO114" s="104"/>
      <c r="LPP114" s="104"/>
      <c r="LPQ114" s="104"/>
      <c r="LPR114" s="104"/>
      <c r="LPS114" s="104"/>
      <c r="LPT114" s="104"/>
      <c r="LPU114" s="104"/>
      <c r="LPV114" s="104"/>
      <c r="LPW114" s="104"/>
      <c r="LPX114" s="104"/>
      <c r="LPY114" s="104"/>
      <c r="LPZ114" s="104"/>
      <c r="LQA114" s="104"/>
      <c r="LQB114" s="104"/>
      <c r="LQC114" s="104"/>
      <c r="LQD114" s="104"/>
      <c r="LQE114" s="104"/>
      <c r="LQF114" s="104"/>
      <c r="LQG114" s="104"/>
      <c r="LQH114" s="104"/>
      <c r="LQI114" s="104"/>
      <c r="LQJ114" s="104"/>
      <c r="LQK114" s="104"/>
      <c r="LQL114" s="104"/>
      <c r="LQM114" s="104"/>
      <c r="LQN114" s="104"/>
      <c r="LQO114" s="104"/>
      <c r="LQP114" s="104"/>
      <c r="LQQ114" s="104"/>
      <c r="LQR114" s="104"/>
      <c r="LQS114" s="104"/>
      <c r="LQT114" s="104"/>
      <c r="LQU114" s="104"/>
      <c r="LQV114" s="104"/>
      <c r="LQW114" s="104"/>
      <c r="LQX114" s="104"/>
      <c r="LQY114" s="104"/>
      <c r="LQZ114" s="104"/>
      <c r="LRA114" s="104"/>
      <c r="LRB114" s="104"/>
      <c r="LRC114" s="104"/>
      <c r="LRD114" s="104"/>
      <c r="LRE114" s="104"/>
      <c r="LRF114" s="104"/>
      <c r="LRG114" s="104"/>
      <c r="LRH114" s="104"/>
      <c r="LRI114" s="104"/>
      <c r="LRJ114" s="104"/>
      <c r="LRK114" s="104"/>
      <c r="LRL114" s="104"/>
      <c r="LRM114" s="104"/>
      <c r="LRN114" s="104"/>
      <c r="LRO114" s="104"/>
      <c r="LRP114" s="104"/>
      <c r="LRQ114" s="104"/>
      <c r="LRR114" s="104"/>
      <c r="LRS114" s="104"/>
      <c r="LRT114" s="104"/>
      <c r="LRU114" s="104"/>
      <c r="LRV114" s="104"/>
      <c r="LRW114" s="104"/>
      <c r="LRX114" s="104"/>
      <c r="LRY114" s="104"/>
      <c r="LRZ114" s="104"/>
      <c r="LSA114" s="104"/>
      <c r="LSB114" s="104"/>
      <c r="LSC114" s="104"/>
      <c r="LSD114" s="104"/>
      <c r="LSE114" s="104"/>
      <c r="LSF114" s="104"/>
      <c r="LSG114" s="104"/>
      <c r="LSH114" s="104"/>
      <c r="LSI114" s="104"/>
      <c r="LSJ114" s="104"/>
      <c r="LSK114" s="104"/>
      <c r="LSL114" s="104"/>
      <c r="LSM114" s="104"/>
      <c r="LSN114" s="104"/>
      <c r="LSO114" s="104"/>
      <c r="LSP114" s="104"/>
      <c r="LSQ114" s="104"/>
      <c r="LSR114" s="104"/>
      <c r="LSS114" s="104"/>
      <c r="LST114" s="104"/>
      <c r="LSU114" s="104"/>
      <c r="LSV114" s="104"/>
      <c r="LSW114" s="104"/>
      <c r="LSX114" s="104"/>
      <c r="LSY114" s="104"/>
      <c r="LSZ114" s="104"/>
      <c r="LTA114" s="104"/>
      <c r="LTB114" s="104"/>
      <c r="LTC114" s="104"/>
      <c r="LTD114" s="104"/>
      <c r="LTE114" s="104"/>
      <c r="LTF114" s="104"/>
      <c r="LTG114" s="104"/>
      <c r="LTH114" s="104"/>
      <c r="LTI114" s="104"/>
      <c r="LTJ114" s="104"/>
      <c r="LTK114" s="104"/>
      <c r="LTL114" s="104"/>
      <c r="LTM114" s="104"/>
      <c r="LTN114" s="104"/>
      <c r="LTO114" s="104"/>
      <c r="LTP114" s="104"/>
      <c r="LTQ114" s="104"/>
      <c r="LTR114" s="104"/>
      <c r="LTS114" s="104"/>
      <c r="LTT114" s="104"/>
      <c r="LTU114" s="104"/>
      <c r="LTV114" s="104"/>
      <c r="LTW114" s="104"/>
      <c r="LTX114" s="104"/>
      <c r="LTY114" s="104"/>
      <c r="LTZ114" s="104"/>
      <c r="LUA114" s="104"/>
      <c r="LUB114" s="104"/>
      <c r="LUC114" s="104"/>
      <c r="LUD114" s="104"/>
      <c r="LUE114" s="104"/>
      <c r="LUF114" s="104"/>
      <c r="LUG114" s="104"/>
      <c r="LUH114" s="104"/>
      <c r="LUI114" s="104"/>
      <c r="LUJ114" s="104"/>
      <c r="LUK114" s="104"/>
      <c r="LUL114" s="104"/>
      <c r="LUM114" s="104"/>
      <c r="LUN114" s="104"/>
      <c r="LUO114" s="104"/>
      <c r="LUP114" s="104"/>
      <c r="LUQ114" s="104"/>
      <c r="LUR114" s="104"/>
      <c r="LUS114" s="104"/>
      <c r="LUT114" s="104"/>
      <c r="LUU114" s="104"/>
      <c r="LUV114" s="104"/>
      <c r="LUW114" s="104"/>
      <c r="LUX114" s="104"/>
      <c r="LUY114" s="104"/>
      <c r="LUZ114" s="104"/>
      <c r="LVA114" s="104"/>
      <c r="LVB114" s="104"/>
      <c r="LVC114" s="104"/>
      <c r="LVD114" s="104"/>
      <c r="LVE114" s="104"/>
      <c r="LVF114" s="104"/>
      <c r="LVG114" s="104"/>
      <c r="LVH114" s="104"/>
      <c r="LVI114" s="104"/>
      <c r="LVJ114" s="104"/>
      <c r="LVK114" s="104"/>
      <c r="LVL114" s="104"/>
      <c r="LVM114" s="104"/>
      <c r="LVN114" s="104"/>
      <c r="LVO114" s="104"/>
      <c r="LVP114" s="104"/>
      <c r="LVQ114" s="104"/>
      <c r="LVR114" s="104"/>
      <c r="LVS114" s="104"/>
      <c r="LVT114" s="104"/>
      <c r="LVU114" s="104"/>
      <c r="LVV114" s="104"/>
      <c r="LVW114" s="104"/>
      <c r="LVX114" s="104"/>
      <c r="LVY114" s="104"/>
      <c r="LVZ114" s="104"/>
      <c r="LWA114" s="104"/>
      <c r="LWB114" s="104"/>
      <c r="LWC114" s="104"/>
      <c r="LWD114" s="104"/>
      <c r="LWE114" s="104"/>
      <c r="LWF114" s="104"/>
      <c r="LWG114" s="104"/>
      <c r="LWH114" s="104"/>
      <c r="LWI114" s="104"/>
      <c r="LWJ114" s="104"/>
      <c r="LWK114" s="104"/>
      <c r="LWL114" s="104"/>
      <c r="LWM114" s="104"/>
      <c r="LWN114" s="104"/>
      <c r="LWO114" s="104"/>
      <c r="LWP114" s="104"/>
      <c r="LWQ114" s="104"/>
      <c r="LWR114" s="104"/>
      <c r="LWS114" s="104"/>
      <c r="LWT114" s="104"/>
      <c r="LWU114" s="104"/>
      <c r="LWV114" s="104"/>
      <c r="LWW114" s="104"/>
      <c r="LWX114" s="104"/>
      <c r="LWY114" s="104"/>
      <c r="LWZ114" s="104"/>
      <c r="LXA114" s="104"/>
      <c r="LXB114" s="104"/>
      <c r="LXC114" s="104"/>
      <c r="LXD114" s="104"/>
      <c r="LXE114" s="104"/>
      <c r="LXF114" s="104"/>
      <c r="LXG114" s="104"/>
      <c r="LXH114" s="104"/>
      <c r="LXI114" s="104"/>
      <c r="LXJ114" s="104"/>
      <c r="LXK114" s="104"/>
      <c r="LXL114" s="104"/>
      <c r="LXM114" s="104"/>
      <c r="LXN114" s="104"/>
      <c r="LXO114" s="104"/>
      <c r="LXP114" s="104"/>
      <c r="LXQ114" s="104"/>
      <c r="LXR114" s="104"/>
      <c r="LXS114" s="104"/>
      <c r="LXT114" s="104"/>
      <c r="LXU114" s="104"/>
      <c r="LXV114" s="104"/>
      <c r="LXW114" s="104"/>
      <c r="LXX114" s="104"/>
      <c r="LXY114" s="104"/>
      <c r="LXZ114" s="104"/>
      <c r="LYA114" s="104"/>
      <c r="LYB114" s="104"/>
      <c r="LYC114" s="104"/>
      <c r="LYD114" s="104"/>
      <c r="LYE114" s="104"/>
      <c r="LYF114" s="104"/>
      <c r="LYG114" s="104"/>
      <c r="LYH114" s="104"/>
      <c r="LYI114" s="104"/>
      <c r="LYJ114" s="104"/>
      <c r="LYK114" s="104"/>
      <c r="LYL114" s="104"/>
      <c r="LYM114" s="104"/>
      <c r="LYN114" s="104"/>
      <c r="LYO114" s="104"/>
      <c r="LYP114" s="104"/>
      <c r="LYQ114" s="104"/>
      <c r="LYR114" s="104"/>
      <c r="LYS114" s="104"/>
      <c r="LYT114" s="104"/>
      <c r="LYU114" s="104"/>
      <c r="LYV114" s="104"/>
      <c r="LYW114" s="104"/>
      <c r="LYX114" s="104"/>
      <c r="LYY114" s="104"/>
      <c r="LYZ114" s="104"/>
      <c r="LZA114" s="104"/>
      <c r="LZB114" s="104"/>
      <c r="LZC114" s="104"/>
      <c r="LZD114" s="104"/>
      <c r="LZE114" s="104"/>
      <c r="LZF114" s="104"/>
      <c r="LZG114" s="104"/>
      <c r="LZH114" s="104"/>
      <c r="LZI114" s="104"/>
      <c r="LZJ114" s="104"/>
      <c r="LZK114" s="104"/>
      <c r="LZL114" s="104"/>
      <c r="LZM114" s="104"/>
      <c r="LZN114" s="104"/>
      <c r="LZO114" s="104"/>
      <c r="LZP114" s="104"/>
      <c r="LZQ114" s="104"/>
      <c r="LZR114" s="104"/>
      <c r="LZS114" s="104"/>
      <c r="LZT114" s="104"/>
      <c r="LZU114" s="104"/>
      <c r="LZV114" s="104"/>
      <c r="LZW114" s="104"/>
      <c r="LZX114" s="104"/>
      <c r="LZY114" s="104"/>
      <c r="LZZ114" s="104"/>
      <c r="MAA114" s="104"/>
      <c r="MAB114" s="104"/>
      <c r="MAC114" s="104"/>
      <c r="MAD114" s="104"/>
      <c r="MAE114" s="104"/>
      <c r="MAF114" s="104"/>
      <c r="MAG114" s="104"/>
      <c r="MAH114" s="104"/>
      <c r="MAI114" s="104"/>
      <c r="MAJ114" s="104"/>
      <c r="MAK114" s="104"/>
      <c r="MAL114" s="104"/>
      <c r="MAM114" s="104"/>
      <c r="MAN114" s="104"/>
      <c r="MAO114" s="104"/>
      <c r="MAP114" s="104"/>
      <c r="MAQ114" s="104"/>
      <c r="MAR114" s="104"/>
      <c r="MAS114" s="104"/>
      <c r="MAT114" s="104"/>
      <c r="MAU114" s="104"/>
      <c r="MAV114" s="104"/>
      <c r="MAW114" s="104"/>
      <c r="MAX114" s="104"/>
      <c r="MAY114" s="104"/>
      <c r="MAZ114" s="104"/>
      <c r="MBA114" s="104"/>
      <c r="MBB114" s="104"/>
      <c r="MBC114" s="104"/>
      <c r="MBD114" s="104"/>
      <c r="MBE114" s="104"/>
      <c r="MBF114" s="104"/>
      <c r="MBG114" s="104"/>
      <c r="MBH114" s="104"/>
      <c r="MBI114" s="104"/>
      <c r="MBJ114" s="104"/>
      <c r="MBK114" s="104"/>
      <c r="MBL114" s="104"/>
      <c r="MBM114" s="104"/>
      <c r="MBN114" s="104"/>
      <c r="MBO114" s="104"/>
      <c r="MBP114" s="104"/>
      <c r="MBQ114" s="104"/>
      <c r="MBR114" s="104"/>
      <c r="MBS114" s="104"/>
      <c r="MBT114" s="104"/>
      <c r="MBU114" s="104"/>
      <c r="MBV114" s="104"/>
      <c r="MBW114" s="104"/>
      <c r="MBX114" s="104"/>
      <c r="MBY114" s="104"/>
      <c r="MBZ114" s="104"/>
      <c r="MCA114" s="104"/>
      <c r="MCB114" s="104"/>
      <c r="MCC114" s="104"/>
      <c r="MCD114" s="104"/>
      <c r="MCE114" s="104"/>
      <c r="MCF114" s="104"/>
      <c r="MCG114" s="104"/>
      <c r="MCH114" s="104"/>
      <c r="MCI114" s="104"/>
      <c r="MCJ114" s="104"/>
      <c r="MCK114" s="104"/>
      <c r="MCL114" s="104"/>
      <c r="MCM114" s="104"/>
      <c r="MCN114" s="104"/>
      <c r="MCO114" s="104"/>
      <c r="MCP114" s="104"/>
      <c r="MCQ114" s="104"/>
      <c r="MCR114" s="104"/>
      <c r="MCS114" s="104"/>
      <c r="MCT114" s="104"/>
      <c r="MCU114" s="104"/>
      <c r="MCV114" s="104"/>
      <c r="MCW114" s="104"/>
      <c r="MCX114" s="104"/>
      <c r="MCY114" s="104"/>
      <c r="MCZ114" s="104"/>
      <c r="MDA114" s="104"/>
      <c r="MDB114" s="104"/>
      <c r="MDC114" s="104"/>
      <c r="MDD114" s="104"/>
      <c r="MDE114" s="104"/>
      <c r="MDF114" s="104"/>
      <c r="MDG114" s="104"/>
      <c r="MDH114" s="104"/>
      <c r="MDI114" s="104"/>
      <c r="MDJ114" s="104"/>
      <c r="MDK114" s="104"/>
      <c r="MDL114" s="104"/>
      <c r="MDM114" s="104"/>
      <c r="MDN114" s="104"/>
      <c r="MDO114" s="104"/>
      <c r="MDP114" s="104"/>
      <c r="MDQ114" s="104"/>
      <c r="MDR114" s="104"/>
      <c r="MDS114" s="104"/>
      <c r="MDT114" s="104"/>
      <c r="MDU114" s="104"/>
      <c r="MDV114" s="104"/>
      <c r="MDW114" s="104"/>
      <c r="MDX114" s="104"/>
      <c r="MDY114" s="104"/>
      <c r="MDZ114" s="104"/>
      <c r="MEA114" s="104"/>
      <c r="MEB114" s="104"/>
      <c r="MEC114" s="104"/>
      <c r="MED114" s="104"/>
      <c r="MEE114" s="104"/>
      <c r="MEF114" s="104"/>
      <c r="MEG114" s="104"/>
      <c r="MEH114" s="104"/>
      <c r="MEI114" s="104"/>
      <c r="MEJ114" s="104"/>
      <c r="MEK114" s="104"/>
      <c r="MEL114" s="104"/>
      <c r="MEM114" s="104"/>
      <c r="MEN114" s="104"/>
      <c r="MEO114" s="104"/>
      <c r="MEP114" s="104"/>
      <c r="MEQ114" s="104"/>
      <c r="MER114" s="104"/>
      <c r="MES114" s="104"/>
      <c r="MET114" s="104"/>
      <c r="MEU114" s="104"/>
      <c r="MEV114" s="104"/>
      <c r="MEW114" s="104"/>
      <c r="MEX114" s="104"/>
      <c r="MEY114" s="104"/>
      <c r="MEZ114" s="104"/>
      <c r="MFA114" s="104"/>
      <c r="MFB114" s="104"/>
      <c r="MFC114" s="104"/>
      <c r="MFD114" s="104"/>
      <c r="MFE114" s="104"/>
      <c r="MFF114" s="104"/>
      <c r="MFG114" s="104"/>
      <c r="MFH114" s="104"/>
      <c r="MFI114" s="104"/>
      <c r="MFJ114" s="104"/>
      <c r="MFK114" s="104"/>
      <c r="MFL114" s="104"/>
      <c r="MFM114" s="104"/>
      <c r="MFN114" s="104"/>
      <c r="MFO114" s="104"/>
      <c r="MFP114" s="104"/>
      <c r="MFQ114" s="104"/>
      <c r="MFR114" s="104"/>
      <c r="MFS114" s="104"/>
      <c r="MFT114" s="104"/>
      <c r="MFU114" s="104"/>
      <c r="MFV114" s="104"/>
      <c r="MFW114" s="104"/>
      <c r="MFX114" s="104"/>
      <c r="MFY114" s="104"/>
      <c r="MFZ114" s="104"/>
      <c r="MGA114" s="104"/>
      <c r="MGB114" s="104"/>
      <c r="MGC114" s="104"/>
      <c r="MGD114" s="104"/>
      <c r="MGE114" s="104"/>
      <c r="MGF114" s="104"/>
      <c r="MGG114" s="104"/>
      <c r="MGH114" s="104"/>
      <c r="MGI114" s="104"/>
      <c r="MGJ114" s="104"/>
      <c r="MGK114" s="104"/>
      <c r="MGL114" s="104"/>
      <c r="MGM114" s="104"/>
      <c r="MGN114" s="104"/>
      <c r="MGO114" s="104"/>
      <c r="MGP114" s="104"/>
      <c r="MGQ114" s="104"/>
      <c r="MGR114" s="104"/>
      <c r="MGS114" s="104"/>
      <c r="MGT114" s="104"/>
      <c r="MGU114" s="104"/>
      <c r="MGV114" s="104"/>
      <c r="MGW114" s="104"/>
      <c r="MGX114" s="104"/>
      <c r="MGY114" s="104"/>
      <c r="MGZ114" s="104"/>
      <c r="MHA114" s="104"/>
      <c r="MHB114" s="104"/>
      <c r="MHC114" s="104"/>
      <c r="MHD114" s="104"/>
      <c r="MHE114" s="104"/>
      <c r="MHF114" s="104"/>
      <c r="MHG114" s="104"/>
      <c r="MHH114" s="104"/>
      <c r="MHI114" s="104"/>
      <c r="MHJ114" s="104"/>
      <c r="MHK114" s="104"/>
      <c r="MHL114" s="104"/>
      <c r="MHM114" s="104"/>
      <c r="MHN114" s="104"/>
      <c r="MHO114" s="104"/>
      <c r="MHP114" s="104"/>
      <c r="MHQ114" s="104"/>
      <c r="MHR114" s="104"/>
      <c r="MHS114" s="104"/>
      <c r="MHT114" s="104"/>
      <c r="MHU114" s="104"/>
      <c r="MHV114" s="104"/>
      <c r="MHW114" s="104"/>
      <c r="MHX114" s="104"/>
      <c r="MHY114" s="104"/>
      <c r="MHZ114" s="104"/>
      <c r="MIA114" s="104"/>
      <c r="MIB114" s="104"/>
      <c r="MIC114" s="104"/>
      <c r="MID114" s="104"/>
      <c r="MIE114" s="104"/>
      <c r="MIF114" s="104"/>
      <c r="MIG114" s="104"/>
      <c r="MIH114" s="104"/>
      <c r="MII114" s="104"/>
      <c r="MIJ114" s="104"/>
      <c r="MIK114" s="104"/>
      <c r="MIL114" s="104"/>
      <c r="MIM114" s="104"/>
      <c r="MIN114" s="104"/>
      <c r="MIO114" s="104"/>
      <c r="MIP114" s="104"/>
      <c r="MIQ114" s="104"/>
      <c r="MIR114" s="104"/>
      <c r="MIS114" s="104"/>
      <c r="MIT114" s="104"/>
      <c r="MIU114" s="104"/>
      <c r="MIV114" s="104"/>
      <c r="MIW114" s="104"/>
      <c r="MIX114" s="104"/>
      <c r="MIY114" s="104"/>
      <c r="MIZ114" s="104"/>
      <c r="MJA114" s="104"/>
      <c r="MJB114" s="104"/>
      <c r="MJC114" s="104"/>
      <c r="MJD114" s="104"/>
      <c r="MJE114" s="104"/>
      <c r="MJF114" s="104"/>
      <c r="MJG114" s="104"/>
      <c r="MJH114" s="104"/>
      <c r="MJI114" s="104"/>
      <c r="MJJ114" s="104"/>
      <c r="MJK114" s="104"/>
      <c r="MJL114" s="104"/>
      <c r="MJM114" s="104"/>
      <c r="MJN114" s="104"/>
      <c r="MJO114" s="104"/>
      <c r="MJP114" s="104"/>
      <c r="MJQ114" s="104"/>
      <c r="MJR114" s="104"/>
      <c r="MJS114" s="104"/>
      <c r="MJT114" s="104"/>
      <c r="MJU114" s="104"/>
      <c r="MJV114" s="104"/>
      <c r="MJW114" s="104"/>
      <c r="MJX114" s="104"/>
      <c r="MJY114" s="104"/>
      <c r="MJZ114" s="104"/>
      <c r="MKA114" s="104"/>
      <c r="MKB114" s="104"/>
      <c r="MKC114" s="104"/>
      <c r="MKD114" s="104"/>
      <c r="MKE114" s="104"/>
      <c r="MKF114" s="104"/>
      <c r="MKG114" s="104"/>
      <c r="MKH114" s="104"/>
      <c r="MKI114" s="104"/>
      <c r="MKJ114" s="104"/>
      <c r="MKK114" s="104"/>
      <c r="MKL114" s="104"/>
      <c r="MKM114" s="104"/>
      <c r="MKN114" s="104"/>
      <c r="MKO114" s="104"/>
      <c r="MKP114" s="104"/>
      <c r="MKQ114" s="104"/>
      <c r="MKR114" s="104"/>
      <c r="MKS114" s="104"/>
      <c r="MKT114" s="104"/>
      <c r="MKU114" s="104"/>
      <c r="MKV114" s="104"/>
      <c r="MKW114" s="104"/>
      <c r="MKX114" s="104"/>
      <c r="MKY114" s="104"/>
      <c r="MKZ114" s="104"/>
      <c r="MLA114" s="104"/>
      <c r="MLB114" s="104"/>
      <c r="MLC114" s="104"/>
      <c r="MLD114" s="104"/>
      <c r="MLE114" s="104"/>
      <c r="MLF114" s="104"/>
      <c r="MLG114" s="104"/>
      <c r="MLH114" s="104"/>
      <c r="MLI114" s="104"/>
      <c r="MLJ114" s="104"/>
      <c r="MLK114" s="104"/>
      <c r="MLL114" s="104"/>
      <c r="MLM114" s="104"/>
      <c r="MLN114" s="104"/>
      <c r="MLO114" s="104"/>
      <c r="MLP114" s="104"/>
      <c r="MLQ114" s="104"/>
      <c r="MLR114" s="104"/>
      <c r="MLS114" s="104"/>
      <c r="MLT114" s="104"/>
      <c r="MLU114" s="104"/>
      <c r="MLV114" s="104"/>
      <c r="MLW114" s="104"/>
      <c r="MLX114" s="104"/>
      <c r="MLY114" s="104"/>
      <c r="MLZ114" s="104"/>
      <c r="MMA114" s="104"/>
      <c r="MMB114" s="104"/>
      <c r="MMC114" s="104"/>
      <c r="MMD114" s="104"/>
      <c r="MME114" s="104"/>
      <c r="MMF114" s="104"/>
      <c r="MMG114" s="104"/>
      <c r="MMH114" s="104"/>
      <c r="MMI114" s="104"/>
      <c r="MMJ114" s="104"/>
      <c r="MMK114" s="104"/>
      <c r="MML114" s="104"/>
      <c r="MMM114" s="104"/>
      <c r="MMN114" s="104"/>
      <c r="MMO114" s="104"/>
      <c r="MMP114" s="104"/>
      <c r="MMQ114" s="104"/>
      <c r="MMR114" s="104"/>
      <c r="MMS114" s="104"/>
      <c r="MMT114" s="104"/>
      <c r="MMU114" s="104"/>
      <c r="MMV114" s="104"/>
      <c r="MMW114" s="104"/>
      <c r="MMX114" s="104"/>
      <c r="MMY114" s="104"/>
      <c r="MMZ114" s="104"/>
      <c r="MNA114" s="104"/>
      <c r="MNB114" s="104"/>
      <c r="MNC114" s="104"/>
      <c r="MND114" s="104"/>
      <c r="MNE114" s="104"/>
      <c r="MNF114" s="104"/>
      <c r="MNG114" s="104"/>
      <c r="MNH114" s="104"/>
      <c r="MNI114" s="104"/>
      <c r="MNJ114" s="104"/>
      <c r="MNK114" s="104"/>
      <c r="MNL114" s="104"/>
      <c r="MNM114" s="104"/>
      <c r="MNN114" s="104"/>
      <c r="MNO114" s="104"/>
      <c r="MNP114" s="104"/>
      <c r="MNQ114" s="104"/>
      <c r="MNR114" s="104"/>
      <c r="MNS114" s="104"/>
      <c r="MNT114" s="104"/>
      <c r="MNU114" s="104"/>
      <c r="MNV114" s="104"/>
      <c r="MNW114" s="104"/>
      <c r="MNX114" s="104"/>
      <c r="MNY114" s="104"/>
      <c r="MNZ114" s="104"/>
      <c r="MOA114" s="104"/>
      <c r="MOB114" s="104"/>
      <c r="MOC114" s="104"/>
      <c r="MOD114" s="104"/>
      <c r="MOE114" s="104"/>
      <c r="MOF114" s="104"/>
      <c r="MOG114" s="104"/>
      <c r="MOH114" s="104"/>
      <c r="MOI114" s="104"/>
      <c r="MOJ114" s="104"/>
      <c r="MOK114" s="104"/>
      <c r="MOL114" s="104"/>
      <c r="MOM114" s="104"/>
      <c r="MON114" s="104"/>
      <c r="MOO114" s="104"/>
      <c r="MOP114" s="104"/>
      <c r="MOQ114" s="104"/>
      <c r="MOR114" s="104"/>
      <c r="MOS114" s="104"/>
      <c r="MOT114" s="104"/>
      <c r="MOU114" s="104"/>
      <c r="MOV114" s="104"/>
      <c r="MOW114" s="104"/>
      <c r="MOX114" s="104"/>
      <c r="MOY114" s="104"/>
      <c r="MOZ114" s="104"/>
      <c r="MPA114" s="104"/>
      <c r="MPB114" s="104"/>
      <c r="MPC114" s="104"/>
      <c r="MPD114" s="104"/>
      <c r="MPE114" s="104"/>
      <c r="MPF114" s="104"/>
      <c r="MPG114" s="104"/>
      <c r="MPH114" s="104"/>
      <c r="MPI114" s="104"/>
      <c r="MPJ114" s="104"/>
      <c r="MPK114" s="104"/>
      <c r="MPL114" s="104"/>
      <c r="MPM114" s="104"/>
      <c r="MPN114" s="104"/>
      <c r="MPO114" s="104"/>
      <c r="MPP114" s="104"/>
      <c r="MPQ114" s="104"/>
      <c r="MPR114" s="104"/>
      <c r="MPS114" s="104"/>
      <c r="MPT114" s="104"/>
      <c r="MPU114" s="104"/>
      <c r="MPV114" s="104"/>
      <c r="MPW114" s="104"/>
      <c r="MPX114" s="104"/>
      <c r="MPY114" s="104"/>
      <c r="MPZ114" s="104"/>
      <c r="MQA114" s="104"/>
      <c r="MQB114" s="104"/>
      <c r="MQC114" s="104"/>
      <c r="MQD114" s="104"/>
      <c r="MQE114" s="104"/>
      <c r="MQF114" s="104"/>
      <c r="MQG114" s="104"/>
      <c r="MQH114" s="104"/>
      <c r="MQI114" s="104"/>
      <c r="MQJ114" s="104"/>
      <c r="MQK114" s="104"/>
      <c r="MQL114" s="104"/>
      <c r="MQM114" s="104"/>
      <c r="MQN114" s="104"/>
      <c r="MQO114" s="104"/>
      <c r="MQP114" s="104"/>
      <c r="MQQ114" s="104"/>
      <c r="MQR114" s="104"/>
      <c r="MQS114" s="104"/>
      <c r="MQT114" s="104"/>
      <c r="MQU114" s="104"/>
      <c r="MQV114" s="104"/>
      <c r="MQW114" s="104"/>
      <c r="MQX114" s="104"/>
      <c r="MQY114" s="104"/>
      <c r="MQZ114" s="104"/>
      <c r="MRA114" s="104"/>
      <c r="MRB114" s="104"/>
      <c r="MRC114" s="104"/>
      <c r="MRD114" s="104"/>
      <c r="MRE114" s="104"/>
      <c r="MRF114" s="104"/>
      <c r="MRG114" s="104"/>
      <c r="MRH114" s="104"/>
      <c r="MRI114" s="104"/>
      <c r="MRJ114" s="104"/>
      <c r="MRK114" s="104"/>
      <c r="MRL114" s="104"/>
      <c r="MRM114" s="104"/>
      <c r="MRN114" s="104"/>
      <c r="MRO114" s="104"/>
      <c r="MRP114" s="104"/>
      <c r="MRQ114" s="104"/>
      <c r="MRR114" s="104"/>
      <c r="MRS114" s="104"/>
      <c r="MRT114" s="104"/>
      <c r="MRU114" s="104"/>
      <c r="MRV114" s="104"/>
      <c r="MRW114" s="104"/>
      <c r="MRX114" s="104"/>
      <c r="MRY114" s="104"/>
      <c r="MRZ114" s="104"/>
      <c r="MSA114" s="104"/>
      <c r="MSB114" s="104"/>
      <c r="MSC114" s="104"/>
      <c r="MSD114" s="104"/>
      <c r="MSE114" s="104"/>
      <c r="MSF114" s="104"/>
      <c r="MSG114" s="104"/>
      <c r="MSH114" s="104"/>
      <c r="MSI114" s="104"/>
      <c r="MSJ114" s="104"/>
      <c r="MSK114" s="104"/>
      <c r="MSL114" s="104"/>
      <c r="MSM114" s="104"/>
      <c r="MSN114" s="104"/>
      <c r="MSO114" s="104"/>
      <c r="MSP114" s="104"/>
      <c r="MSQ114" s="104"/>
      <c r="MSR114" s="104"/>
      <c r="MSS114" s="104"/>
      <c r="MST114" s="104"/>
      <c r="MSU114" s="104"/>
      <c r="MSV114" s="104"/>
      <c r="MSW114" s="104"/>
      <c r="MSX114" s="104"/>
      <c r="MSY114" s="104"/>
      <c r="MSZ114" s="104"/>
      <c r="MTA114" s="104"/>
      <c r="MTB114" s="104"/>
      <c r="MTC114" s="104"/>
      <c r="MTD114" s="104"/>
      <c r="MTE114" s="104"/>
      <c r="MTF114" s="104"/>
      <c r="MTG114" s="104"/>
      <c r="MTH114" s="104"/>
      <c r="MTI114" s="104"/>
      <c r="MTJ114" s="104"/>
      <c r="MTK114" s="104"/>
      <c r="MTL114" s="104"/>
      <c r="MTM114" s="104"/>
      <c r="MTN114" s="104"/>
      <c r="MTO114" s="104"/>
      <c r="MTP114" s="104"/>
      <c r="MTQ114" s="104"/>
      <c r="MTR114" s="104"/>
      <c r="MTS114" s="104"/>
      <c r="MTT114" s="104"/>
      <c r="MTU114" s="104"/>
      <c r="MTV114" s="104"/>
      <c r="MTW114" s="104"/>
      <c r="MTX114" s="104"/>
      <c r="MTY114" s="104"/>
      <c r="MTZ114" s="104"/>
      <c r="MUA114" s="104"/>
      <c r="MUB114" s="104"/>
      <c r="MUC114" s="104"/>
      <c r="MUD114" s="104"/>
      <c r="MUE114" s="104"/>
      <c r="MUF114" s="104"/>
      <c r="MUG114" s="104"/>
      <c r="MUH114" s="104"/>
      <c r="MUI114" s="104"/>
      <c r="MUJ114" s="104"/>
      <c r="MUK114" s="104"/>
      <c r="MUL114" s="104"/>
      <c r="MUM114" s="104"/>
      <c r="MUN114" s="104"/>
      <c r="MUO114" s="104"/>
      <c r="MUP114" s="104"/>
      <c r="MUQ114" s="104"/>
      <c r="MUR114" s="104"/>
      <c r="MUS114" s="104"/>
      <c r="MUT114" s="104"/>
      <c r="MUU114" s="104"/>
      <c r="MUV114" s="104"/>
      <c r="MUW114" s="104"/>
      <c r="MUX114" s="104"/>
      <c r="MUY114" s="104"/>
      <c r="MUZ114" s="104"/>
      <c r="MVA114" s="104"/>
      <c r="MVB114" s="104"/>
      <c r="MVC114" s="104"/>
      <c r="MVD114" s="104"/>
      <c r="MVE114" s="104"/>
      <c r="MVF114" s="104"/>
      <c r="MVG114" s="104"/>
      <c r="MVH114" s="104"/>
      <c r="MVI114" s="104"/>
      <c r="MVJ114" s="104"/>
      <c r="MVK114" s="104"/>
      <c r="MVL114" s="104"/>
      <c r="MVM114" s="104"/>
      <c r="MVN114" s="104"/>
      <c r="MVO114" s="104"/>
      <c r="MVP114" s="104"/>
      <c r="MVQ114" s="104"/>
      <c r="MVR114" s="104"/>
      <c r="MVS114" s="104"/>
      <c r="MVT114" s="104"/>
      <c r="MVU114" s="104"/>
      <c r="MVV114" s="104"/>
      <c r="MVW114" s="104"/>
      <c r="MVX114" s="104"/>
      <c r="MVY114" s="104"/>
      <c r="MVZ114" s="104"/>
      <c r="MWA114" s="104"/>
      <c r="MWB114" s="104"/>
      <c r="MWC114" s="104"/>
      <c r="MWD114" s="104"/>
      <c r="MWE114" s="104"/>
      <c r="MWF114" s="104"/>
      <c r="MWG114" s="104"/>
      <c r="MWH114" s="104"/>
      <c r="MWI114" s="104"/>
      <c r="MWJ114" s="104"/>
      <c r="MWK114" s="104"/>
      <c r="MWL114" s="104"/>
      <c r="MWM114" s="104"/>
      <c r="MWN114" s="104"/>
      <c r="MWO114" s="104"/>
      <c r="MWP114" s="104"/>
      <c r="MWQ114" s="104"/>
      <c r="MWR114" s="104"/>
      <c r="MWS114" s="104"/>
      <c r="MWT114" s="104"/>
      <c r="MWU114" s="104"/>
      <c r="MWV114" s="104"/>
      <c r="MWW114" s="104"/>
      <c r="MWX114" s="104"/>
      <c r="MWY114" s="104"/>
      <c r="MWZ114" s="104"/>
      <c r="MXA114" s="104"/>
      <c r="MXB114" s="104"/>
      <c r="MXC114" s="104"/>
      <c r="MXD114" s="104"/>
      <c r="MXE114" s="104"/>
      <c r="MXF114" s="104"/>
      <c r="MXG114" s="104"/>
      <c r="MXH114" s="104"/>
      <c r="MXI114" s="104"/>
      <c r="MXJ114" s="104"/>
      <c r="MXK114" s="104"/>
      <c r="MXL114" s="104"/>
      <c r="MXM114" s="104"/>
      <c r="MXN114" s="104"/>
      <c r="MXO114" s="104"/>
      <c r="MXP114" s="104"/>
      <c r="MXQ114" s="104"/>
      <c r="MXR114" s="104"/>
      <c r="MXS114" s="104"/>
      <c r="MXT114" s="104"/>
      <c r="MXU114" s="104"/>
      <c r="MXV114" s="104"/>
      <c r="MXW114" s="104"/>
      <c r="MXX114" s="104"/>
      <c r="MXY114" s="104"/>
      <c r="MXZ114" s="104"/>
      <c r="MYA114" s="104"/>
      <c r="MYB114" s="104"/>
      <c r="MYC114" s="104"/>
      <c r="MYD114" s="104"/>
      <c r="MYE114" s="104"/>
      <c r="MYF114" s="104"/>
      <c r="MYG114" s="104"/>
      <c r="MYH114" s="104"/>
      <c r="MYI114" s="104"/>
      <c r="MYJ114" s="104"/>
      <c r="MYK114" s="104"/>
      <c r="MYL114" s="104"/>
      <c r="MYM114" s="104"/>
      <c r="MYN114" s="104"/>
      <c r="MYO114" s="104"/>
      <c r="MYP114" s="104"/>
      <c r="MYQ114" s="104"/>
      <c r="MYR114" s="104"/>
      <c r="MYS114" s="104"/>
      <c r="MYT114" s="104"/>
      <c r="MYU114" s="104"/>
      <c r="MYV114" s="104"/>
      <c r="MYW114" s="104"/>
      <c r="MYX114" s="104"/>
      <c r="MYY114" s="104"/>
      <c r="MYZ114" s="104"/>
      <c r="MZA114" s="104"/>
      <c r="MZB114" s="104"/>
      <c r="MZC114" s="104"/>
      <c r="MZD114" s="104"/>
      <c r="MZE114" s="104"/>
      <c r="MZF114" s="104"/>
      <c r="MZG114" s="104"/>
      <c r="MZH114" s="104"/>
      <c r="MZI114" s="104"/>
      <c r="MZJ114" s="104"/>
      <c r="MZK114" s="104"/>
      <c r="MZL114" s="104"/>
      <c r="MZM114" s="104"/>
      <c r="MZN114" s="104"/>
      <c r="MZO114" s="104"/>
      <c r="MZP114" s="104"/>
      <c r="MZQ114" s="104"/>
      <c r="MZR114" s="104"/>
      <c r="MZS114" s="104"/>
      <c r="MZT114" s="104"/>
      <c r="MZU114" s="104"/>
      <c r="MZV114" s="104"/>
      <c r="MZW114" s="104"/>
      <c r="MZX114" s="104"/>
      <c r="MZY114" s="104"/>
      <c r="MZZ114" s="104"/>
      <c r="NAA114" s="104"/>
      <c r="NAB114" s="104"/>
      <c r="NAC114" s="104"/>
      <c r="NAD114" s="104"/>
      <c r="NAE114" s="104"/>
      <c r="NAF114" s="104"/>
      <c r="NAG114" s="104"/>
      <c r="NAH114" s="104"/>
      <c r="NAI114" s="104"/>
      <c r="NAJ114" s="104"/>
      <c r="NAK114" s="104"/>
      <c r="NAL114" s="104"/>
      <c r="NAM114" s="104"/>
      <c r="NAN114" s="104"/>
      <c r="NAO114" s="104"/>
      <c r="NAP114" s="104"/>
      <c r="NAQ114" s="104"/>
      <c r="NAR114" s="104"/>
      <c r="NAS114" s="104"/>
      <c r="NAT114" s="104"/>
      <c r="NAU114" s="104"/>
      <c r="NAV114" s="104"/>
      <c r="NAW114" s="104"/>
      <c r="NAX114" s="104"/>
      <c r="NAY114" s="104"/>
      <c r="NAZ114" s="104"/>
      <c r="NBA114" s="104"/>
      <c r="NBB114" s="104"/>
      <c r="NBC114" s="104"/>
      <c r="NBD114" s="104"/>
      <c r="NBE114" s="104"/>
      <c r="NBF114" s="104"/>
      <c r="NBG114" s="104"/>
      <c r="NBH114" s="104"/>
      <c r="NBI114" s="104"/>
      <c r="NBJ114" s="104"/>
      <c r="NBK114" s="104"/>
      <c r="NBL114" s="104"/>
      <c r="NBM114" s="104"/>
      <c r="NBN114" s="104"/>
      <c r="NBO114" s="104"/>
      <c r="NBP114" s="104"/>
      <c r="NBQ114" s="104"/>
      <c r="NBR114" s="104"/>
      <c r="NBS114" s="104"/>
      <c r="NBT114" s="104"/>
      <c r="NBU114" s="104"/>
      <c r="NBV114" s="104"/>
      <c r="NBW114" s="104"/>
      <c r="NBX114" s="104"/>
      <c r="NBY114" s="104"/>
      <c r="NBZ114" s="104"/>
      <c r="NCA114" s="104"/>
      <c r="NCB114" s="104"/>
      <c r="NCC114" s="104"/>
      <c r="NCD114" s="104"/>
      <c r="NCE114" s="104"/>
      <c r="NCF114" s="104"/>
      <c r="NCG114" s="104"/>
      <c r="NCH114" s="104"/>
      <c r="NCI114" s="104"/>
      <c r="NCJ114" s="104"/>
      <c r="NCK114" s="104"/>
      <c r="NCL114" s="104"/>
      <c r="NCM114" s="104"/>
      <c r="NCN114" s="104"/>
      <c r="NCO114" s="104"/>
      <c r="NCP114" s="104"/>
      <c r="NCQ114" s="104"/>
      <c r="NCR114" s="104"/>
      <c r="NCS114" s="104"/>
      <c r="NCT114" s="104"/>
      <c r="NCU114" s="104"/>
      <c r="NCV114" s="104"/>
      <c r="NCW114" s="104"/>
      <c r="NCX114" s="104"/>
      <c r="NCY114" s="104"/>
      <c r="NCZ114" s="104"/>
      <c r="NDA114" s="104"/>
      <c r="NDB114" s="104"/>
      <c r="NDC114" s="104"/>
      <c r="NDD114" s="104"/>
      <c r="NDE114" s="104"/>
      <c r="NDF114" s="104"/>
      <c r="NDG114" s="104"/>
      <c r="NDH114" s="104"/>
      <c r="NDI114" s="104"/>
      <c r="NDJ114" s="104"/>
      <c r="NDK114" s="104"/>
      <c r="NDL114" s="104"/>
      <c r="NDM114" s="104"/>
      <c r="NDN114" s="104"/>
      <c r="NDO114" s="104"/>
      <c r="NDP114" s="104"/>
      <c r="NDQ114" s="104"/>
      <c r="NDR114" s="104"/>
      <c r="NDS114" s="104"/>
      <c r="NDT114" s="104"/>
      <c r="NDU114" s="104"/>
      <c r="NDV114" s="104"/>
      <c r="NDW114" s="104"/>
      <c r="NDX114" s="104"/>
      <c r="NDY114" s="104"/>
      <c r="NDZ114" s="104"/>
      <c r="NEA114" s="104"/>
      <c r="NEB114" s="104"/>
      <c r="NEC114" s="104"/>
      <c r="NED114" s="104"/>
      <c r="NEE114" s="104"/>
      <c r="NEF114" s="104"/>
      <c r="NEG114" s="104"/>
      <c r="NEH114" s="104"/>
      <c r="NEI114" s="104"/>
      <c r="NEJ114" s="104"/>
      <c r="NEK114" s="104"/>
      <c r="NEL114" s="104"/>
      <c r="NEM114" s="104"/>
      <c r="NEN114" s="104"/>
      <c r="NEO114" s="104"/>
      <c r="NEP114" s="104"/>
      <c r="NEQ114" s="104"/>
      <c r="NER114" s="104"/>
      <c r="NES114" s="104"/>
      <c r="NET114" s="104"/>
      <c r="NEU114" s="104"/>
      <c r="NEV114" s="104"/>
      <c r="NEW114" s="104"/>
      <c r="NEX114" s="104"/>
      <c r="NEY114" s="104"/>
      <c r="NEZ114" s="104"/>
      <c r="NFA114" s="104"/>
      <c r="NFB114" s="104"/>
      <c r="NFC114" s="104"/>
      <c r="NFD114" s="104"/>
      <c r="NFE114" s="104"/>
      <c r="NFF114" s="104"/>
      <c r="NFG114" s="104"/>
      <c r="NFH114" s="104"/>
      <c r="NFI114" s="104"/>
      <c r="NFJ114" s="104"/>
      <c r="NFK114" s="104"/>
      <c r="NFL114" s="104"/>
      <c r="NFM114" s="104"/>
      <c r="NFN114" s="104"/>
      <c r="NFO114" s="104"/>
      <c r="NFP114" s="104"/>
      <c r="NFQ114" s="104"/>
      <c r="NFR114" s="104"/>
      <c r="NFS114" s="104"/>
      <c r="NFT114" s="104"/>
      <c r="NFU114" s="104"/>
      <c r="NFV114" s="104"/>
      <c r="NFW114" s="104"/>
      <c r="NFX114" s="104"/>
      <c r="NFY114" s="104"/>
      <c r="NFZ114" s="104"/>
      <c r="NGA114" s="104"/>
      <c r="NGB114" s="104"/>
      <c r="NGC114" s="104"/>
      <c r="NGD114" s="104"/>
      <c r="NGE114" s="104"/>
      <c r="NGF114" s="104"/>
      <c r="NGG114" s="104"/>
      <c r="NGH114" s="104"/>
      <c r="NGI114" s="104"/>
      <c r="NGJ114" s="104"/>
      <c r="NGK114" s="104"/>
      <c r="NGL114" s="104"/>
      <c r="NGM114" s="104"/>
      <c r="NGN114" s="104"/>
      <c r="NGO114" s="104"/>
      <c r="NGP114" s="104"/>
      <c r="NGQ114" s="104"/>
      <c r="NGR114" s="104"/>
      <c r="NGS114" s="104"/>
      <c r="NGT114" s="104"/>
      <c r="NGU114" s="104"/>
      <c r="NGV114" s="104"/>
      <c r="NGW114" s="104"/>
      <c r="NGX114" s="104"/>
      <c r="NGY114" s="104"/>
      <c r="NGZ114" s="104"/>
      <c r="NHA114" s="104"/>
      <c r="NHB114" s="104"/>
      <c r="NHC114" s="104"/>
      <c r="NHD114" s="104"/>
      <c r="NHE114" s="104"/>
      <c r="NHF114" s="104"/>
      <c r="NHG114" s="104"/>
      <c r="NHH114" s="104"/>
      <c r="NHI114" s="104"/>
      <c r="NHJ114" s="104"/>
      <c r="NHK114" s="104"/>
      <c r="NHL114" s="104"/>
      <c r="NHM114" s="104"/>
      <c r="NHN114" s="104"/>
      <c r="NHO114" s="104"/>
      <c r="NHP114" s="104"/>
      <c r="NHQ114" s="104"/>
      <c r="NHR114" s="104"/>
      <c r="NHS114" s="104"/>
      <c r="NHT114" s="104"/>
      <c r="NHU114" s="104"/>
      <c r="NHV114" s="104"/>
      <c r="NHW114" s="104"/>
      <c r="NHX114" s="104"/>
      <c r="NHY114" s="104"/>
      <c r="NHZ114" s="104"/>
      <c r="NIA114" s="104"/>
      <c r="NIB114" s="104"/>
      <c r="NIC114" s="104"/>
      <c r="NID114" s="104"/>
      <c r="NIE114" s="104"/>
      <c r="NIF114" s="104"/>
      <c r="NIG114" s="104"/>
      <c r="NIH114" s="104"/>
      <c r="NII114" s="104"/>
      <c r="NIJ114" s="104"/>
      <c r="NIK114" s="104"/>
      <c r="NIL114" s="104"/>
      <c r="NIM114" s="104"/>
      <c r="NIN114" s="104"/>
      <c r="NIO114" s="104"/>
      <c r="NIP114" s="104"/>
      <c r="NIQ114" s="104"/>
      <c r="NIR114" s="104"/>
      <c r="NIS114" s="104"/>
      <c r="NIT114" s="104"/>
      <c r="NIU114" s="104"/>
      <c r="NIV114" s="104"/>
      <c r="NIW114" s="104"/>
      <c r="NIX114" s="104"/>
      <c r="NIY114" s="104"/>
      <c r="NIZ114" s="104"/>
      <c r="NJA114" s="104"/>
      <c r="NJB114" s="104"/>
      <c r="NJC114" s="104"/>
      <c r="NJD114" s="104"/>
      <c r="NJE114" s="104"/>
      <c r="NJF114" s="104"/>
      <c r="NJG114" s="104"/>
      <c r="NJH114" s="104"/>
      <c r="NJI114" s="104"/>
      <c r="NJJ114" s="104"/>
      <c r="NJK114" s="104"/>
      <c r="NJL114" s="104"/>
      <c r="NJM114" s="104"/>
      <c r="NJN114" s="104"/>
      <c r="NJO114" s="104"/>
      <c r="NJP114" s="104"/>
      <c r="NJQ114" s="104"/>
      <c r="NJR114" s="104"/>
      <c r="NJS114" s="104"/>
      <c r="NJT114" s="104"/>
      <c r="NJU114" s="104"/>
      <c r="NJV114" s="104"/>
      <c r="NJW114" s="104"/>
      <c r="NJX114" s="104"/>
      <c r="NJY114" s="104"/>
      <c r="NJZ114" s="104"/>
      <c r="NKA114" s="104"/>
      <c r="NKB114" s="104"/>
      <c r="NKC114" s="104"/>
      <c r="NKD114" s="104"/>
      <c r="NKE114" s="104"/>
      <c r="NKF114" s="104"/>
      <c r="NKG114" s="104"/>
      <c r="NKH114" s="104"/>
      <c r="NKI114" s="104"/>
      <c r="NKJ114" s="104"/>
      <c r="NKK114" s="104"/>
      <c r="NKL114" s="104"/>
      <c r="NKM114" s="104"/>
      <c r="NKN114" s="104"/>
      <c r="NKO114" s="104"/>
      <c r="NKP114" s="104"/>
      <c r="NKQ114" s="104"/>
      <c r="NKR114" s="104"/>
      <c r="NKS114" s="104"/>
      <c r="NKT114" s="104"/>
      <c r="NKU114" s="104"/>
      <c r="NKV114" s="104"/>
      <c r="NKW114" s="104"/>
      <c r="NKX114" s="104"/>
      <c r="NKY114" s="104"/>
      <c r="NKZ114" s="104"/>
      <c r="NLA114" s="104"/>
      <c r="NLB114" s="104"/>
      <c r="NLC114" s="104"/>
      <c r="NLD114" s="104"/>
      <c r="NLE114" s="104"/>
      <c r="NLF114" s="104"/>
      <c r="NLG114" s="104"/>
      <c r="NLH114" s="104"/>
      <c r="NLI114" s="104"/>
      <c r="NLJ114" s="104"/>
      <c r="NLK114" s="104"/>
      <c r="NLL114" s="104"/>
      <c r="NLM114" s="104"/>
      <c r="NLN114" s="104"/>
      <c r="NLO114" s="104"/>
      <c r="NLP114" s="104"/>
      <c r="NLQ114" s="104"/>
      <c r="NLR114" s="104"/>
      <c r="NLS114" s="104"/>
      <c r="NLT114" s="104"/>
      <c r="NLU114" s="104"/>
      <c r="NLV114" s="104"/>
      <c r="NLW114" s="104"/>
      <c r="NLX114" s="104"/>
      <c r="NLY114" s="104"/>
      <c r="NLZ114" s="104"/>
      <c r="NMA114" s="104"/>
      <c r="NMB114" s="104"/>
      <c r="NMC114" s="104"/>
      <c r="NMD114" s="104"/>
      <c r="NME114" s="104"/>
      <c r="NMF114" s="104"/>
      <c r="NMG114" s="104"/>
      <c r="NMH114" s="104"/>
      <c r="NMI114" s="104"/>
      <c r="NMJ114" s="104"/>
      <c r="NMK114" s="104"/>
      <c r="NML114" s="104"/>
      <c r="NMM114" s="104"/>
      <c r="NMN114" s="104"/>
      <c r="NMO114" s="104"/>
      <c r="NMP114" s="104"/>
      <c r="NMQ114" s="104"/>
      <c r="NMR114" s="104"/>
      <c r="NMS114" s="104"/>
      <c r="NMT114" s="104"/>
      <c r="NMU114" s="104"/>
      <c r="NMV114" s="104"/>
      <c r="NMW114" s="104"/>
      <c r="NMX114" s="104"/>
      <c r="NMY114" s="104"/>
      <c r="NMZ114" s="104"/>
      <c r="NNA114" s="104"/>
      <c r="NNB114" s="104"/>
      <c r="NNC114" s="104"/>
      <c r="NND114" s="104"/>
      <c r="NNE114" s="104"/>
      <c r="NNF114" s="104"/>
      <c r="NNG114" s="104"/>
      <c r="NNH114" s="104"/>
      <c r="NNI114" s="104"/>
      <c r="NNJ114" s="104"/>
      <c r="NNK114" s="104"/>
      <c r="NNL114" s="104"/>
      <c r="NNM114" s="104"/>
      <c r="NNN114" s="104"/>
      <c r="NNO114" s="104"/>
      <c r="NNP114" s="104"/>
      <c r="NNQ114" s="104"/>
      <c r="NNR114" s="104"/>
      <c r="NNS114" s="104"/>
      <c r="NNT114" s="104"/>
      <c r="NNU114" s="104"/>
      <c r="NNV114" s="104"/>
      <c r="NNW114" s="104"/>
      <c r="NNX114" s="104"/>
      <c r="NNY114" s="104"/>
      <c r="NNZ114" s="104"/>
      <c r="NOA114" s="104"/>
      <c r="NOB114" s="104"/>
      <c r="NOC114" s="104"/>
      <c r="NOD114" s="104"/>
      <c r="NOE114" s="104"/>
      <c r="NOF114" s="104"/>
      <c r="NOG114" s="104"/>
      <c r="NOH114" s="104"/>
      <c r="NOI114" s="104"/>
      <c r="NOJ114" s="104"/>
      <c r="NOK114" s="104"/>
      <c r="NOL114" s="104"/>
      <c r="NOM114" s="104"/>
      <c r="NON114" s="104"/>
      <c r="NOO114" s="104"/>
      <c r="NOP114" s="104"/>
      <c r="NOQ114" s="104"/>
      <c r="NOR114" s="104"/>
      <c r="NOS114" s="104"/>
      <c r="NOT114" s="104"/>
      <c r="NOU114" s="104"/>
      <c r="NOV114" s="104"/>
      <c r="NOW114" s="104"/>
      <c r="NOX114" s="104"/>
      <c r="NOY114" s="104"/>
      <c r="NOZ114" s="104"/>
      <c r="NPA114" s="104"/>
      <c r="NPB114" s="104"/>
      <c r="NPC114" s="104"/>
      <c r="NPD114" s="104"/>
      <c r="NPE114" s="104"/>
      <c r="NPF114" s="104"/>
      <c r="NPG114" s="104"/>
      <c r="NPH114" s="104"/>
      <c r="NPI114" s="104"/>
      <c r="NPJ114" s="104"/>
      <c r="NPK114" s="104"/>
      <c r="NPL114" s="104"/>
      <c r="NPM114" s="104"/>
      <c r="NPN114" s="104"/>
      <c r="NPO114" s="104"/>
      <c r="NPP114" s="104"/>
      <c r="NPQ114" s="104"/>
      <c r="NPR114" s="104"/>
      <c r="NPS114" s="104"/>
      <c r="NPT114" s="104"/>
      <c r="NPU114" s="104"/>
      <c r="NPV114" s="104"/>
      <c r="NPW114" s="104"/>
      <c r="NPX114" s="104"/>
      <c r="NPY114" s="104"/>
      <c r="NPZ114" s="104"/>
      <c r="NQA114" s="104"/>
      <c r="NQB114" s="104"/>
      <c r="NQC114" s="104"/>
      <c r="NQD114" s="104"/>
      <c r="NQE114" s="104"/>
      <c r="NQF114" s="104"/>
      <c r="NQG114" s="104"/>
      <c r="NQH114" s="104"/>
      <c r="NQI114" s="104"/>
      <c r="NQJ114" s="104"/>
      <c r="NQK114" s="104"/>
      <c r="NQL114" s="104"/>
      <c r="NQM114" s="104"/>
      <c r="NQN114" s="104"/>
      <c r="NQO114" s="104"/>
      <c r="NQP114" s="104"/>
      <c r="NQQ114" s="104"/>
      <c r="NQR114" s="104"/>
      <c r="NQS114" s="104"/>
      <c r="NQT114" s="104"/>
      <c r="NQU114" s="104"/>
      <c r="NQV114" s="104"/>
      <c r="NQW114" s="104"/>
      <c r="NQX114" s="104"/>
      <c r="NQY114" s="104"/>
      <c r="NQZ114" s="104"/>
      <c r="NRA114" s="104"/>
      <c r="NRB114" s="104"/>
      <c r="NRC114" s="104"/>
      <c r="NRD114" s="104"/>
      <c r="NRE114" s="104"/>
      <c r="NRF114" s="104"/>
      <c r="NRG114" s="104"/>
      <c r="NRH114" s="104"/>
      <c r="NRI114" s="104"/>
      <c r="NRJ114" s="104"/>
      <c r="NRK114" s="104"/>
      <c r="NRL114" s="104"/>
      <c r="NRM114" s="104"/>
      <c r="NRN114" s="104"/>
      <c r="NRO114" s="104"/>
      <c r="NRP114" s="104"/>
      <c r="NRQ114" s="104"/>
      <c r="NRR114" s="104"/>
      <c r="NRS114" s="104"/>
      <c r="NRT114" s="104"/>
      <c r="NRU114" s="104"/>
      <c r="NRV114" s="104"/>
      <c r="NRW114" s="104"/>
      <c r="NRX114" s="104"/>
      <c r="NRY114" s="104"/>
      <c r="NRZ114" s="104"/>
      <c r="NSA114" s="104"/>
      <c r="NSB114" s="104"/>
      <c r="NSC114" s="104"/>
      <c r="NSD114" s="104"/>
      <c r="NSE114" s="104"/>
      <c r="NSF114" s="104"/>
      <c r="NSG114" s="104"/>
      <c r="NSH114" s="104"/>
      <c r="NSI114" s="104"/>
      <c r="NSJ114" s="104"/>
      <c r="NSK114" s="104"/>
      <c r="NSL114" s="104"/>
      <c r="NSM114" s="104"/>
      <c r="NSN114" s="104"/>
      <c r="NSO114" s="104"/>
      <c r="NSP114" s="104"/>
      <c r="NSQ114" s="104"/>
      <c r="NSR114" s="104"/>
      <c r="NSS114" s="104"/>
      <c r="NST114" s="104"/>
      <c r="NSU114" s="104"/>
      <c r="NSV114" s="104"/>
      <c r="NSW114" s="104"/>
      <c r="NSX114" s="104"/>
      <c r="NSY114" s="104"/>
      <c r="NSZ114" s="104"/>
      <c r="NTA114" s="104"/>
      <c r="NTB114" s="104"/>
      <c r="NTC114" s="104"/>
      <c r="NTD114" s="104"/>
      <c r="NTE114" s="104"/>
      <c r="NTF114" s="104"/>
      <c r="NTG114" s="104"/>
      <c r="NTH114" s="104"/>
      <c r="NTI114" s="104"/>
      <c r="NTJ114" s="104"/>
      <c r="NTK114" s="104"/>
      <c r="NTL114" s="104"/>
      <c r="NTM114" s="104"/>
      <c r="NTN114" s="104"/>
      <c r="NTO114" s="104"/>
      <c r="NTP114" s="104"/>
      <c r="NTQ114" s="104"/>
      <c r="NTR114" s="104"/>
      <c r="NTS114" s="104"/>
      <c r="NTT114" s="104"/>
      <c r="NTU114" s="104"/>
      <c r="NTV114" s="104"/>
      <c r="NTW114" s="104"/>
      <c r="NTX114" s="104"/>
      <c r="NTY114" s="104"/>
      <c r="NTZ114" s="104"/>
      <c r="NUA114" s="104"/>
      <c r="NUB114" s="104"/>
      <c r="NUC114" s="104"/>
      <c r="NUD114" s="104"/>
      <c r="NUE114" s="104"/>
      <c r="NUF114" s="104"/>
      <c r="NUG114" s="104"/>
      <c r="NUH114" s="104"/>
      <c r="NUI114" s="104"/>
      <c r="NUJ114" s="104"/>
      <c r="NUK114" s="104"/>
      <c r="NUL114" s="104"/>
      <c r="NUM114" s="104"/>
      <c r="NUN114" s="104"/>
      <c r="NUO114" s="104"/>
      <c r="NUP114" s="104"/>
      <c r="NUQ114" s="104"/>
      <c r="NUR114" s="104"/>
      <c r="NUS114" s="104"/>
      <c r="NUT114" s="104"/>
      <c r="NUU114" s="104"/>
      <c r="NUV114" s="104"/>
      <c r="NUW114" s="104"/>
      <c r="NUX114" s="104"/>
      <c r="NUY114" s="104"/>
      <c r="NUZ114" s="104"/>
      <c r="NVA114" s="104"/>
      <c r="NVB114" s="104"/>
      <c r="NVC114" s="104"/>
      <c r="NVD114" s="104"/>
      <c r="NVE114" s="104"/>
      <c r="NVF114" s="104"/>
      <c r="NVG114" s="104"/>
      <c r="NVH114" s="104"/>
      <c r="NVI114" s="104"/>
      <c r="NVJ114" s="104"/>
      <c r="NVK114" s="104"/>
      <c r="NVL114" s="104"/>
      <c r="NVM114" s="104"/>
      <c r="NVN114" s="104"/>
      <c r="NVO114" s="104"/>
      <c r="NVP114" s="104"/>
      <c r="NVQ114" s="104"/>
      <c r="NVR114" s="104"/>
      <c r="NVS114" s="104"/>
      <c r="NVT114" s="104"/>
      <c r="NVU114" s="104"/>
      <c r="NVV114" s="104"/>
      <c r="NVW114" s="104"/>
      <c r="NVX114" s="104"/>
      <c r="NVY114" s="104"/>
      <c r="NVZ114" s="104"/>
      <c r="NWA114" s="104"/>
      <c r="NWB114" s="104"/>
      <c r="NWC114" s="104"/>
      <c r="NWD114" s="104"/>
      <c r="NWE114" s="104"/>
      <c r="NWF114" s="104"/>
      <c r="NWG114" s="104"/>
      <c r="NWH114" s="104"/>
      <c r="NWI114" s="104"/>
      <c r="NWJ114" s="104"/>
      <c r="NWK114" s="104"/>
      <c r="NWL114" s="104"/>
      <c r="NWM114" s="104"/>
      <c r="NWN114" s="104"/>
      <c r="NWO114" s="104"/>
      <c r="NWP114" s="104"/>
      <c r="NWQ114" s="104"/>
      <c r="NWR114" s="104"/>
      <c r="NWS114" s="104"/>
      <c r="NWT114" s="104"/>
      <c r="NWU114" s="104"/>
      <c r="NWV114" s="104"/>
      <c r="NWW114" s="104"/>
      <c r="NWX114" s="104"/>
      <c r="NWY114" s="104"/>
      <c r="NWZ114" s="104"/>
      <c r="NXA114" s="104"/>
      <c r="NXB114" s="104"/>
      <c r="NXC114" s="104"/>
      <c r="NXD114" s="104"/>
      <c r="NXE114" s="104"/>
      <c r="NXF114" s="104"/>
      <c r="NXG114" s="104"/>
      <c r="NXH114" s="104"/>
      <c r="NXI114" s="104"/>
      <c r="NXJ114" s="104"/>
      <c r="NXK114" s="104"/>
      <c r="NXL114" s="104"/>
      <c r="NXM114" s="104"/>
      <c r="NXN114" s="104"/>
      <c r="NXO114" s="104"/>
      <c r="NXP114" s="104"/>
      <c r="NXQ114" s="104"/>
      <c r="NXR114" s="104"/>
      <c r="NXS114" s="104"/>
      <c r="NXT114" s="104"/>
      <c r="NXU114" s="104"/>
      <c r="NXV114" s="104"/>
      <c r="NXW114" s="104"/>
      <c r="NXX114" s="104"/>
      <c r="NXY114" s="104"/>
      <c r="NXZ114" s="104"/>
      <c r="NYA114" s="104"/>
      <c r="NYB114" s="104"/>
      <c r="NYC114" s="104"/>
      <c r="NYD114" s="104"/>
      <c r="NYE114" s="104"/>
      <c r="NYF114" s="104"/>
      <c r="NYG114" s="104"/>
      <c r="NYH114" s="104"/>
      <c r="NYI114" s="104"/>
      <c r="NYJ114" s="104"/>
      <c r="NYK114" s="104"/>
      <c r="NYL114" s="104"/>
      <c r="NYM114" s="104"/>
      <c r="NYN114" s="104"/>
      <c r="NYO114" s="104"/>
      <c r="NYP114" s="104"/>
      <c r="NYQ114" s="104"/>
      <c r="NYR114" s="104"/>
      <c r="NYS114" s="104"/>
      <c r="NYT114" s="104"/>
      <c r="NYU114" s="104"/>
      <c r="NYV114" s="104"/>
      <c r="NYW114" s="104"/>
      <c r="NYX114" s="104"/>
      <c r="NYY114" s="104"/>
      <c r="NYZ114" s="104"/>
      <c r="NZA114" s="104"/>
      <c r="NZB114" s="104"/>
      <c r="NZC114" s="104"/>
      <c r="NZD114" s="104"/>
      <c r="NZE114" s="104"/>
      <c r="NZF114" s="104"/>
      <c r="NZG114" s="104"/>
      <c r="NZH114" s="104"/>
      <c r="NZI114" s="104"/>
      <c r="NZJ114" s="104"/>
      <c r="NZK114" s="104"/>
      <c r="NZL114" s="104"/>
      <c r="NZM114" s="104"/>
      <c r="NZN114" s="104"/>
      <c r="NZO114" s="104"/>
      <c r="NZP114" s="104"/>
      <c r="NZQ114" s="104"/>
      <c r="NZR114" s="104"/>
      <c r="NZS114" s="104"/>
      <c r="NZT114" s="104"/>
      <c r="NZU114" s="104"/>
      <c r="NZV114" s="104"/>
      <c r="NZW114" s="104"/>
      <c r="NZX114" s="104"/>
      <c r="NZY114" s="104"/>
      <c r="NZZ114" s="104"/>
      <c r="OAA114" s="104"/>
      <c r="OAB114" s="104"/>
      <c r="OAC114" s="104"/>
      <c r="OAD114" s="104"/>
      <c r="OAE114" s="104"/>
      <c r="OAF114" s="104"/>
      <c r="OAG114" s="104"/>
      <c r="OAH114" s="104"/>
      <c r="OAI114" s="104"/>
      <c r="OAJ114" s="104"/>
      <c r="OAK114" s="104"/>
      <c r="OAL114" s="104"/>
      <c r="OAM114" s="104"/>
      <c r="OAN114" s="104"/>
      <c r="OAO114" s="104"/>
      <c r="OAP114" s="104"/>
      <c r="OAQ114" s="104"/>
      <c r="OAR114" s="104"/>
      <c r="OAS114" s="104"/>
      <c r="OAT114" s="104"/>
      <c r="OAU114" s="104"/>
      <c r="OAV114" s="104"/>
      <c r="OAW114" s="104"/>
      <c r="OAX114" s="104"/>
      <c r="OAY114" s="104"/>
      <c r="OAZ114" s="104"/>
      <c r="OBA114" s="104"/>
      <c r="OBB114" s="104"/>
      <c r="OBC114" s="104"/>
      <c r="OBD114" s="104"/>
      <c r="OBE114" s="104"/>
      <c r="OBF114" s="104"/>
      <c r="OBG114" s="104"/>
      <c r="OBH114" s="104"/>
      <c r="OBI114" s="104"/>
      <c r="OBJ114" s="104"/>
      <c r="OBK114" s="104"/>
      <c r="OBL114" s="104"/>
      <c r="OBM114" s="104"/>
      <c r="OBN114" s="104"/>
      <c r="OBO114" s="104"/>
      <c r="OBP114" s="104"/>
      <c r="OBQ114" s="104"/>
      <c r="OBR114" s="104"/>
      <c r="OBS114" s="104"/>
      <c r="OBT114" s="104"/>
      <c r="OBU114" s="104"/>
      <c r="OBV114" s="104"/>
      <c r="OBW114" s="104"/>
      <c r="OBX114" s="104"/>
      <c r="OBY114" s="104"/>
      <c r="OBZ114" s="104"/>
      <c r="OCA114" s="104"/>
      <c r="OCB114" s="104"/>
      <c r="OCC114" s="104"/>
      <c r="OCD114" s="104"/>
      <c r="OCE114" s="104"/>
      <c r="OCF114" s="104"/>
      <c r="OCG114" s="104"/>
      <c r="OCH114" s="104"/>
      <c r="OCI114" s="104"/>
      <c r="OCJ114" s="104"/>
      <c r="OCK114" s="104"/>
      <c r="OCL114" s="104"/>
      <c r="OCM114" s="104"/>
      <c r="OCN114" s="104"/>
      <c r="OCO114" s="104"/>
      <c r="OCP114" s="104"/>
      <c r="OCQ114" s="104"/>
      <c r="OCR114" s="104"/>
      <c r="OCS114" s="104"/>
      <c r="OCT114" s="104"/>
      <c r="OCU114" s="104"/>
      <c r="OCV114" s="104"/>
      <c r="OCW114" s="104"/>
      <c r="OCX114" s="104"/>
      <c r="OCY114" s="104"/>
      <c r="OCZ114" s="104"/>
      <c r="ODA114" s="104"/>
      <c r="ODB114" s="104"/>
      <c r="ODC114" s="104"/>
      <c r="ODD114" s="104"/>
      <c r="ODE114" s="104"/>
      <c r="ODF114" s="104"/>
      <c r="ODG114" s="104"/>
      <c r="ODH114" s="104"/>
      <c r="ODI114" s="104"/>
      <c r="ODJ114" s="104"/>
      <c r="ODK114" s="104"/>
      <c r="ODL114" s="104"/>
      <c r="ODM114" s="104"/>
      <c r="ODN114" s="104"/>
      <c r="ODO114" s="104"/>
      <c r="ODP114" s="104"/>
      <c r="ODQ114" s="104"/>
      <c r="ODR114" s="104"/>
      <c r="ODS114" s="104"/>
      <c r="ODT114" s="104"/>
      <c r="ODU114" s="104"/>
      <c r="ODV114" s="104"/>
      <c r="ODW114" s="104"/>
      <c r="ODX114" s="104"/>
      <c r="ODY114" s="104"/>
      <c r="ODZ114" s="104"/>
      <c r="OEA114" s="104"/>
      <c r="OEB114" s="104"/>
      <c r="OEC114" s="104"/>
      <c r="OED114" s="104"/>
      <c r="OEE114" s="104"/>
      <c r="OEF114" s="104"/>
      <c r="OEG114" s="104"/>
      <c r="OEH114" s="104"/>
      <c r="OEI114" s="104"/>
      <c r="OEJ114" s="104"/>
      <c r="OEK114" s="104"/>
      <c r="OEL114" s="104"/>
      <c r="OEM114" s="104"/>
      <c r="OEN114" s="104"/>
      <c r="OEO114" s="104"/>
      <c r="OEP114" s="104"/>
      <c r="OEQ114" s="104"/>
      <c r="OER114" s="104"/>
      <c r="OES114" s="104"/>
      <c r="OET114" s="104"/>
      <c r="OEU114" s="104"/>
      <c r="OEV114" s="104"/>
      <c r="OEW114" s="104"/>
      <c r="OEX114" s="104"/>
      <c r="OEY114" s="104"/>
      <c r="OEZ114" s="104"/>
      <c r="OFA114" s="104"/>
      <c r="OFB114" s="104"/>
      <c r="OFC114" s="104"/>
      <c r="OFD114" s="104"/>
      <c r="OFE114" s="104"/>
      <c r="OFF114" s="104"/>
      <c r="OFG114" s="104"/>
      <c r="OFH114" s="104"/>
      <c r="OFI114" s="104"/>
      <c r="OFJ114" s="104"/>
      <c r="OFK114" s="104"/>
      <c r="OFL114" s="104"/>
      <c r="OFM114" s="104"/>
      <c r="OFN114" s="104"/>
      <c r="OFO114" s="104"/>
      <c r="OFP114" s="104"/>
      <c r="OFQ114" s="104"/>
      <c r="OFR114" s="104"/>
      <c r="OFS114" s="104"/>
      <c r="OFT114" s="104"/>
      <c r="OFU114" s="104"/>
      <c r="OFV114" s="104"/>
      <c r="OFW114" s="104"/>
      <c r="OFX114" s="104"/>
      <c r="OFY114" s="104"/>
      <c r="OFZ114" s="104"/>
      <c r="OGA114" s="104"/>
      <c r="OGB114" s="104"/>
      <c r="OGC114" s="104"/>
      <c r="OGD114" s="104"/>
      <c r="OGE114" s="104"/>
      <c r="OGF114" s="104"/>
      <c r="OGG114" s="104"/>
      <c r="OGH114" s="104"/>
      <c r="OGI114" s="104"/>
      <c r="OGJ114" s="104"/>
      <c r="OGK114" s="104"/>
      <c r="OGL114" s="104"/>
      <c r="OGM114" s="104"/>
      <c r="OGN114" s="104"/>
      <c r="OGO114" s="104"/>
      <c r="OGP114" s="104"/>
      <c r="OGQ114" s="104"/>
      <c r="OGR114" s="104"/>
      <c r="OGS114" s="104"/>
      <c r="OGT114" s="104"/>
      <c r="OGU114" s="104"/>
      <c r="OGV114" s="104"/>
      <c r="OGW114" s="104"/>
      <c r="OGX114" s="104"/>
      <c r="OGY114" s="104"/>
      <c r="OGZ114" s="104"/>
      <c r="OHA114" s="104"/>
      <c r="OHB114" s="104"/>
      <c r="OHC114" s="104"/>
      <c r="OHD114" s="104"/>
      <c r="OHE114" s="104"/>
      <c r="OHF114" s="104"/>
      <c r="OHG114" s="104"/>
      <c r="OHH114" s="104"/>
      <c r="OHI114" s="104"/>
      <c r="OHJ114" s="104"/>
      <c r="OHK114" s="104"/>
      <c r="OHL114" s="104"/>
      <c r="OHM114" s="104"/>
      <c r="OHN114" s="104"/>
      <c r="OHO114" s="104"/>
      <c r="OHP114" s="104"/>
      <c r="OHQ114" s="104"/>
      <c r="OHR114" s="104"/>
      <c r="OHS114" s="104"/>
      <c r="OHT114" s="104"/>
      <c r="OHU114" s="104"/>
      <c r="OHV114" s="104"/>
      <c r="OHW114" s="104"/>
      <c r="OHX114" s="104"/>
      <c r="OHY114" s="104"/>
      <c r="OHZ114" s="104"/>
      <c r="OIA114" s="104"/>
      <c r="OIB114" s="104"/>
      <c r="OIC114" s="104"/>
      <c r="OID114" s="104"/>
      <c r="OIE114" s="104"/>
      <c r="OIF114" s="104"/>
      <c r="OIG114" s="104"/>
      <c r="OIH114" s="104"/>
      <c r="OII114" s="104"/>
      <c r="OIJ114" s="104"/>
      <c r="OIK114" s="104"/>
      <c r="OIL114" s="104"/>
      <c r="OIM114" s="104"/>
      <c r="OIN114" s="104"/>
      <c r="OIO114" s="104"/>
      <c r="OIP114" s="104"/>
      <c r="OIQ114" s="104"/>
      <c r="OIR114" s="104"/>
      <c r="OIS114" s="104"/>
      <c r="OIT114" s="104"/>
      <c r="OIU114" s="104"/>
      <c r="OIV114" s="104"/>
      <c r="OIW114" s="104"/>
      <c r="OIX114" s="104"/>
      <c r="OIY114" s="104"/>
      <c r="OIZ114" s="104"/>
      <c r="OJA114" s="104"/>
      <c r="OJB114" s="104"/>
      <c r="OJC114" s="104"/>
      <c r="OJD114" s="104"/>
      <c r="OJE114" s="104"/>
      <c r="OJF114" s="104"/>
      <c r="OJG114" s="104"/>
      <c r="OJH114" s="104"/>
      <c r="OJI114" s="104"/>
      <c r="OJJ114" s="104"/>
      <c r="OJK114" s="104"/>
      <c r="OJL114" s="104"/>
      <c r="OJM114" s="104"/>
      <c r="OJN114" s="104"/>
      <c r="OJO114" s="104"/>
      <c r="OJP114" s="104"/>
      <c r="OJQ114" s="104"/>
      <c r="OJR114" s="104"/>
      <c r="OJS114" s="104"/>
      <c r="OJT114" s="104"/>
      <c r="OJU114" s="104"/>
      <c r="OJV114" s="104"/>
      <c r="OJW114" s="104"/>
      <c r="OJX114" s="104"/>
      <c r="OJY114" s="104"/>
      <c r="OJZ114" s="104"/>
      <c r="OKA114" s="104"/>
      <c r="OKB114" s="104"/>
      <c r="OKC114" s="104"/>
      <c r="OKD114" s="104"/>
      <c r="OKE114" s="104"/>
      <c r="OKF114" s="104"/>
      <c r="OKG114" s="104"/>
      <c r="OKH114" s="104"/>
      <c r="OKI114" s="104"/>
      <c r="OKJ114" s="104"/>
      <c r="OKK114" s="104"/>
      <c r="OKL114" s="104"/>
      <c r="OKM114" s="104"/>
      <c r="OKN114" s="104"/>
      <c r="OKO114" s="104"/>
      <c r="OKP114" s="104"/>
      <c r="OKQ114" s="104"/>
      <c r="OKR114" s="104"/>
      <c r="OKS114" s="104"/>
      <c r="OKT114" s="104"/>
      <c r="OKU114" s="104"/>
      <c r="OKV114" s="104"/>
      <c r="OKW114" s="104"/>
      <c r="OKX114" s="104"/>
      <c r="OKY114" s="104"/>
      <c r="OKZ114" s="104"/>
      <c r="OLA114" s="104"/>
      <c r="OLB114" s="104"/>
      <c r="OLC114" s="104"/>
      <c r="OLD114" s="104"/>
      <c r="OLE114" s="104"/>
      <c r="OLF114" s="104"/>
      <c r="OLG114" s="104"/>
      <c r="OLH114" s="104"/>
      <c r="OLI114" s="104"/>
      <c r="OLJ114" s="104"/>
      <c r="OLK114" s="104"/>
      <c r="OLL114" s="104"/>
      <c r="OLM114" s="104"/>
      <c r="OLN114" s="104"/>
      <c r="OLO114" s="104"/>
      <c r="OLP114" s="104"/>
      <c r="OLQ114" s="104"/>
      <c r="OLR114" s="104"/>
      <c r="OLS114" s="104"/>
      <c r="OLT114" s="104"/>
      <c r="OLU114" s="104"/>
      <c r="OLV114" s="104"/>
      <c r="OLW114" s="104"/>
      <c r="OLX114" s="104"/>
      <c r="OLY114" s="104"/>
      <c r="OLZ114" s="104"/>
      <c r="OMA114" s="104"/>
      <c r="OMB114" s="104"/>
      <c r="OMC114" s="104"/>
      <c r="OMD114" s="104"/>
      <c r="OME114" s="104"/>
      <c r="OMF114" s="104"/>
      <c r="OMG114" s="104"/>
      <c r="OMH114" s="104"/>
      <c r="OMI114" s="104"/>
      <c r="OMJ114" s="104"/>
      <c r="OMK114" s="104"/>
      <c r="OML114" s="104"/>
      <c r="OMM114" s="104"/>
      <c r="OMN114" s="104"/>
      <c r="OMO114" s="104"/>
      <c r="OMP114" s="104"/>
      <c r="OMQ114" s="104"/>
      <c r="OMR114" s="104"/>
      <c r="OMS114" s="104"/>
      <c r="OMT114" s="104"/>
      <c r="OMU114" s="104"/>
      <c r="OMV114" s="104"/>
      <c r="OMW114" s="104"/>
      <c r="OMX114" s="104"/>
      <c r="OMY114" s="104"/>
      <c r="OMZ114" s="104"/>
      <c r="ONA114" s="104"/>
      <c r="ONB114" s="104"/>
      <c r="ONC114" s="104"/>
      <c r="OND114" s="104"/>
      <c r="ONE114" s="104"/>
      <c r="ONF114" s="104"/>
      <c r="ONG114" s="104"/>
      <c r="ONH114" s="104"/>
      <c r="ONI114" s="104"/>
      <c r="ONJ114" s="104"/>
      <c r="ONK114" s="104"/>
      <c r="ONL114" s="104"/>
      <c r="ONM114" s="104"/>
      <c r="ONN114" s="104"/>
      <c r="ONO114" s="104"/>
      <c r="ONP114" s="104"/>
      <c r="ONQ114" s="104"/>
      <c r="ONR114" s="104"/>
      <c r="ONS114" s="104"/>
      <c r="ONT114" s="104"/>
      <c r="ONU114" s="104"/>
      <c r="ONV114" s="104"/>
      <c r="ONW114" s="104"/>
      <c r="ONX114" s="104"/>
      <c r="ONY114" s="104"/>
      <c r="ONZ114" s="104"/>
      <c r="OOA114" s="104"/>
      <c r="OOB114" s="104"/>
      <c r="OOC114" s="104"/>
      <c r="OOD114" s="104"/>
      <c r="OOE114" s="104"/>
      <c r="OOF114" s="104"/>
      <c r="OOG114" s="104"/>
      <c r="OOH114" s="104"/>
      <c r="OOI114" s="104"/>
      <c r="OOJ114" s="104"/>
      <c r="OOK114" s="104"/>
      <c r="OOL114" s="104"/>
      <c r="OOM114" s="104"/>
      <c r="OON114" s="104"/>
      <c r="OOO114" s="104"/>
      <c r="OOP114" s="104"/>
      <c r="OOQ114" s="104"/>
      <c r="OOR114" s="104"/>
      <c r="OOS114" s="104"/>
      <c r="OOT114" s="104"/>
      <c r="OOU114" s="104"/>
      <c r="OOV114" s="104"/>
      <c r="OOW114" s="104"/>
      <c r="OOX114" s="104"/>
      <c r="OOY114" s="104"/>
      <c r="OOZ114" s="104"/>
      <c r="OPA114" s="104"/>
      <c r="OPB114" s="104"/>
      <c r="OPC114" s="104"/>
      <c r="OPD114" s="104"/>
      <c r="OPE114" s="104"/>
      <c r="OPF114" s="104"/>
      <c r="OPG114" s="104"/>
      <c r="OPH114" s="104"/>
      <c r="OPI114" s="104"/>
      <c r="OPJ114" s="104"/>
      <c r="OPK114" s="104"/>
      <c r="OPL114" s="104"/>
      <c r="OPM114" s="104"/>
      <c r="OPN114" s="104"/>
      <c r="OPO114" s="104"/>
      <c r="OPP114" s="104"/>
      <c r="OPQ114" s="104"/>
      <c r="OPR114" s="104"/>
      <c r="OPS114" s="104"/>
      <c r="OPT114" s="104"/>
      <c r="OPU114" s="104"/>
      <c r="OPV114" s="104"/>
      <c r="OPW114" s="104"/>
      <c r="OPX114" s="104"/>
      <c r="OPY114" s="104"/>
      <c r="OPZ114" s="104"/>
      <c r="OQA114" s="104"/>
      <c r="OQB114" s="104"/>
      <c r="OQC114" s="104"/>
      <c r="OQD114" s="104"/>
      <c r="OQE114" s="104"/>
      <c r="OQF114" s="104"/>
      <c r="OQG114" s="104"/>
      <c r="OQH114" s="104"/>
      <c r="OQI114" s="104"/>
      <c r="OQJ114" s="104"/>
      <c r="OQK114" s="104"/>
      <c r="OQL114" s="104"/>
      <c r="OQM114" s="104"/>
      <c r="OQN114" s="104"/>
      <c r="OQO114" s="104"/>
      <c r="OQP114" s="104"/>
      <c r="OQQ114" s="104"/>
      <c r="OQR114" s="104"/>
      <c r="OQS114" s="104"/>
      <c r="OQT114" s="104"/>
      <c r="OQU114" s="104"/>
      <c r="OQV114" s="104"/>
      <c r="OQW114" s="104"/>
      <c r="OQX114" s="104"/>
      <c r="OQY114" s="104"/>
      <c r="OQZ114" s="104"/>
      <c r="ORA114" s="104"/>
      <c r="ORB114" s="104"/>
      <c r="ORC114" s="104"/>
      <c r="ORD114" s="104"/>
      <c r="ORE114" s="104"/>
      <c r="ORF114" s="104"/>
      <c r="ORG114" s="104"/>
      <c r="ORH114" s="104"/>
      <c r="ORI114" s="104"/>
      <c r="ORJ114" s="104"/>
      <c r="ORK114" s="104"/>
      <c r="ORL114" s="104"/>
      <c r="ORM114" s="104"/>
      <c r="ORN114" s="104"/>
      <c r="ORO114" s="104"/>
      <c r="ORP114" s="104"/>
      <c r="ORQ114" s="104"/>
      <c r="ORR114" s="104"/>
      <c r="ORS114" s="104"/>
      <c r="ORT114" s="104"/>
      <c r="ORU114" s="104"/>
      <c r="ORV114" s="104"/>
      <c r="ORW114" s="104"/>
      <c r="ORX114" s="104"/>
      <c r="ORY114" s="104"/>
      <c r="ORZ114" s="104"/>
      <c r="OSA114" s="104"/>
      <c r="OSB114" s="104"/>
      <c r="OSC114" s="104"/>
      <c r="OSD114" s="104"/>
      <c r="OSE114" s="104"/>
      <c r="OSF114" s="104"/>
      <c r="OSG114" s="104"/>
      <c r="OSH114" s="104"/>
      <c r="OSI114" s="104"/>
      <c r="OSJ114" s="104"/>
      <c r="OSK114" s="104"/>
      <c r="OSL114" s="104"/>
      <c r="OSM114" s="104"/>
      <c r="OSN114" s="104"/>
      <c r="OSO114" s="104"/>
      <c r="OSP114" s="104"/>
      <c r="OSQ114" s="104"/>
      <c r="OSR114" s="104"/>
      <c r="OSS114" s="104"/>
      <c r="OST114" s="104"/>
      <c r="OSU114" s="104"/>
      <c r="OSV114" s="104"/>
      <c r="OSW114" s="104"/>
      <c r="OSX114" s="104"/>
      <c r="OSY114" s="104"/>
      <c r="OSZ114" s="104"/>
      <c r="OTA114" s="104"/>
      <c r="OTB114" s="104"/>
      <c r="OTC114" s="104"/>
      <c r="OTD114" s="104"/>
      <c r="OTE114" s="104"/>
      <c r="OTF114" s="104"/>
      <c r="OTG114" s="104"/>
      <c r="OTH114" s="104"/>
      <c r="OTI114" s="104"/>
      <c r="OTJ114" s="104"/>
      <c r="OTK114" s="104"/>
      <c r="OTL114" s="104"/>
      <c r="OTM114" s="104"/>
      <c r="OTN114" s="104"/>
      <c r="OTO114" s="104"/>
      <c r="OTP114" s="104"/>
      <c r="OTQ114" s="104"/>
      <c r="OTR114" s="104"/>
      <c r="OTS114" s="104"/>
      <c r="OTT114" s="104"/>
      <c r="OTU114" s="104"/>
      <c r="OTV114" s="104"/>
      <c r="OTW114" s="104"/>
      <c r="OTX114" s="104"/>
      <c r="OTY114" s="104"/>
      <c r="OTZ114" s="104"/>
      <c r="OUA114" s="104"/>
      <c r="OUB114" s="104"/>
      <c r="OUC114" s="104"/>
      <c r="OUD114" s="104"/>
      <c r="OUE114" s="104"/>
      <c r="OUF114" s="104"/>
      <c r="OUG114" s="104"/>
      <c r="OUH114" s="104"/>
      <c r="OUI114" s="104"/>
      <c r="OUJ114" s="104"/>
      <c r="OUK114" s="104"/>
      <c r="OUL114" s="104"/>
      <c r="OUM114" s="104"/>
      <c r="OUN114" s="104"/>
      <c r="OUO114" s="104"/>
      <c r="OUP114" s="104"/>
      <c r="OUQ114" s="104"/>
      <c r="OUR114" s="104"/>
      <c r="OUS114" s="104"/>
      <c r="OUT114" s="104"/>
      <c r="OUU114" s="104"/>
      <c r="OUV114" s="104"/>
      <c r="OUW114" s="104"/>
      <c r="OUX114" s="104"/>
      <c r="OUY114" s="104"/>
      <c r="OUZ114" s="104"/>
      <c r="OVA114" s="104"/>
      <c r="OVB114" s="104"/>
      <c r="OVC114" s="104"/>
      <c r="OVD114" s="104"/>
      <c r="OVE114" s="104"/>
      <c r="OVF114" s="104"/>
      <c r="OVG114" s="104"/>
      <c r="OVH114" s="104"/>
      <c r="OVI114" s="104"/>
      <c r="OVJ114" s="104"/>
      <c r="OVK114" s="104"/>
      <c r="OVL114" s="104"/>
      <c r="OVM114" s="104"/>
      <c r="OVN114" s="104"/>
      <c r="OVO114" s="104"/>
      <c r="OVP114" s="104"/>
      <c r="OVQ114" s="104"/>
      <c r="OVR114" s="104"/>
      <c r="OVS114" s="104"/>
      <c r="OVT114" s="104"/>
      <c r="OVU114" s="104"/>
      <c r="OVV114" s="104"/>
      <c r="OVW114" s="104"/>
      <c r="OVX114" s="104"/>
      <c r="OVY114" s="104"/>
      <c r="OVZ114" s="104"/>
      <c r="OWA114" s="104"/>
      <c r="OWB114" s="104"/>
      <c r="OWC114" s="104"/>
      <c r="OWD114" s="104"/>
      <c r="OWE114" s="104"/>
      <c r="OWF114" s="104"/>
      <c r="OWG114" s="104"/>
      <c r="OWH114" s="104"/>
      <c r="OWI114" s="104"/>
      <c r="OWJ114" s="104"/>
      <c r="OWK114" s="104"/>
      <c r="OWL114" s="104"/>
      <c r="OWM114" s="104"/>
      <c r="OWN114" s="104"/>
      <c r="OWO114" s="104"/>
      <c r="OWP114" s="104"/>
      <c r="OWQ114" s="104"/>
      <c r="OWR114" s="104"/>
      <c r="OWS114" s="104"/>
      <c r="OWT114" s="104"/>
      <c r="OWU114" s="104"/>
      <c r="OWV114" s="104"/>
      <c r="OWW114" s="104"/>
      <c r="OWX114" s="104"/>
      <c r="OWY114" s="104"/>
      <c r="OWZ114" s="104"/>
      <c r="OXA114" s="104"/>
      <c r="OXB114" s="104"/>
      <c r="OXC114" s="104"/>
      <c r="OXD114" s="104"/>
      <c r="OXE114" s="104"/>
      <c r="OXF114" s="104"/>
      <c r="OXG114" s="104"/>
      <c r="OXH114" s="104"/>
      <c r="OXI114" s="104"/>
      <c r="OXJ114" s="104"/>
      <c r="OXK114" s="104"/>
      <c r="OXL114" s="104"/>
      <c r="OXM114" s="104"/>
      <c r="OXN114" s="104"/>
      <c r="OXO114" s="104"/>
      <c r="OXP114" s="104"/>
      <c r="OXQ114" s="104"/>
      <c r="OXR114" s="104"/>
      <c r="OXS114" s="104"/>
      <c r="OXT114" s="104"/>
      <c r="OXU114" s="104"/>
      <c r="OXV114" s="104"/>
      <c r="OXW114" s="104"/>
      <c r="OXX114" s="104"/>
      <c r="OXY114" s="104"/>
      <c r="OXZ114" s="104"/>
      <c r="OYA114" s="104"/>
      <c r="OYB114" s="104"/>
      <c r="OYC114" s="104"/>
      <c r="OYD114" s="104"/>
      <c r="OYE114" s="104"/>
      <c r="OYF114" s="104"/>
      <c r="OYG114" s="104"/>
      <c r="OYH114" s="104"/>
      <c r="OYI114" s="104"/>
      <c r="OYJ114" s="104"/>
      <c r="OYK114" s="104"/>
      <c r="OYL114" s="104"/>
      <c r="OYM114" s="104"/>
      <c r="OYN114" s="104"/>
      <c r="OYO114" s="104"/>
      <c r="OYP114" s="104"/>
      <c r="OYQ114" s="104"/>
      <c r="OYR114" s="104"/>
      <c r="OYS114" s="104"/>
      <c r="OYT114" s="104"/>
      <c r="OYU114" s="104"/>
      <c r="OYV114" s="104"/>
      <c r="OYW114" s="104"/>
      <c r="OYX114" s="104"/>
      <c r="OYY114" s="104"/>
      <c r="OYZ114" s="104"/>
      <c r="OZA114" s="104"/>
      <c r="OZB114" s="104"/>
      <c r="OZC114" s="104"/>
      <c r="OZD114" s="104"/>
      <c r="OZE114" s="104"/>
      <c r="OZF114" s="104"/>
      <c r="OZG114" s="104"/>
      <c r="OZH114" s="104"/>
      <c r="OZI114" s="104"/>
      <c r="OZJ114" s="104"/>
      <c r="OZK114" s="104"/>
      <c r="OZL114" s="104"/>
      <c r="OZM114" s="104"/>
      <c r="OZN114" s="104"/>
      <c r="OZO114" s="104"/>
      <c r="OZP114" s="104"/>
      <c r="OZQ114" s="104"/>
      <c r="OZR114" s="104"/>
      <c r="OZS114" s="104"/>
      <c r="OZT114" s="104"/>
      <c r="OZU114" s="104"/>
      <c r="OZV114" s="104"/>
      <c r="OZW114" s="104"/>
      <c r="OZX114" s="104"/>
      <c r="OZY114" s="104"/>
      <c r="OZZ114" s="104"/>
      <c r="PAA114" s="104"/>
      <c r="PAB114" s="104"/>
      <c r="PAC114" s="104"/>
      <c r="PAD114" s="104"/>
      <c r="PAE114" s="104"/>
      <c r="PAF114" s="104"/>
      <c r="PAG114" s="104"/>
      <c r="PAH114" s="104"/>
      <c r="PAI114" s="104"/>
      <c r="PAJ114" s="104"/>
      <c r="PAK114" s="104"/>
      <c r="PAL114" s="104"/>
      <c r="PAM114" s="104"/>
      <c r="PAN114" s="104"/>
      <c r="PAO114" s="104"/>
      <c r="PAP114" s="104"/>
      <c r="PAQ114" s="104"/>
      <c r="PAR114" s="104"/>
      <c r="PAS114" s="104"/>
      <c r="PAT114" s="104"/>
      <c r="PAU114" s="104"/>
      <c r="PAV114" s="104"/>
      <c r="PAW114" s="104"/>
      <c r="PAX114" s="104"/>
      <c r="PAY114" s="104"/>
      <c r="PAZ114" s="104"/>
      <c r="PBA114" s="104"/>
      <c r="PBB114" s="104"/>
      <c r="PBC114" s="104"/>
      <c r="PBD114" s="104"/>
      <c r="PBE114" s="104"/>
      <c r="PBF114" s="104"/>
      <c r="PBG114" s="104"/>
      <c r="PBH114" s="104"/>
      <c r="PBI114" s="104"/>
      <c r="PBJ114" s="104"/>
      <c r="PBK114" s="104"/>
      <c r="PBL114" s="104"/>
      <c r="PBM114" s="104"/>
      <c r="PBN114" s="104"/>
      <c r="PBO114" s="104"/>
      <c r="PBP114" s="104"/>
      <c r="PBQ114" s="104"/>
      <c r="PBR114" s="104"/>
      <c r="PBS114" s="104"/>
      <c r="PBT114" s="104"/>
      <c r="PBU114" s="104"/>
      <c r="PBV114" s="104"/>
      <c r="PBW114" s="104"/>
      <c r="PBX114" s="104"/>
      <c r="PBY114" s="104"/>
      <c r="PBZ114" s="104"/>
      <c r="PCA114" s="104"/>
      <c r="PCB114" s="104"/>
      <c r="PCC114" s="104"/>
      <c r="PCD114" s="104"/>
      <c r="PCE114" s="104"/>
      <c r="PCF114" s="104"/>
      <c r="PCG114" s="104"/>
      <c r="PCH114" s="104"/>
      <c r="PCI114" s="104"/>
      <c r="PCJ114" s="104"/>
      <c r="PCK114" s="104"/>
      <c r="PCL114" s="104"/>
      <c r="PCM114" s="104"/>
      <c r="PCN114" s="104"/>
      <c r="PCO114" s="104"/>
      <c r="PCP114" s="104"/>
      <c r="PCQ114" s="104"/>
      <c r="PCR114" s="104"/>
      <c r="PCS114" s="104"/>
      <c r="PCT114" s="104"/>
      <c r="PCU114" s="104"/>
      <c r="PCV114" s="104"/>
      <c r="PCW114" s="104"/>
      <c r="PCX114" s="104"/>
      <c r="PCY114" s="104"/>
      <c r="PCZ114" s="104"/>
      <c r="PDA114" s="104"/>
      <c r="PDB114" s="104"/>
      <c r="PDC114" s="104"/>
      <c r="PDD114" s="104"/>
      <c r="PDE114" s="104"/>
      <c r="PDF114" s="104"/>
      <c r="PDG114" s="104"/>
      <c r="PDH114" s="104"/>
      <c r="PDI114" s="104"/>
      <c r="PDJ114" s="104"/>
      <c r="PDK114" s="104"/>
      <c r="PDL114" s="104"/>
      <c r="PDM114" s="104"/>
      <c r="PDN114" s="104"/>
      <c r="PDO114" s="104"/>
      <c r="PDP114" s="104"/>
      <c r="PDQ114" s="104"/>
      <c r="PDR114" s="104"/>
      <c r="PDS114" s="104"/>
      <c r="PDT114" s="104"/>
      <c r="PDU114" s="104"/>
      <c r="PDV114" s="104"/>
      <c r="PDW114" s="104"/>
      <c r="PDX114" s="104"/>
      <c r="PDY114" s="104"/>
      <c r="PDZ114" s="104"/>
      <c r="PEA114" s="104"/>
      <c r="PEB114" s="104"/>
      <c r="PEC114" s="104"/>
      <c r="PED114" s="104"/>
      <c r="PEE114" s="104"/>
      <c r="PEF114" s="104"/>
      <c r="PEG114" s="104"/>
      <c r="PEH114" s="104"/>
      <c r="PEI114" s="104"/>
      <c r="PEJ114" s="104"/>
      <c r="PEK114" s="104"/>
      <c r="PEL114" s="104"/>
      <c r="PEM114" s="104"/>
      <c r="PEN114" s="104"/>
      <c r="PEO114" s="104"/>
      <c r="PEP114" s="104"/>
      <c r="PEQ114" s="104"/>
      <c r="PER114" s="104"/>
      <c r="PES114" s="104"/>
      <c r="PET114" s="104"/>
      <c r="PEU114" s="104"/>
      <c r="PEV114" s="104"/>
      <c r="PEW114" s="104"/>
      <c r="PEX114" s="104"/>
      <c r="PEY114" s="104"/>
      <c r="PEZ114" s="104"/>
      <c r="PFA114" s="104"/>
      <c r="PFB114" s="104"/>
      <c r="PFC114" s="104"/>
      <c r="PFD114" s="104"/>
      <c r="PFE114" s="104"/>
      <c r="PFF114" s="104"/>
      <c r="PFG114" s="104"/>
      <c r="PFH114" s="104"/>
      <c r="PFI114" s="104"/>
      <c r="PFJ114" s="104"/>
      <c r="PFK114" s="104"/>
      <c r="PFL114" s="104"/>
      <c r="PFM114" s="104"/>
      <c r="PFN114" s="104"/>
      <c r="PFO114" s="104"/>
      <c r="PFP114" s="104"/>
      <c r="PFQ114" s="104"/>
      <c r="PFR114" s="104"/>
      <c r="PFS114" s="104"/>
      <c r="PFT114" s="104"/>
      <c r="PFU114" s="104"/>
      <c r="PFV114" s="104"/>
      <c r="PFW114" s="104"/>
      <c r="PFX114" s="104"/>
      <c r="PFY114" s="104"/>
      <c r="PFZ114" s="104"/>
      <c r="PGA114" s="104"/>
      <c r="PGB114" s="104"/>
      <c r="PGC114" s="104"/>
      <c r="PGD114" s="104"/>
      <c r="PGE114" s="104"/>
      <c r="PGF114" s="104"/>
      <c r="PGG114" s="104"/>
      <c r="PGH114" s="104"/>
      <c r="PGI114" s="104"/>
      <c r="PGJ114" s="104"/>
      <c r="PGK114" s="104"/>
      <c r="PGL114" s="104"/>
      <c r="PGM114" s="104"/>
      <c r="PGN114" s="104"/>
      <c r="PGO114" s="104"/>
      <c r="PGP114" s="104"/>
      <c r="PGQ114" s="104"/>
      <c r="PGR114" s="104"/>
      <c r="PGS114" s="104"/>
      <c r="PGT114" s="104"/>
      <c r="PGU114" s="104"/>
      <c r="PGV114" s="104"/>
      <c r="PGW114" s="104"/>
      <c r="PGX114" s="104"/>
      <c r="PGY114" s="104"/>
      <c r="PGZ114" s="104"/>
      <c r="PHA114" s="104"/>
      <c r="PHB114" s="104"/>
      <c r="PHC114" s="104"/>
      <c r="PHD114" s="104"/>
      <c r="PHE114" s="104"/>
      <c r="PHF114" s="104"/>
      <c r="PHG114" s="104"/>
      <c r="PHH114" s="104"/>
      <c r="PHI114" s="104"/>
      <c r="PHJ114" s="104"/>
      <c r="PHK114" s="104"/>
      <c r="PHL114" s="104"/>
      <c r="PHM114" s="104"/>
      <c r="PHN114" s="104"/>
      <c r="PHO114" s="104"/>
      <c r="PHP114" s="104"/>
      <c r="PHQ114" s="104"/>
      <c r="PHR114" s="104"/>
      <c r="PHS114" s="104"/>
      <c r="PHT114" s="104"/>
      <c r="PHU114" s="104"/>
      <c r="PHV114" s="104"/>
      <c r="PHW114" s="104"/>
      <c r="PHX114" s="104"/>
      <c r="PHY114" s="104"/>
      <c r="PHZ114" s="104"/>
      <c r="PIA114" s="104"/>
      <c r="PIB114" s="104"/>
      <c r="PIC114" s="104"/>
      <c r="PID114" s="104"/>
      <c r="PIE114" s="104"/>
      <c r="PIF114" s="104"/>
      <c r="PIG114" s="104"/>
      <c r="PIH114" s="104"/>
      <c r="PII114" s="104"/>
      <c r="PIJ114" s="104"/>
      <c r="PIK114" s="104"/>
      <c r="PIL114" s="104"/>
      <c r="PIM114" s="104"/>
      <c r="PIN114" s="104"/>
      <c r="PIO114" s="104"/>
      <c r="PIP114" s="104"/>
      <c r="PIQ114" s="104"/>
      <c r="PIR114" s="104"/>
      <c r="PIS114" s="104"/>
      <c r="PIT114" s="104"/>
      <c r="PIU114" s="104"/>
      <c r="PIV114" s="104"/>
      <c r="PIW114" s="104"/>
      <c r="PIX114" s="104"/>
      <c r="PIY114" s="104"/>
      <c r="PIZ114" s="104"/>
      <c r="PJA114" s="104"/>
      <c r="PJB114" s="104"/>
      <c r="PJC114" s="104"/>
      <c r="PJD114" s="104"/>
      <c r="PJE114" s="104"/>
      <c r="PJF114" s="104"/>
      <c r="PJG114" s="104"/>
      <c r="PJH114" s="104"/>
      <c r="PJI114" s="104"/>
      <c r="PJJ114" s="104"/>
      <c r="PJK114" s="104"/>
      <c r="PJL114" s="104"/>
      <c r="PJM114" s="104"/>
      <c r="PJN114" s="104"/>
      <c r="PJO114" s="104"/>
      <c r="PJP114" s="104"/>
      <c r="PJQ114" s="104"/>
      <c r="PJR114" s="104"/>
      <c r="PJS114" s="104"/>
      <c r="PJT114" s="104"/>
      <c r="PJU114" s="104"/>
      <c r="PJV114" s="104"/>
      <c r="PJW114" s="104"/>
      <c r="PJX114" s="104"/>
      <c r="PJY114" s="104"/>
      <c r="PJZ114" s="104"/>
      <c r="PKA114" s="104"/>
      <c r="PKB114" s="104"/>
      <c r="PKC114" s="104"/>
      <c r="PKD114" s="104"/>
      <c r="PKE114" s="104"/>
      <c r="PKF114" s="104"/>
      <c r="PKG114" s="104"/>
      <c r="PKH114" s="104"/>
      <c r="PKI114" s="104"/>
      <c r="PKJ114" s="104"/>
      <c r="PKK114" s="104"/>
      <c r="PKL114" s="104"/>
      <c r="PKM114" s="104"/>
      <c r="PKN114" s="104"/>
      <c r="PKO114" s="104"/>
      <c r="PKP114" s="104"/>
      <c r="PKQ114" s="104"/>
      <c r="PKR114" s="104"/>
      <c r="PKS114" s="104"/>
      <c r="PKT114" s="104"/>
      <c r="PKU114" s="104"/>
      <c r="PKV114" s="104"/>
      <c r="PKW114" s="104"/>
      <c r="PKX114" s="104"/>
      <c r="PKY114" s="104"/>
      <c r="PKZ114" s="104"/>
      <c r="PLA114" s="104"/>
      <c r="PLB114" s="104"/>
      <c r="PLC114" s="104"/>
      <c r="PLD114" s="104"/>
      <c r="PLE114" s="104"/>
      <c r="PLF114" s="104"/>
      <c r="PLG114" s="104"/>
      <c r="PLH114" s="104"/>
      <c r="PLI114" s="104"/>
      <c r="PLJ114" s="104"/>
      <c r="PLK114" s="104"/>
      <c r="PLL114" s="104"/>
      <c r="PLM114" s="104"/>
      <c r="PLN114" s="104"/>
      <c r="PLO114" s="104"/>
      <c r="PLP114" s="104"/>
      <c r="PLQ114" s="104"/>
      <c r="PLR114" s="104"/>
      <c r="PLS114" s="104"/>
      <c r="PLT114" s="104"/>
      <c r="PLU114" s="104"/>
      <c r="PLV114" s="104"/>
      <c r="PLW114" s="104"/>
      <c r="PLX114" s="104"/>
      <c r="PLY114" s="104"/>
      <c r="PLZ114" s="104"/>
      <c r="PMA114" s="104"/>
      <c r="PMB114" s="104"/>
      <c r="PMC114" s="104"/>
      <c r="PMD114" s="104"/>
      <c r="PME114" s="104"/>
      <c r="PMF114" s="104"/>
      <c r="PMG114" s="104"/>
      <c r="PMH114" s="104"/>
      <c r="PMI114" s="104"/>
      <c r="PMJ114" s="104"/>
      <c r="PMK114" s="104"/>
      <c r="PML114" s="104"/>
      <c r="PMM114" s="104"/>
      <c r="PMN114" s="104"/>
      <c r="PMO114" s="104"/>
      <c r="PMP114" s="104"/>
      <c r="PMQ114" s="104"/>
      <c r="PMR114" s="104"/>
      <c r="PMS114" s="104"/>
      <c r="PMT114" s="104"/>
      <c r="PMU114" s="104"/>
      <c r="PMV114" s="104"/>
      <c r="PMW114" s="104"/>
      <c r="PMX114" s="104"/>
      <c r="PMY114" s="104"/>
      <c r="PMZ114" s="104"/>
      <c r="PNA114" s="104"/>
      <c r="PNB114" s="104"/>
      <c r="PNC114" s="104"/>
      <c r="PND114" s="104"/>
      <c r="PNE114" s="104"/>
      <c r="PNF114" s="104"/>
      <c r="PNG114" s="104"/>
      <c r="PNH114" s="104"/>
      <c r="PNI114" s="104"/>
      <c r="PNJ114" s="104"/>
      <c r="PNK114" s="104"/>
      <c r="PNL114" s="104"/>
      <c r="PNM114" s="104"/>
      <c r="PNN114" s="104"/>
      <c r="PNO114" s="104"/>
      <c r="PNP114" s="104"/>
      <c r="PNQ114" s="104"/>
      <c r="PNR114" s="104"/>
      <c r="PNS114" s="104"/>
      <c r="PNT114" s="104"/>
      <c r="PNU114" s="104"/>
      <c r="PNV114" s="104"/>
      <c r="PNW114" s="104"/>
      <c r="PNX114" s="104"/>
      <c r="PNY114" s="104"/>
      <c r="PNZ114" s="104"/>
      <c r="POA114" s="104"/>
      <c r="POB114" s="104"/>
      <c r="POC114" s="104"/>
      <c r="POD114" s="104"/>
      <c r="POE114" s="104"/>
      <c r="POF114" s="104"/>
      <c r="POG114" s="104"/>
      <c r="POH114" s="104"/>
      <c r="POI114" s="104"/>
      <c r="POJ114" s="104"/>
      <c r="POK114" s="104"/>
      <c r="POL114" s="104"/>
      <c r="POM114" s="104"/>
      <c r="PON114" s="104"/>
      <c r="POO114" s="104"/>
      <c r="POP114" s="104"/>
      <c r="POQ114" s="104"/>
      <c r="POR114" s="104"/>
      <c r="POS114" s="104"/>
      <c r="POT114" s="104"/>
      <c r="POU114" s="104"/>
      <c r="POV114" s="104"/>
      <c r="POW114" s="104"/>
      <c r="POX114" s="104"/>
      <c r="POY114" s="104"/>
      <c r="POZ114" s="104"/>
      <c r="PPA114" s="104"/>
      <c r="PPB114" s="104"/>
      <c r="PPC114" s="104"/>
      <c r="PPD114" s="104"/>
      <c r="PPE114" s="104"/>
      <c r="PPF114" s="104"/>
      <c r="PPG114" s="104"/>
      <c r="PPH114" s="104"/>
      <c r="PPI114" s="104"/>
      <c r="PPJ114" s="104"/>
      <c r="PPK114" s="104"/>
      <c r="PPL114" s="104"/>
      <c r="PPM114" s="104"/>
      <c r="PPN114" s="104"/>
      <c r="PPO114" s="104"/>
      <c r="PPP114" s="104"/>
      <c r="PPQ114" s="104"/>
      <c r="PPR114" s="104"/>
      <c r="PPS114" s="104"/>
      <c r="PPT114" s="104"/>
      <c r="PPU114" s="104"/>
      <c r="PPV114" s="104"/>
      <c r="PPW114" s="104"/>
      <c r="PPX114" s="104"/>
      <c r="PPY114" s="104"/>
      <c r="PPZ114" s="104"/>
      <c r="PQA114" s="104"/>
      <c r="PQB114" s="104"/>
      <c r="PQC114" s="104"/>
      <c r="PQD114" s="104"/>
      <c r="PQE114" s="104"/>
      <c r="PQF114" s="104"/>
      <c r="PQG114" s="104"/>
      <c r="PQH114" s="104"/>
      <c r="PQI114" s="104"/>
      <c r="PQJ114" s="104"/>
      <c r="PQK114" s="104"/>
      <c r="PQL114" s="104"/>
      <c r="PQM114" s="104"/>
      <c r="PQN114" s="104"/>
      <c r="PQO114" s="104"/>
      <c r="PQP114" s="104"/>
      <c r="PQQ114" s="104"/>
      <c r="PQR114" s="104"/>
      <c r="PQS114" s="104"/>
      <c r="PQT114" s="104"/>
      <c r="PQU114" s="104"/>
      <c r="PQV114" s="104"/>
      <c r="PQW114" s="104"/>
      <c r="PQX114" s="104"/>
      <c r="PQY114" s="104"/>
      <c r="PQZ114" s="104"/>
      <c r="PRA114" s="104"/>
      <c r="PRB114" s="104"/>
      <c r="PRC114" s="104"/>
      <c r="PRD114" s="104"/>
      <c r="PRE114" s="104"/>
      <c r="PRF114" s="104"/>
      <c r="PRG114" s="104"/>
      <c r="PRH114" s="104"/>
      <c r="PRI114" s="104"/>
      <c r="PRJ114" s="104"/>
      <c r="PRK114" s="104"/>
      <c r="PRL114" s="104"/>
      <c r="PRM114" s="104"/>
      <c r="PRN114" s="104"/>
      <c r="PRO114" s="104"/>
      <c r="PRP114" s="104"/>
      <c r="PRQ114" s="104"/>
      <c r="PRR114" s="104"/>
      <c r="PRS114" s="104"/>
      <c r="PRT114" s="104"/>
      <c r="PRU114" s="104"/>
      <c r="PRV114" s="104"/>
      <c r="PRW114" s="104"/>
      <c r="PRX114" s="104"/>
      <c r="PRY114" s="104"/>
      <c r="PRZ114" s="104"/>
      <c r="PSA114" s="104"/>
      <c r="PSB114" s="104"/>
      <c r="PSC114" s="104"/>
      <c r="PSD114" s="104"/>
      <c r="PSE114" s="104"/>
      <c r="PSF114" s="104"/>
      <c r="PSG114" s="104"/>
      <c r="PSH114" s="104"/>
      <c r="PSI114" s="104"/>
      <c r="PSJ114" s="104"/>
      <c r="PSK114" s="104"/>
      <c r="PSL114" s="104"/>
      <c r="PSM114" s="104"/>
      <c r="PSN114" s="104"/>
      <c r="PSO114" s="104"/>
      <c r="PSP114" s="104"/>
      <c r="PSQ114" s="104"/>
      <c r="PSR114" s="104"/>
      <c r="PSS114" s="104"/>
      <c r="PST114" s="104"/>
      <c r="PSU114" s="104"/>
      <c r="PSV114" s="104"/>
      <c r="PSW114" s="104"/>
      <c r="PSX114" s="104"/>
      <c r="PSY114" s="104"/>
      <c r="PSZ114" s="104"/>
      <c r="PTA114" s="104"/>
      <c r="PTB114" s="104"/>
      <c r="PTC114" s="104"/>
      <c r="PTD114" s="104"/>
      <c r="PTE114" s="104"/>
      <c r="PTF114" s="104"/>
      <c r="PTG114" s="104"/>
      <c r="PTH114" s="104"/>
      <c r="PTI114" s="104"/>
      <c r="PTJ114" s="104"/>
      <c r="PTK114" s="104"/>
      <c r="PTL114" s="104"/>
      <c r="PTM114" s="104"/>
      <c r="PTN114" s="104"/>
      <c r="PTO114" s="104"/>
      <c r="PTP114" s="104"/>
      <c r="PTQ114" s="104"/>
      <c r="PTR114" s="104"/>
      <c r="PTS114" s="104"/>
      <c r="PTT114" s="104"/>
      <c r="PTU114" s="104"/>
      <c r="PTV114" s="104"/>
      <c r="PTW114" s="104"/>
      <c r="PTX114" s="104"/>
      <c r="PTY114" s="104"/>
      <c r="PTZ114" s="104"/>
      <c r="PUA114" s="104"/>
      <c r="PUB114" s="104"/>
      <c r="PUC114" s="104"/>
      <c r="PUD114" s="104"/>
      <c r="PUE114" s="104"/>
      <c r="PUF114" s="104"/>
      <c r="PUG114" s="104"/>
      <c r="PUH114" s="104"/>
      <c r="PUI114" s="104"/>
      <c r="PUJ114" s="104"/>
      <c r="PUK114" s="104"/>
      <c r="PUL114" s="104"/>
      <c r="PUM114" s="104"/>
      <c r="PUN114" s="104"/>
      <c r="PUO114" s="104"/>
      <c r="PUP114" s="104"/>
      <c r="PUQ114" s="104"/>
      <c r="PUR114" s="104"/>
      <c r="PUS114" s="104"/>
      <c r="PUT114" s="104"/>
      <c r="PUU114" s="104"/>
      <c r="PUV114" s="104"/>
      <c r="PUW114" s="104"/>
      <c r="PUX114" s="104"/>
      <c r="PUY114" s="104"/>
      <c r="PUZ114" s="104"/>
      <c r="PVA114" s="104"/>
      <c r="PVB114" s="104"/>
      <c r="PVC114" s="104"/>
      <c r="PVD114" s="104"/>
      <c r="PVE114" s="104"/>
      <c r="PVF114" s="104"/>
      <c r="PVG114" s="104"/>
      <c r="PVH114" s="104"/>
      <c r="PVI114" s="104"/>
      <c r="PVJ114" s="104"/>
      <c r="PVK114" s="104"/>
      <c r="PVL114" s="104"/>
      <c r="PVM114" s="104"/>
      <c r="PVN114" s="104"/>
      <c r="PVO114" s="104"/>
      <c r="PVP114" s="104"/>
      <c r="PVQ114" s="104"/>
      <c r="PVR114" s="104"/>
      <c r="PVS114" s="104"/>
      <c r="PVT114" s="104"/>
      <c r="PVU114" s="104"/>
      <c r="PVV114" s="104"/>
      <c r="PVW114" s="104"/>
      <c r="PVX114" s="104"/>
      <c r="PVY114" s="104"/>
      <c r="PVZ114" s="104"/>
      <c r="PWA114" s="104"/>
      <c r="PWB114" s="104"/>
      <c r="PWC114" s="104"/>
      <c r="PWD114" s="104"/>
      <c r="PWE114" s="104"/>
      <c r="PWF114" s="104"/>
      <c r="PWG114" s="104"/>
      <c r="PWH114" s="104"/>
      <c r="PWI114" s="104"/>
      <c r="PWJ114" s="104"/>
      <c r="PWK114" s="104"/>
      <c r="PWL114" s="104"/>
      <c r="PWM114" s="104"/>
      <c r="PWN114" s="104"/>
      <c r="PWO114" s="104"/>
      <c r="PWP114" s="104"/>
      <c r="PWQ114" s="104"/>
      <c r="PWR114" s="104"/>
      <c r="PWS114" s="104"/>
      <c r="PWT114" s="104"/>
      <c r="PWU114" s="104"/>
      <c r="PWV114" s="104"/>
      <c r="PWW114" s="104"/>
      <c r="PWX114" s="104"/>
      <c r="PWY114" s="104"/>
      <c r="PWZ114" s="104"/>
      <c r="PXA114" s="104"/>
      <c r="PXB114" s="104"/>
      <c r="PXC114" s="104"/>
      <c r="PXD114" s="104"/>
      <c r="PXE114" s="104"/>
      <c r="PXF114" s="104"/>
      <c r="PXG114" s="104"/>
      <c r="PXH114" s="104"/>
      <c r="PXI114" s="104"/>
      <c r="PXJ114" s="104"/>
      <c r="PXK114" s="104"/>
      <c r="PXL114" s="104"/>
      <c r="PXM114" s="104"/>
      <c r="PXN114" s="104"/>
      <c r="PXO114" s="104"/>
      <c r="PXP114" s="104"/>
      <c r="PXQ114" s="104"/>
      <c r="PXR114" s="104"/>
      <c r="PXS114" s="104"/>
      <c r="PXT114" s="104"/>
      <c r="PXU114" s="104"/>
      <c r="PXV114" s="104"/>
      <c r="PXW114" s="104"/>
      <c r="PXX114" s="104"/>
      <c r="PXY114" s="104"/>
      <c r="PXZ114" s="104"/>
      <c r="PYA114" s="104"/>
      <c r="PYB114" s="104"/>
      <c r="PYC114" s="104"/>
      <c r="PYD114" s="104"/>
      <c r="PYE114" s="104"/>
      <c r="PYF114" s="104"/>
      <c r="PYG114" s="104"/>
      <c r="PYH114" s="104"/>
      <c r="PYI114" s="104"/>
      <c r="PYJ114" s="104"/>
      <c r="PYK114" s="104"/>
      <c r="PYL114" s="104"/>
      <c r="PYM114" s="104"/>
      <c r="PYN114" s="104"/>
      <c r="PYO114" s="104"/>
      <c r="PYP114" s="104"/>
      <c r="PYQ114" s="104"/>
      <c r="PYR114" s="104"/>
      <c r="PYS114" s="104"/>
      <c r="PYT114" s="104"/>
      <c r="PYU114" s="104"/>
      <c r="PYV114" s="104"/>
      <c r="PYW114" s="104"/>
      <c r="PYX114" s="104"/>
      <c r="PYY114" s="104"/>
      <c r="PYZ114" s="104"/>
      <c r="PZA114" s="104"/>
      <c r="PZB114" s="104"/>
      <c r="PZC114" s="104"/>
      <c r="PZD114" s="104"/>
      <c r="PZE114" s="104"/>
      <c r="PZF114" s="104"/>
      <c r="PZG114" s="104"/>
      <c r="PZH114" s="104"/>
      <c r="PZI114" s="104"/>
      <c r="PZJ114" s="104"/>
      <c r="PZK114" s="104"/>
      <c r="PZL114" s="104"/>
      <c r="PZM114" s="104"/>
      <c r="PZN114" s="104"/>
      <c r="PZO114" s="104"/>
      <c r="PZP114" s="104"/>
      <c r="PZQ114" s="104"/>
      <c r="PZR114" s="104"/>
      <c r="PZS114" s="104"/>
      <c r="PZT114" s="104"/>
      <c r="PZU114" s="104"/>
      <c r="PZV114" s="104"/>
      <c r="PZW114" s="104"/>
      <c r="PZX114" s="104"/>
      <c r="PZY114" s="104"/>
      <c r="PZZ114" s="104"/>
      <c r="QAA114" s="104"/>
      <c r="QAB114" s="104"/>
      <c r="QAC114" s="104"/>
      <c r="QAD114" s="104"/>
      <c r="QAE114" s="104"/>
      <c r="QAF114" s="104"/>
      <c r="QAG114" s="104"/>
      <c r="QAH114" s="104"/>
      <c r="QAI114" s="104"/>
      <c r="QAJ114" s="104"/>
      <c r="QAK114" s="104"/>
      <c r="QAL114" s="104"/>
      <c r="QAM114" s="104"/>
      <c r="QAN114" s="104"/>
      <c r="QAO114" s="104"/>
      <c r="QAP114" s="104"/>
      <c r="QAQ114" s="104"/>
      <c r="QAR114" s="104"/>
      <c r="QAS114" s="104"/>
      <c r="QAT114" s="104"/>
      <c r="QAU114" s="104"/>
      <c r="QAV114" s="104"/>
      <c r="QAW114" s="104"/>
      <c r="QAX114" s="104"/>
      <c r="QAY114" s="104"/>
      <c r="QAZ114" s="104"/>
      <c r="QBA114" s="104"/>
      <c r="QBB114" s="104"/>
      <c r="QBC114" s="104"/>
      <c r="QBD114" s="104"/>
      <c r="QBE114" s="104"/>
      <c r="QBF114" s="104"/>
      <c r="QBG114" s="104"/>
      <c r="QBH114" s="104"/>
      <c r="QBI114" s="104"/>
      <c r="QBJ114" s="104"/>
      <c r="QBK114" s="104"/>
      <c r="QBL114" s="104"/>
      <c r="QBM114" s="104"/>
      <c r="QBN114" s="104"/>
      <c r="QBO114" s="104"/>
      <c r="QBP114" s="104"/>
      <c r="QBQ114" s="104"/>
      <c r="QBR114" s="104"/>
      <c r="QBS114" s="104"/>
      <c r="QBT114" s="104"/>
      <c r="QBU114" s="104"/>
      <c r="QBV114" s="104"/>
      <c r="QBW114" s="104"/>
      <c r="QBX114" s="104"/>
      <c r="QBY114" s="104"/>
      <c r="QBZ114" s="104"/>
      <c r="QCA114" s="104"/>
      <c r="QCB114" s="104"/>
      <c r="QCC114" s="104"/>
      <c r="QCD114" s="104"/>
      <c r="QCE114" s="104"/>
      <c r="QCF114" s="104"/>
      <c r="QCG114" s="104"/>
      <c r="QCH114" s="104"/>
      <c r="QCI114" s="104"/>
      <c r="QCJ114" s="104"/>
      <c r="QCK114" s="104"/>
      <c r="QCL114" s="104"/>
      <c r="QCM114" s="104"/>
      <c r="QCN114" s="104"/>
      <c r="QCO114" s="104"/>
      <c r="QCP114" s="104"/>
      <c r="QCQ114" s="104"/>
      <c r="QCR114" s="104"/>
      <c r="QCS114" s="104"/>
      <c r="QCT114" s="104"/>
      <c r="QCU114" s="104"/>
      <c r="QCV114" s="104"/>
      <c r="QCW114" s="104"/>
      <c r="QCX114" s="104"/>
      <c r="QCY114" s="104"/>
      <c r="QCZ114" s="104"/>
      <c r="QDA114" s="104"/>
      <c r="QDB114" s="104"/>
      <c r="QDC114" s="104"/>
      <c r="QDD114" s="104"/>
      <c r="QDE114" s="104"/>
      <c r="QDF114" s="104"/>
      <c r="QDG114" s="104"/>
      <c r="QDH114" s="104"/>
      <c r="QDI114" s="104"/>
      <c r="QDJ114" s="104"/>
      <c r="QDK114" s="104"/>
      <c r="QDL114" s="104"/>
      <c r="QDM114" s="104"/>
      <c r="QDN114" s="104"/>
      <c r="QDO114" s="104"/>
      <c r="QDP114" s="104"/>
      <c r="QDQ114" s="104"/>
      <c r="QDR114" s="104"/>
      <c r="QDS114" s="104"/>
      <c r="QDT114" s="104"/>
      <c r="QDU114" s="104"/>
      <c r="QDV114" s="104"/>
      <c r="QDW114" s="104"/>
      <c r="QDX114" s="104"/>
      <c r="QDY114" s="104"/>
      <c r="QDZ114" s="104"/>
      <c r="QEA114" s="104"/>
      <c r="QEB114" s="104"/>
      <c r="QEC114" s="104"/>
      <c r="QED114" s="104"/>
      <c r="QEE114" s="104"/>
      <c r="QEF114" s="104"/>
      <c r="QEG114" s="104"/>
      <c r="QEH114" s="104"/>
      <c r="QEI114" s="104"/>
      <c r="QEJ114" s="104"/>
      <c r="QEK114" s="104"/>
      <c r="QEL114" s="104"/>
      <c r="QEM114" s="104"/>
      <c r="QEN114" s="104"/>
      <c r="QEO114" s="104"/>
      <c r="QEP114" s="104"/>
      <c r="QEQ114" s="104"/>
      <c r="QER114" s="104"/>
      <c r="QES114" s="104"/>
      <c r="QET114" s="104"/>
      <c r="QEU114" s="104"/>
      <c r="QEV114" s="104"/>
      <c r="QEW114" s="104"/>
      <c r="QEX114" s="104"/>
      <c r="QEY114" s="104"/>
      <c r="QEZ114" s="104"/>
      <c r="QFA114" s="104"/>
      <c r="QFB114" s="104"/>
      <c r="QFC114" s="104"/>
      <c r="QFD114" s="104"/>
      <c r="QFE114" s="104"/>
      <c r="QFF114" s="104"/>
      <c r="QFG114" s="104"/>
      <c r="QFH114" s="104"/>
      <c r="QFI114" s="104"/>
      <c r="QFJ114" s="104"/>
      <c r="QFK114" s="104"/>
      <c r="QFL114" s="104"/>
      <c r="QFM114" s="104"/>
      <c r="QFN114" s="104"/>
      <c r="QFO114" s="104"/>
      <c r="QFP114" s="104"/>
      <c r="QFQ114" s="104"/>
      <c r="QFR114" s="104"/>
      <c r="QFS114" s="104"/>
      <c r="QFT114" s="104"/>
      <c r="QFU114" s="104"/>
      <c r="QFV114" s="104"/>
      <c r="QFW114" s="104"/>
      <c r="QFX114" s="104"/>
      <c r="QFY114" s="104"/>
      <c r="QFZ114" s="104"/>
      <c r="QGA114" s="104"/>
      <c r="QGB114" s="104"/>
      <c r="QGC114" s="104"/>
      <c r="QGD114" s="104"/>
      <c r="QGE114" s="104"/>
      <c r="QGF114" s="104"/>
      <c r="QGG114" s="104"/>
      <c r="QGH114" s="104"/>
      <c r="QGI114" s="104"/>
      <c r="QGJ114" s="104"/>
      <c r="QGK114" s="104"/>
      <c r="QGL114" s="104"/>
      <c r="QGM114" s="104"/>
      <c r="QGN114" s="104"/>
      <c r="QGO114" s="104"/>
      <c r="QGP114" s="104"/>
      <c r="QGQ114" s="104"/>
      <c r="QGR114" s="104"/>
      <c r="QGS114" s="104"/>
      <c r="QGT114" s="104"/>
      <c r="QGU114" s="104"/>
      <c r="QGV114" s="104"/>
      <c r="QGW114" s="104"/>
      <c r="QGX114" s="104"/>
      <c r="QGY114" s="104"/>
      <c r="QGZ114" s="104"/>
      <c r="QHA114" s="104"/>
      <c r="QHB114" s="104"/>
      <c r="QHC114" s="104"/>
      <c r="QHD114" s="104"/>
      <c r="QHE114" s="104"/>
      <c r="QHF114" s="104"/>
      <c r="QHG114" s="104"/>
      <c r="QHH114" s="104"/>
      <c r="QHI114" s="104"/>
      <c r="QHJ114" s="104"/>
      <c r="QHK114" s="104"/>
      <c r="QHL114" s="104"/>
      <c r="QHM114" s="104"/>
      <c r="QHN114" s="104"/>
      <c r="QHO114" s="104"/>
      <c r="QHP114" s="104"/>
      <c r="QHQ114" s="104"/>
      <c r="QHR114" s="104"/>
      <c r="QHS114" s="104"/>
      <c r="QHT114" s="104"/>
      <c r="QHU114" s="104"/>
      <c r="QHV114" s="104"/>
      <c r="QHW114" s="104"/>
      <c r="QHX114" s="104"/>
      <c r="QHY114" s="104"/>
      <c r="QHZ114" s="104"/>
      <c r="QIA114" s="104"/>
      <c r="QIB114" s="104"/>
      <c r="QIC114" s="104"/>
      <c r="QID114" s="104"/>
      <c r="QIE114" s="104"/>
      <c r="QIF114" s="104"/>
      <c r="QIG114" s="104"/>
      <c r="QIH114" s="104"/>
      <c r="QII114" s="104"/>
      <c r="QIJ114" s="104"/>
      <c r="QIK114" s="104"/>
      <c r="QIL114" s="104"/>
      <c r="QIM114" s="104"/>
      <c r="QIN114" s="104"/>
      <c r="QIO114" s="104"/>
      <c r="QIP114" s="104"/>
      <c r="QIQ114" s="104"/>
      <c r="QIR114" s="104"/>
      <c r="QIS114" s="104"/>
      <c r="QIT114" s="104"/>
      <c r="QIU114" s="104"/>
      <c r="QIV114" s="104"/>
      <c r="QIW114" s="104"/>
      <c r="QIX114" s="104"/>
      <c r="QIY114" s="104"/>
      <c r="QIZ114" s="104"/>
      <c r="QJA114" s="104"/>
      <c r="QJB114" s="104"/>
      <c r="QJC114" s="104"/>
      <c r="QJD114" s="104"/>
      <c r="QJE114" s="104"/>
      <c r="QJF114" s="104"/>
      <c r="QJG114" s="104"/>
      <c r="QJH114" s="104"/>
      <c r="QJI114" s="104"/>
      <c r="QJJ114" s="104"/>
      <c r="QJK114" s="104"/>
      <c r="QJL114" s="104"/>
      <c r="QJM114" s="104"/>
      <c r="QJN114" s="104"/>
      <c r="QJO114" s="104"/>
      <c r="QJP114" s="104"/>
      <c r="QJQ114" s="104"/>
      <c r="QJR114" s="104"/>
      <c r="QJS114" s="104"/>
      <c r="QJT114" s="104"/>
      <c r="QJU114" s="104"/>
      <c r="QJV114" s="104"/>
      <c r="QJW114" s="104"/>
      <c r="QJX114" s="104"/>
      <c r="QJY114" s="104"/>
      <c r="QJZ114" s="104"/>
      <c r="QKA114" s="104"/>
      <c r="QKB114" s="104"/>
      <c r="QKC114" s="104"/>
      <c r="QKD114" s="104"/>
      <c r="QKE114" s="104"/>
      <c r="QKF114" s="104"/>
      <c r="QKG114" s="104"/>
      <c r="QKH114" s="104"/>
      <c r="QKI114" s="104"/>
      <c r="QKJ114" s="104"/>
      <c r="QKK114" s="104"/>
      <c r="QKL114" s="104"/>
      <c r="QKM114" s="104"/>
      <c r="QKN114" s="104"/>
      <c r="QKO114" s="104"/>
      <c r="QKP114" s="104"/>
      <c r="QKQ114" s="104"/>
      <c r="QKR114" s="104"/>
      <c r="QKS114" s="104"/>
      <c r="QKT114" s="104"/>
      <c r="QKU114" s="104"/>
      <c r="QKV114" s="104"/>
      <c r="QKW114" s="104"/>
      <c r="QKX114" s="104"/>
      <c r="QKY114" s="104"/>
      <c r="QKZ114" s="104"/>
      <c r="QLA114" s="104"/>
      <c r="QLB114" s="104"/>
      <c r="QLC114" s="104"/>
      <c r="QLD114" s="104"/>
      <c r="QLE114" s="104"/>
      <c r="QLF114" s="104"/>
      <c r="QLG114" s="104"/>
      <c r="QLH114" s="104"/>
      <c r="QLI114" s="104"/>
      <c r="QLJ114" s="104"/>
      <c r="QLK114" s="104"/>
      <c r="QLL114" s="104"/>
      <c r="QLM114" s="104"/>
      <c r="QLN114" s="104"/>
      <c r="QLO114" s="104"/>
      <c r="QLP114" s="104"/>
      <c r="QLQ114" s="104"/>
      <c r="QLR114" s="104"/>
      <c r="QLS114" s="104"/>
      <c r="QLT114" s="104"/>
      <c r="QLU114" s="104"/>
      <c r="QLV114" s="104"/>
      <c r="QLW114" s="104"/>
      <c r="QLX114" s="104"/>
      <c r="QLY114" s="104"/>
      <c r="QLZ114" s="104"/>
      <c r="QMA114" s="104"/>
      <c r="QMB114" s="104"/>
      <c r="QMC114" s="104"/>
      <c r="QMD114" s="104"/>
      <c r="QME114" s="104"/>
      <c r="QMF114" s="104"/>
      <c r="QMG114" s="104"/>
      <c r="QMH114" s="104"/>
      <c r="QMI114" s="104"/>
      <c r="QMJ114" s="104"/>
      <c r="QMK114" s="104"/>
      <c r="QML114" s="104"/>
      <c r="QMM114" s="104"/>
      <c r="QMN114" s="104"/>
      <c r="QMO114" s="104"/>
      <c r="QMP114" s="104"/>
      <c r="QMQ114" s="104"/>
      <c r="QMR114" s="104"/>
      <c r="QMS114" s="104"/>
      <c r="QMT114" s="104"/>
      <c r="QMU114" s="104"/>
      <c r="QMV114" s="104"/>
      <c r="QMW114" s="104"/>
      <c r="QMX114" s="104"/>
      <c r="QMY114" s="104"/>
      <c r="QMZ114" s="104"/>
      <c r="QNA114" s="104"/>
      <c r="QNB114" s="104"/>
      <c r="QNC114" s="104"/>
      <c r="QND114" s="104"/>
      <c r="QNE114" s="104"/>
      <c r="QNF114" s="104"/>
      <c r="QNG114" s="104"/>
      <c r="QNH114" s="104"/>
      <c r="QNI114" s="104"/>
      <c r="QNJ114" s="104"/>
      <c r="QNK114" s="104"/>
      <c r="QNL114" s="104"/>
      <c r="QNM114" s="104"/>
      <c r="QNN114" s="104"/>
      <c r="QNO114" s="104"/>
      <c r="QNP114" s="104"/>
      <c r="QNQ114" s="104"/>
      <c r="QNR114" s="104"/>
      <c r="QNS114" s="104"/>
      <c r="QNT114" s="104"/>
      <c r="QNU114" s="104"/>
      <c r="QNV114" s="104"/>
      <c r="QNW114" s="104"/>
      <c r="QNX114" s="104"/>
      <c r="QNY114" s="104"/>
      <c r="QNZ114" s="104"/>
      <c r="QOA114" s="104"/>
      <c r="QOB114" s="104"/>
      <c r="QOC114" s="104"/>
      <c r="QOD114" s="104"/>
      <c r="QOE114" s="104"/>
      <c r="QOF114" s="104"/>
      <c r="QOG114" s="104"/>
      <c r="QOH114" s="104"/>
      <c r="QOI114" s="104"/>
      <c r="QOJ114" s="104"/>
      <c r="QOK114" s="104"/>
      <c r="QOL114" s="104"/>
      <c r="QOM114" s="104"/>
      <c r="QON114" s="104"/>
      <c r="QOO114" s="104"/>
      <c r="QOP114" s="104"/>
      <c r="QOQ114" s="104"/>
      <c r="QOR114" s="104"/>
      <c r="QOS114" s="104"/>
      <c r="QOT114" s="104"/>
      <c r="QOU114" s="104"/>
      <c r="QOV114" s="104"/>
      <c r="QOW114" s="104"/>
      <c r="QOX114" s="104"/>
      <c r="QOY114" s="104"/>
      <c r="QOZ114" s="104"/>
      <c r="QPA114" s="104"/>
      <c r="QPB114" s="104"/>
      <c r="QPC114" s="104"/>
      <c r="QPD114" s="104"/>
      <c r="QPE114" s="104"/>
      <c r="QPF114" s="104"/>
      <c r="QPG114" s="104"/>
      <c r="QPH114" s="104"/>
      <c r="QPI114" s="104"/>
      <c r="QPJ114" s="104"/>
      <c r="QPK114" s="104"/>
      <c r="QPL114" s="104"/>
      <c r="QPM114" s="104"/>
      <c r="QPN114" s="104"/>
      <c r="QPO114" s="104"/>
      <c r="QPP114" s="104"/>
      <c r="QPQ114" s="104"/>
      <c r="QPR114" s="104"/>
      <c r="QPS114" s="104"/>
      <c r="QPT114" s="104"/>
      <c r="QPU114" s="104"/>
      <c r="QPV114" s="104"/>
      <c r="QPW114" s="104"/>
      <c r="QPX114" s="104"/>
      <c r="QPY114" s="104"/>
      <c r="QPZ114" s="104"/>
      <c r="QQA114" s="104"/>
      <c r="QQB114" s="104"/>
      <c r="QQC114" s="104"/>
      <c r="QQD114" s="104"/>
      <c r="QQE114" s="104"/>
      <c r="QQF114" s="104"/>
      <c r="QQG114" s="104"/>
      <c r="QQH114" s="104"/>
      <c r="QQI114" s="104"/>
      <c r="QQJ114" s="104"/>
      <c r="QQK114" s="104"/>
      <c r="QQL114" s="104"/>
      <c r="QQM114" s="104"/>
      <c r="QQN114" s="104"/>
      <c r="QQO114" s="104"/>
      <c r="QQP114" s="104"/>
      <c r="QQQ114" s="104"/>
      <c r="QQR114" s="104"/>
      <c r="QQS114" s="104"/>
      <c r="QQT114" s="104"/>
      <c r="QQU114" s="104"/>
      <c r="QQV114" s="104"/>
      <c r="QQW114" s="104"/>
      <c r="QQX114" s="104"/>
      <c r="QQY114" s="104"/>
      <c r="QQZ114" s="104"/>
      <c r="QRA114" s="104"/>
      <c r="QRB114" s="104"/>
      <c r="QRC114" s="104"/>
      <c r="QRD114" s="104"/>
      <c r="QRE114" s="104"/>
      <c r="QRF114" s="104"/>
      <c r="QRG114" s="104"/>
      <c r="QRH114" s="104"/>
      <c r="QRI114" s="104"/>
      <c r="QRJ114" s="104"/>
      <c r="QRK114" s="104"/>
      <c r="QRL114" s="104"/>
      <c r="QRM114" s="104"/>
      <c r="QRN114" s="104"/>
      <c r="QRO114" s="104"/>
      <c r="QRP114" s="104"/>
      <c r="QRQ114" s="104"/>
      <c r="QRR114" s="104"/>
      <c r="QRS114" s="104"/>
      <c r="QRT114" s="104"/>
      <c r="QRU114" s="104"/>
      <c r="QRV114" s="104"/>
      <c r="QRW114" s="104"/>
      <c r="QRX114" s="104"/>
      <c r="QRY114" s="104"/>
      <c r="QRZ114" s="104"/>
      <c r="QSA114" s="104"/>
      <c r="QSB114" s="104"/>
      <c r="QSC114" s="104"/>
      <c r="QSD114" s="104"/>
      <c r="QSE114" s="104"/>
      <c r="QSF114" s="104"/>
      <c r="QSG114" s="104"/>
      <c r="QSH114" s="104"/>
      <c r="QSI114" s="104"/>
      <c r="QSJ114" s="104"/>
      <c r="QSK114" s="104"/>
      <c r="QSL114" s="104"/>
      <c r="QSM114" s="104"/>
      <c r="QSN114" s="104"/>
      <c r="QSO114" s="104"/>
      <c r="QSP114" s="104"/>
      <c r="QSQ114" s="104"/>
      <c r="QSR114" s="104"/>
      <c r="QSS114" s="104"/>
      <c r="QST114" s="104"/>
      <c r="QSU114" s="104"/>
      <c r="QSV114" s="104"/>
      <c r="QSW114" s="104"/>
      <c r="QSX114" s="104"/>
      <c r="QSY114" s="104"/>
      <c r="QSZ114" s="104"/>
      <c r="QTA114" s="104"/>
      <c r="QTB114" s="104"/>
      <c r="QTC114" s="104"/>
      <c r="QTD114" s="104"/>
      <c r="QTE114" s="104"/>
      <c r="QTF114" s="104"/>
      <c r="QTG114" s="104"/>
      <c r="QTH114" s="104"/>
      <c r="QTI114" s="104"/>
      <c r="QTJ114" s="104"/>
      <c r="QTK114" s="104"/>
      <c r="QTL114" s="104"/>
      <c r="QTM114" s="104"/>
      <c r="QTN114" s="104"/>
      <c r="QTO114" s="104"/>
      <c r="QTP114" s="104"/>
      <c r="QTQ114" s="104"/>
      <c r="QTR114" s="104"/>
      <c r="QTS114" s="104"/>
      <c r="QTT114" s="104"/>
      <c r="QTU114" s="104"/>
      <c r="QTV114" s="104"/>
      <c r="QTW114" s="104"/>
      <c r="QTX114" s="104"/>
      <c r="QTY114" s="104"/>
      <c r="QTZ114" s="104"/>
      <c r="QUA114" s="104"/>
      <c r="QUB114" s="104"/>
      <c r="QUC114" s="104"/>
      <c r="QUD114" s="104"/>
      <c r="QUE114" s="104"/>
      <c r="QUF114" s="104"/>
      <c r="QUG114" s="104"/>
      <c r="QUH114" s="104"/>
      <c r="QUI114" s="104"/>
      <c r="QUJ114" s="104"/>
      <c r="QUK114" s="104"/>
      <c r="QUL114" s="104"/>
      <c r="QUM114" s="104"/>
      <c r="QUN114" s="104"/>
      <c r="QUO114" s="104"/>
      <c r="QUP114" s="104"/>
      <c r="QUQ114" s="104"/>
      <c r="QUR114" s="104"/>
      <c r="QUS114" s="104"/>
      <c r="QUT114" s="104"/>
      <c r="QUU114" s="104"/>
      <c r="QUV114" s="104"/>
      <c r="QUW114" s="104"/>
      <c r="QUX114" s="104"/>
      <c r="QUY114" s="104"/>
      <c r="QUZ114" s="104"/>
      <c r="QVA114" s="104"/>
      <c r="QVB114" s="104"/>
      <c r="QVC114" s="104"/>
      <c r="QVD114" s="104"/>
      <c r="QVE114" s="104"/>
      <c r="QVF114" s="104"/>
      <c r="QVG114" s="104"/>
      <c r="QVH114" s="104"/>
      <c r="QVI114" s="104"/>
      <c r="QVJ114" s="104"/>
      <c r="QVK114" s="104"/>
      <c r="QVL114" s="104"/>
      <c r="QVM114" s="104"/>
      <c r="QVN114" s="104"/>
      <c r="QVO114" s="104"/>
      <c r="QVP114" s="104"/>
      <c r="QVQ114" s="104"/>
      <c r="QVR114" s="104"/>
      <c r="QVS114" s="104"/>
      <c r="QVT114" s="104"/>
      <c r="QVU114" s="104"/>
      <c r="QVV114" s="104"/>
      <c r="QVW114" s="104"/>
      <c r="QVX114" s="104"/>
      <c r="QVY114" s="104"/>
      <c r="QVZ114" s="104"/>
      <c r="QWA114" s="104"/>
      <c r="QWB114" s="104"/>
      <c r="QWC114" s="104"/>
      <c r="QWD114" s="104"/>
      <c r="QWE114" s="104"/>
      <c r="QWF114" s="104"/>
      <c r="QWG114" s="104"/>
      <c r="QWH114" s="104"/>
      <c r="QWI114" s="104"/>
      <c r="QWJ114" s="104"/>
      <c r="QWK114" s="104"/>
      <c r="QWL114" s="104"/>
      <c r="QWM114" s="104"/>
      <c r="QWN114" s="104"/>
      <c r="QWO114" s="104"/>
      <c r="QWP114" s="104"/>
      <c r="QWQ114" s="104"/>
      <c r="QWR114" s="104"/>
      <c r="QWS114" s="104"/>
      <c r="QWT114" s="104"/>
      <c r="QWU114" s="104"/>
      <c r="QWV114" s="104"/>
      <c r="QWW114" s="104"/>
      <c r="QWX114" s="104"/>
      <c r="QWY114" s="104"/>
      <c r="QWZ114" s="104"/>
      <c r="QXA114" s="104"/>
      <c r="QXB114" s="104"/>
      <c r="QXC114" s="104"/>
      <c r="QXD114" s="104"/>
      <c r="QXE114" s="104"/>
      <c r="QXF114" s="104"/>
      <c r="QXG114" s="104"/>
      <c r="QXH114" s="104"/>
      <c r="QXI114" s="104"/>
      <c r="QXJ114" s="104"/>
      <c r="QXK114" s="104"/>
      <c r="QXL114" s="104"/>
      <c r="QXM114" s="104"/>
      <c r="QXN114" s="104"/>
      <c r="QXO114" s="104"/>
      <c r="QXP114" s="104"/>
      <c r="QXQ114" s="104"/>
      <c r="QXR114" s="104"/>
      <c r="QXS114" s="104"/>
      <c r="QXT114" s="104"/>
      <c r="QXU114" s="104"/>
      <c r="QXV114" s="104"/>
      <c r="QXW114" s="104"/>
      <c r="QXX114" s="104"/>
      <c r="QXY114" s="104"/>
      <c r="QXZ114" s="104"/>
      <c r="QYA114" s="104"/>
      <c r="QYB114" s="104"/>
      <c r="QYC114" s="104"/>
      <c r="QYD114" s="104"/>
      <c r="QYE114" s="104"/>
      <c r="QYF114" s="104"/>
      <c r="QYG114" s="104"/>
      <c r="QYH114" s="104"/>
      <c r="QYI114" s="104"/>
      <c r="QYJ114" s="104"/>
      <c r="QYK114" s="104"/>
      <c r="QYL114" s="104"/>
      <c r="QYM114" s="104"/>
      <c r="QYN114" s="104"/>
      <c r="QYO114" s="104"/>
      <c r="QYP114" s="104"/>
      <c r="QYQ114" s="104"/>
      <c r="QYR114" s="104"/>
      <c r="QYS114" s="104"/>
      <c r="QYT114" s="104"/>
      <c r="QYU114" s="104"/>
      <c r="QYV114" s="104"/>
      <c r="QYW114" s="104"/>
      <c r="QYX114" s="104"/>
      <c r="QYY114" s="104"/>
      <c r="QYZ114" s="104"/>
      <c r="QZA114" s="104"/>
      <c r="QZB114" s="104"/>
      <c r="QZC114" s="104"/>
      <c r="QZD114" s="104"/>
      <c r="QZE114" s="104"/>
      <c r="QZF114" s="104"/>
      <c r="QZG114" s="104"/>
      <c r="QZH114" s="104"/>
      <c r="QZI114" s="104"/>
      <c r="QZJ114" s="104"/>
      <c r="QZK114" s="104"/>
      <c r="QZL114" s="104"/>
      <c r="QZM114" s="104"/>
      <c r="QZN114" s="104"/>
      <c r="QZO114" s="104"/>
      <c r="QZP114" s="104"/>
      <c r="QZQ114" s="104"/>
      <c r="QZR114" s="104"/>
      <c r="QZS114" s="104"/>
      <c r="QZT114" s="104"/>
      <c r="QZU114" s="104"/>
      <c r="QZV114" s="104"/>
      <c r="QZW114" s="104"/>
      <c r="QZX114" s="104"/>
      <c r="QZY114" s="104"/>
      <c r="QZZ114" s="104"/>
      <c r="RAA114" s="104"/>
      <c r="RAB114" s="104"/>
      <c r="RAC114" s="104"/>
      <c r="RAD114" s="104"/>
      <c r="RAE114" s="104"/>
      <c r="RAF114" s="104"/>
      <c r="RAG114" s="104"/>
      <c r="RAH114" s="104"/>
      <c r="RAI114" s="104"/>
      <c r="RAJ114" s="104"/>
      <c r="RAK114" s="104"/>
      <c r="RAL114" s="104"/>
      <c r="RAM114" s="104"/>
      <c r="RAN114" s="104"/>
      <c r="RAO114" s="104"/>
      <c r="RAP114" s="104"/>
      <c r="RAQ114" s="104"/>
      <c r="RAR114" s="104"/>
      <c r="RAS114" s="104"/>
      <c r="RAT114" s="104"/>
      <c r="RAU114" s="104"/>
      <c r="RAV114" s="104"/>
      <c r="RAW114" s="104"/>
      <c r="RAX114" s="104"/>
      <c r="RAY114" s="104"/>
      <c r="RAZ114" s="104"/>
      <c r="RBA114" s="104"/>
      <c r="RBB114" s="104"/>
      <c r="RBC114" s="104"/>
      <c r="RBD114" s="104"/>
      <c r="RBE114" s="104"/>
      <c r="RBF114" s="104"/>
      <c r="RBG114" s="104"/>
      <c r="RBH114" s="104"/>
      <c r="RBI114" s="104"/>
      <c r="RBJ114" s="104"/>
      <c r="RBK114" s="104"/>
      <c r="RBL114" s="104"/>
      <c r="RBM114" s="104"/>
      <c r="RBN114" s="104"/>
      <c r="RBO114" s="104"/>
      <c r="RBP114" s="104"/>
      <c r="RBQ114" s="104"/>
      <c r="RBR114" s="104"/>
      <c r="RBS114" s="104"/>
      <c r="RBT114" s="104"/>
      <c r="RBU114" s="104"/>
      <c r="RBV114" s="104"/>
      <c r="RBW114" s="104"/>
      <c r="RBX114" s="104"/>
      <c r="RBY114" s="104"/>
      <c r="RBZ114" s="104"/>
      <c r="RCA114" s="104"/>
      <c r="RCB114" s="104"/>
      <c r="RCC114" s="104"/>
      <c r="RCD114" s="104"/>
      <c r="RCE114" s="104"/>
      <c r="RCF114" s="104"/>
      <c r="RCG114" s="104"/>
      <c r="RCH114" s="104"/>
      <c r="RCI114" s="104"/>
      <c r="RCJ114" s="104"/>
      <c r="RCK114" s="104"/>
      <c r="RCL114" s="104"/>
      <c r="RCM114" s="104"/>
      <c r="RCN114" s="104"/>
      <c r="RCO114" s="104"/>
      <c r="RCP114" s="104"/>
      <c r="RCQ114" s="104"/>
      <c r="RCR114" s="104"/>
      <c r="RCS114" s="104"/>
      <c r="RCT114" s="104"/>
      <c r="RCU114" s="104"/>
      <c r="RCV114" s="104"/>
      <c r="RCW114" s="104"/>
      <c r="RCX114" s="104"/>
      <c r="RCY114" s="104"/>
      <c r="RCZ114" s="104"/>
      <c r="RDA114" s="104"/>
      <c r="RDB114" s="104"/>
      <c r="RDC114" s="104"/>
      <c r="RDD114" s="104"/>
      <c r="RDE114" s="104"/>
      <c r="RDF114" s="104"/>
      <c r="RDG114" s="104"/>
      <c r="RDH114" s="104"/>
      <c r="RDI114" s="104"/>
      <c r="RDJ114" s="104"/>
      <c r="RDK114" s="104"/>
      <c r="RDL114" s="104"/>
      <c r="RDM114" s="104"/>
      <c r="RDN114" s="104"/>
      <c r="RDO114" s="104"/>
      <c r="RDP114" s="104"/>
      <c r="RDQ114" s="104"/>
      <c r="RDR114" s="104"/>
      <c r="RDS114" s="104"/>
      <c r="RDT114" s="104"/>
      <c r="RDU114" s="104"/>
      <c r="RDV114" s="104"/>
      <c r="RDW114" s="104"/>
      <c r="RDX114" s="104"/>
      <c r="RDY114" s="104"/>
      <c r="RDZ114" s="104"/>
      <c r="REA114" s="104"/>
      <c r="REB114" s="104"/>
      <c r="REC114" s="104"/>
      <c r="RED114" s="104"/>
      <c r="REE114" s="104"/>
      <c r="REF114" s="104"/>
      <c r="REG114" s="104"/>
      <c r="REH114" s="104"/>
      <c r="REI114" s="104"/>
      <c r="REJ114" s="104"/>
      <c r="REK114" s="104"/>
      <c r="REL114" s="104"/>
      <c r="REM114" s="104"/>
      <c r="REN114" s="104"/>
      <c r="REO114" s="104"/>
      <c r="REP114" s="104"/>
      <c r="REQ114" s="104"/>
      <c r="RER114" s="104"/>
      <c r="RES114" s="104"/>
      <c r="RET114" s="104"/>
      <c r="REU114" s="104"/>
      <c r="REV114" s="104"/>
      <c r="REW114" s="104"/>
      <c r="REX114" s="104"/>
      <c r="REY114" s="104"/>
      <c r="REZ114" s="104"/>
      <c r="RFA114" s="104"/>
      <c r="RFB114" s="104"/>
      <c r="RFC114" s="104"/>
      <c r="RFD114" s="104"/>
      <c r="RFE114" s="104"/>
      <c r="RFF114" s="104"/>
      <c r="RFG114" s="104"/>
      <c r="RFH114" s="104"/>
      <c r="RFI114" s="104"/>
      <c r="RFJ114" s="104"/>
      <c r="RFK114" s="104"/>
      <c r="RFL114" s="104"/>
      <c r="RFM114" s="104"/>
      <c r="RFN114" s="104"/>
      <c r="RFO114" s="104"/>
      <c r="RFP114" s="104"/>
      <c r="RFQ114" s="104"/>
      <c r="RFR114" s="104"/>
      <c r="RFS114" s="104"/>
      <c r="RFT114" s="104"/>
      <c r="RFU114" s="104"/>
      <c r="RFV114" s="104"/>
      <c r="RFW114" s="104"/>
      <c r="RFX114" s="104"/>
      <c r="RFY114" s="104"/>
      <c r="RFZ114" s="104"/>
      <c r="RGA114" s="104"/>
      <c r="RGB114" s="104"/>
      <c r="RGC114" s="104"/>
      <c r="RGD114" s="104"/>
      <c r="RGE114" s="104"/>
      <c r="RGF114" s="104"/>
      <c r="RGG114" s="104"/>
      <c r="RGH114" s="104"/>
      <c r="RGI114" s="104"/>
      <c r="RGJ114" s="104"/>
      <c r="RGK114" s="104"/>
      <c r="RGL114" s="104"/>
      <c r="RGM114" s="104"/>
      <c r="RGN114" s="104"/>
      <c r="RGO114" s="104"/>
      <c r="RGP114" s="104"/>
      <c r="RGQ114" s="104"/>
      <c r="RGR114" s="104"/>
      <c r="RGS114" s="104"/>
      <c r="RGT114" s="104"/>
      <c r="RGU114" s="104"/>
      <c r="RGV114" s="104"/>
      <c r="RGW114" s="104"/>
      <c r="RGX114" s="104"/>
      <c r="RGY114" s="104"/>
      <c r="RGZ114" s="104"/>
      <c r="RHA114" s="104"/>
      <c r="RHB114" s="104"/>
      <c r="RHC114" s="104"/>
      <c r="RHD114" s="104"/>
      <c r="RHE114" s="104"/>
      <c r="RHF114" s="104"/>
      <c r="RHG114" s="104"/>
      <c r="RHH114" s="104"/>
      <c r="RHI114" s="104"/>
      <c r="RHJ114" s="104"/>
      <c r="RHK114" s="104"/>
      <c r="RHL114" s="104"/>
      <c r="RHM114" s="104"/>
      <c r="RHN114" s="104"/>
      <c r="RHO114" s="104"/>
      <c r="RHP114" s="104"/>
      <c r="RHQ114" s="104"/>
      <c r="RHR114" s="104"/>
      <c r="RHS114" s="104"/>
      <c r="RHT114" s="104"/>
      <c r="RHU114" s="104"/>
      <c r="RHV114" s="104"/>
      <c r="RHW114" s="104"/>
      <c r="RHX114" s="104"/>
      <c r="RHY114" s="104"/>
      <c r="RHZ114" s="104"/>
      <c r="RIA114" s="104"/>
      <c r="RIB114" s="104"/>
      <c r="RIC114" s="104"/>
      <c r="RID114" s="104"/>
      <c r="RIE114" s="104"/>
      <c r="RIF114" s="104"/>
      <c r="RIG114" s="104"/>
      <c r="RIH114" s="104"/>
      <c r="RII114" s="104"/>
      <c r="RIJ114" s="104"/>
      <c r="RIK114" s="104"/>
      <c r="RIL114" s="104"/>
      <c r="RIM114" s="104"/>
      <c r="RIN114" s="104"/>
      <c r="RIO114" s="104"/>
      <c r="RIP114" s="104"/>
      <c r="RIQ114" s="104"/>
      <c r="RIR114" s="104"/>
      <c r="RIS114" s="104"/>
      <c r="RIT114" s="104"/>
      <c r="RIU114" s="104"/>
      <c r="RIV114" s="104"/>
      <c r="RIW114" s="104"/>
      <c r="RIX114" s="104"/>
      <c r="RIY114" s="104"/>
      <c r="RIZ114" s="104"/>
      <c r="RJA114" s="104"/>
      <c r="RJB114" s="104"/>
      <c r="RJC114" s="104"/>
      <c r="RJD114" s="104"/>
      <c r="RJE114" s="104"/>
      <c r="RJF114" s="104"/>
      <c r="RJG114" s="104"/>
      <c r="RJH114" s="104"/>
      <c r="RJI114" s="104"/>
      <c r="RJJ114" s="104"/>
      <c r="RJK114" s="104"/>
      <c r="RJL114" s="104"/>
      <c r="RJM114" s="104"/>
      <c r="RJN114" s="104"/>
      <c r="RJO114" s="104"/>
      <c r="RJP114" s="104"/>
      <c r="RJQ114" s="104"/>
      <c r="RJR114" s="104"/>
      <c r="RJS114" s="104"/>
      <c r="RJT114" s="104"/>
      <c r="RJU114" s="104"/>
      <c r="RJV114" s="104"/>
      <c r="RJW114" s="104"/>
      <c r="RJX114" s="104"/>
      <c r="RJY114" s="104"/>
      <c r="RJZ114" s="104"/>
      <c r="RKA114" s="104"/>
      <c r="RKB114" s="104"/>
      <c r="RKC114" s="104"/>
      <c r="RKD114" s="104"/>
      <c r="RKE114" s="104"/>
      <c r="RKF114" s="104"/>
      <c r="RKG114" s="104"/>
      <c r="RKH114" s="104"/>
      <c r="RKI114" s="104"/>
      <c r="RKJ114" s="104"/>
      <c r="RKK114" s="104"/>
      <c r="RKL114" s="104"/>
      <c r="RKM114" s="104"/>
      <c r="RKN114" s="104"/>
      <c r="RKO114" s="104"/>
      <c r="RKP114" s="104"/>
      <c r="RKQ114" s="104"/>
      <c r="RKR114" s="104"/>
      <c r="RKS114" s="104"/>
      <c r="RKT114" s="104"/>
      <c r="RKU114" s="104"/>
      <c r="RKV114" s="104"/>
      <c r="RKW114" s="104"/>
      <c r="RKX114" s="104"/>
      <c r="RKY114" s="104"/>
      <c r="RKZ114" s="104"/>
      <c r="RLA114" s="104"/>
      <c r="RLB114" s="104"/>
      <c r="RLC114" s="104"/>
      <c r="RLD114" s="104"/>
      <c r="RLE114" s="104"/>
      <c r="RLF114" s="104"/>
      <c r="RLG114" s="104"/>
      <c r="RLH114" s="104"/>
      <c r="RLI114" s="104"/>
      <c r="RLJ114" s="104"/>
      <c r="RLK114" s="104"/>
      <c r="RLL114" s="104"/>
      <c r="RLM114" s="104"/>
      <c r="RLN114" s="104"/>
      <c r="RLO114" s="104"/>
      <c r="RLP114" s="104"/>
      <c r="RLQ114" s="104"/>
      <c r="RLR114" s="104"/>
      <c r="RLS114" s="104"/>
      <c r="RLT114" s="104"/>
      <c r="RLU114" s="104"/>
      <c r="RLV114" s="104"/>
      <c r="RLW114" s="104"/>
      <c r="RLX114" s="104"/>
      <c r="RLY114" s="104"/>
      <c r="RLZ114" s="104"/>
      <c r="RMA114" s="104"/>
      <c r="RMB114" s="104"/>
      <c r="RMC114" s="104"/>
      <c r="RMD114" s="104"/>
      <c r="RME114" s="104"/>
      <c r="RMF114" s="104"/>
      <c r="RMG114" s="104"/>
      <c r="RMH114" s="104"/>
      <c r="RMI114" s="104"/>
      <c r="RMJ114" s="104"/>
      <c r="RMK114" s="104"/>
      <c r="RML114" s="104"/>
      <c r="RMM114" s="104"/>
      <c r="RMN114" s="104"/>
      <c r="RMO114" s="104"/>
      <c r="RMP114" s="104"/>
      <c r="RMQ114" s="104"/>
      <c r="RMR114" s="104"/>
      <c r="RMS114" s="104"/>
      <c r="RMT114" s="104"/>
      <c r="RMU114" s="104"/>
      <c r="RMV114" s="104"/>
      <c r="RMW114" s="104"/>
      <c r="RMX114" s="104"/>
      <c r="RMY114" s="104"/>
      <c r="RMZ114" s="104"/>
      <c r="RNA114" s="104"/>
      <c r="RNB114" s="104"/>
      <c r="RNC114" s="104"/>
      <c r="RND114" s="104"/>
      <c r="RNE114" s="104"/>
      <c r="RNF114" s="104"/>
      <c r="RNG114" s="104"/>
      <c r="RNH114" s="104"/>
      <c r="RNI114" s="104"/>
      <c r="RNJ114" s="104"/>
      <c r="RNK114" s="104"/>
      <c r="RNL114" s="104"/>
      <c r="RNM114" s="104"/>
      <c r="RNN114" s="104"/>
      <c r="RNO114" s="104"/>
      <c r="RNP114" s="104"/>
      <c r="RNQ114" s="104"/>
      <c r="RNR114" s="104"/>
      <c r="RNS114" s="104"/>
      <c r="RNT114" s="104"/>
      <c r="RNU114" s="104"/>
      <c r="RNV114" s="104"/>
      <c r="RNW114" s="104"/>
      <c r="RNX114" s="104"/>
      <c r="RNY114" s="104"/>
      <c r="RNZ114" s="104"/>
      <c r="ROA114" s="104"/>
      <c r="ROB114" s="104"/>
      <c r="ROC114" s="104"/>
      <c r="ROD114" s="104"/>
      <c r="ROE114" s="104"/>
      <c r="ROF114" s="104"/>
      <c r="ROG114" s="104"/>
      <c r="ROH114" s="104"/>
      <c r="ROI114" s="104"/>
      <c r="ROJ114" s="104"/>
      <c r="ROK114" s="104"/>
      <c r="ROL114" s="104"/>
      <c r="ROM114" s="104"/>
      <c r="RON114" s="104"/>
      <c r="ROO114" s="104"/>
      <c r="ROP114" s="104"/>
      <c r="ROQ114" s="104"/>
      <c r="ROR114" s="104"/>
      <c r="ROS114" s="104"/>
      <c r="ROT114" s="104"/>
      <c r="ROU114" s="104"/>
      <c r="ROV114" s="104"/>
      <c r="ROW114" s="104"/>
      <c r="ROX114" s="104"/>
      <c r="ROY114" s="104"/>
      <c r="ROZ114" s="104"/>
      <c r="RPA114" s="104"/>
      <c r="RPB114" s="104"/>
      <c r="RPC114" s="104"/>
      <c r="RPD114" s="104"/>
      <c r="RPE114" s="104"/>
      <c r="RPF114" s="104"/>
      <c r="RPG114" s="104"/>
      <c r="RPH114" s="104"/>
      <c r="RPI114" s="104"/>
      <c r="RPJ114" s="104"/>
      <c r="RPK114" s="104"/>
      <c r="RPL114" s="104"/>
      <c r="RPM114" s="104"/>
      <c r="RPN114" s="104"/>
      <c r="RPO114" s="104"/>
      <c r="RPP114" s="104"/>
      <c r="RPQ114" s="104"/>
      <c r="RPR114" s="104"/>
      <c r="RPS114" s="104"/>
      <c r="RPT114" s="104"/>
      <c r="RPU114" s="104"/>
      <c r="RPV114" s="104"/>
      <c r="RPW114" s="104"/>
      <c r="RPX114" s="104"/>
      <c r="RPY114" s="104"/>
      <c r="RPZ114" s="104"/>
      <c r="RQA114" s="104"/>
      <c r="RQB114" s="104"/>
      <c r="RQC114" s="104"/>
      <c r="RQD114" s="104"/>
      <c r="RQE114" s="104"/>
      <c r="RQF114" s="104"/>
      <c r="RQG114" s="104"/>
      <c r="RQH114" s="104"/>
      <c r="RQI114" s="104"/>
      <c r="RQJ114" s="104"/>
      <c r="RQK114" s="104"/>
      <c r="RQL114" s="104"/>
      <c r="RQM114" s="104"/>
      <c r="RQN114" s="104"/>
      <c r="RQO114" s="104"/>
      <c r="RQP114" s="104"/>
      <c r="RQQ114" s="104"/>
      <c r="RQR114" s="104"/>
      <c r="RQS114" s="104"/>
      <c r="RQT114" s="104"/>
      <c r="RQU114" s="104"/>
      <c r="RQV114" s="104"/>
      <c r="RQW114" s="104"/>
      <c r="RQX114" s="104"/>
      <c r="RQY114" s="104"/>
      <c r="RQZ114" s="104"/>
      <c r="RRA114" s="104"/>
      <c r="RRB114" s="104"/>
      <c r="RRC114" s="104"/>
      <c r="RRD114" s="104"/>
      <c r="RRE114" s="104"/>
      <c r="RRF114" s="104"/>
      <c r="RRG114" s="104"/>
      <c r="RRH114" s="104"/>
      <c r="RRI114" s="104"/>
      <c r="RRJ114" s="104"/>
      <c r="RRK114" s="104"/>
      <c r="RRL114" s="104"/>
      <c r="RRM114" s="104"/>
      <c r="RRN114" s="104"/>
      <c r="RRO114" s="104"/>
      <c r="RRP114" s="104"/>
      <c r="RRQ114" s="104"/>
      <c r="RRR114" s="104"/>
      <c r="RRS114" s="104"/>
      <c r="RRT114" s="104"/>
      <c r="RRU114" s="104"/>
      <c r="RRV114" s="104"/>
      <c r="RRW114" s="104"/>
      <c r="RRX114" s="104"/>
      <c r="RRY114" s="104"/>
      <c r="RRZ114" s="104"/>
      <c r="RSA114" s="104"/>
      <c r="RSB114" s="104"/>
      <c r="RSC114" s="104"/>
      <c r="RSD114" s="104"/>
      <c r="RSE114" s="104"/>
      <c r="RSF114" s="104"/>
      <c r="RSG114" s="104"/>
      <c r="RSH114" s="104"/>
      <c r="RSI114" s="104"/>
      <c r="RSJ114" s="104"/>
      <c r="RSK114" s="104"/>
      <c r="RSL114" s="104"/>
      <c r="RSM114" s="104"/>
      <c r="RSN114" s="104"/>
      <c r="RSO114" s="104"/>
      <c r="RSP114" s="104"/>
      <c r="RSQ114" s="104"/>
      <c r="RSR114" s="104"/>
      <c r="RSS114" s="104"/>
      <c r="RST114" s="104"/>
      <c r="RSU114" s="104"/>
      <c r="RSV114" s="104"/>
      <c r="RSW114" s="104"/>
      <c r="RSX114" s="104"/>
      <c r="RSY114" s="104"/>
      <c r="RSZ114" s="104"/>
      <c r="RTA114" s="104"/>
      <c r="RTB114" s="104"/>
      <c r="RTC114" s="104"/>
      <c r="RTD114" s="104"/>
      <c r="RTE114" s="104"/>
      <c r="RTF114" s="104"/>
      <c r="RTG114" s="104"/>
      <c r="RTH114" s="104"/>
      <c r="RTI114" s="104"/>
      <c r="RTJ114" s="104"/>
      <c r="RTK114" s="104"/>
      <c r="RTL114" s="104"/>
      <c r="RTM114" s="104"/>
      <c r="RTN114" s="104"/>
      <c r="RTO114" s="104"/>
      <c r="RTP114" s="104"/>
      <c r="RTQ114" s="104"/>
      <c r="RTR114" s="104"/>
      <c r="RTS114" s="104"/>
      <c r="RTT114" s="104"/>
      <c r="RTU114" s="104"/>
      <c r="RTV114" s="104"/>
      <c r="RTW114" s="104"/>
      <c r="RTX114" s="104"/>
      <c r="RTY114" s="104"/>
      <c r="RTZ114" s="104"/>
      <c r="RUA114" s="104"/>
      <c r="RUB114" s="104"/>
      <c r="RUC114" s="104"/>
      <c r="RUD114" s="104"/>
      <c r="RUE114" s="104"/>
      <c r="RUF114" s="104"/>
      <c r="RUG114" s="104"/>
      <c r="RUH114" s="104"/>
      <c r="RUI114" s="104"/>
      <c r="RUJ114" s="104"/>
      <c r="RUK114" s="104"/>
      <c r="RUL114" s="104"/>
      <c r="RUM114" s="104"/>
      <c r="RUN114" s="104"/>
      <c r="RUO114" s="104"/>
      <c r="RUP114" s="104"/>
      <c r="RUQ114" s="104"/>
      <c r="RUR114" s="104"/>
      <c r="RUS114" s="104"/>
      <c r="RUT114" s="104"/>
      <c r="RUU114" s="104"/>
      <c r="RUV114" s="104"/>
      <c r="RUW114" s="104"/>
      <c r="RUX114" s="104"/>
      <c r="RUY114" s="104"/>
      <c r="RUZ114" s="104"/>
      <c r="RVA114" s="104"/>
      <c r="RVB114" s="104"/>
      <c r="RVC114" s="104"/>
      <c r="RVD114" s="104"/>
      <c r="RVE114" s="104"/>
      <c r="RVF114" s="104"/>
      <c r="RVG114" s="104"/>
      <c r="RVH114" s="104"/>
      <c r="RVI114" s="104"/>
      <c r="RVJ114" s="104"/>
      <c r="RVK114" s="104"/>
      <c r="RVL114" s="104"/>
      <c r="RVM114" s="104"/>
      <c r="RVN114" s="104"/>
      <c r="RVO114" s="104"/>
      <c r="RVP114" s="104"/>
      <c r="RVQ114" s="104"/>
      <c r="RVR114" s="104"/>
      <c r="RVS114" s="104"/>
      <c r="RVT114" s="104"/>
      <c r="RVU114" s="104"/>
      <c r="RVV114" s="104"/>
      <c r="RVW114" s="104"/>
      <c r="RVX114" s="104"/>
      <c r="RVY114" s="104"/>
      <c r="RVZ114" s="104"/>
      <c r="RWA114" s="104"/>
      <c r="RWB114" s="104"/>
      <c r="RWC114" s="104"/>
      <c r="RWD114" s="104"/>
      <c r="RWE114" s="104"/>
      <c r="RWF114" s="104"/>
      <c r="RWG114" s="104"/>
      <c r="RWH114" s="104"/>
      <c r="RWI114" s="104"/>
      <c r="RWJ114" s="104"/>
      <c r="RWK114" s="104"/>
      <c r="RWL114" s="104"/>
      <c r="RWM114" s="104"/>
      <c r="RWN114" s="104"/>
      <c r="RWO114" s="104"/>
      <c r="RWP114" s="104"/>
      <c r="RWQ114" s="104"/>
      <c r="RWR114" s="104"/>
      <c r="RWS114" s="104"/>
      <c r="RWT114" s="104"/>
      <c r="RWU114" s="104"/>
      <c r="RWV114" s="104"/>
      <c r="RWW114" s="104"/>
      <c r="RWX114" s="104"/>
      <c r="RWY114" s="104"/>
      <c r="RWZ114" s="104"/>
      <c r="RXA114" s="104"/>
      <c r="RXB114" s="104"/>
      <c r="RXC114" s="104"/>
      <c r="RXD114" s="104"/>
      <c r="RXE114" s="104"/>
      <c r="RXF114" s="104"/>
      <c r="RXG114" s="104"/>
      <c r="RXH114" s="104"/>
      <c r="RXI114" s="104"/>
      <c r="RXJ114" s="104"/>
      <c r="RXK114" s="104"/>
      <c r="RXL114" s="104"/>
      <c r="RXM114" s="104"/>
      <c r="RXN114" s="104"/>
      <c r="RXO114" s="104"/>
      <c r="RXP114" s="104"/>
      <c r="RXQ114" s="104"/>
      <c r="RXR114" s="104"/>
      <c r="RXS114" s="104"/>
      <c r="RXT114" s="104"/>
      <c r="RXU114" s="104"/>
      <c r="RXV114" s="104"/>
      <c r="RXW114" s="104"/>
      <c r="RXX114" s="104"/>
      <c r="RXY114" s="104"/>
      <c r="RXZ114" s="104"/>
      <c r="RYA114" s="104"/>
      <c r="RYB114" s="104"/>
      <c r="RYC114" s="104"/>
      <c r="RYD114" s="104"/>
      <c r="RYE114" s="104"/>
      <c r="RYF114" s="104"/>
      <c r="RYG114" s="104"/>
      <c r="RYH114" s="104"/>
      <c r="RYI114" s="104"/>
      <c r="RYJ114" s="104"/>
      <c r="RYK114" s="104"/>
      <c r="RYL114" s="104"/>
      <c r="RYM114" s="104"/>
      <c r="RYN114" s="104"/>
      <c r="RYO114" s="104"/>
      <c r="RYP114" s="104"/>
      <c r="RYQ114" s="104"/>
      <c r="RYR114" s="104"/>
      <c r="RYS114" s="104"/>
      <c r="RYT114" s="104"/>
      <c r="RYU114" s="104"/>
      <c r="RYV114" s="104"/>
      <c r="RYW114" s="104"/>
      <c r="RYX114" s="104"/>
      <c r="RYY114" s="104"/>
      <c r="RYZ114" s="104"/>
      <c r="RZA114" s="104"/>
      <c r="RZB114" s="104"/>
      <c r="RZC114" s="104"/>
      <c r="RZD114" s="104"/>
      <c r="RZE114" s="104"/>
      <c r="RZF114" s="104"/>
      <c r="RZG114" s="104"/>
      <c r="RZH114" s="104"/>
      <c r="RZI114" s="104"/>
      <c r="RZJ114" s="104"/>
      <c r="RZK114" s="104"/>
      <c r="RZL114" s="104"/>
      <c r="RZM114" s="104"/>
      <c r="RZN114" s="104"/>
      <c r="RZO114" s="104"/>
      <c r="RZP114" s="104"/>
      <c r="RZQ114" s="104"/>
      <c r="RZR114" s="104"/>
      <c r="RZS114" s="104"/>
      <c r="RZT114" s="104"/>
      <c r="RZU114" s="104"/>
      <c r="RZV114" s="104"/>
      <c r="RZW114" s="104"/>
      <c r="RZX114" s="104"/>
      <c r="RZY114" s="104"/>
      <c r="RZZ114" s="104"/>
      <c r="SAA114" s="104"/>
      <c r="SAB114" s="104"/>
      <c r="SAC114" s="104"/>
      <c r="SAD114" s="104"/>
      <c r="SAE114" s="104"/>
      <c r="SAF114" s="104"/>
      <c r="SAG114" s="104"/>
      <c r="SAH114" s="104"/>
      <c r="SAI114" s="104"/>
      <c r="SAJ114" s="104"/>
      <c r="SAK114" s="104"/>
      <c r="SAL114" s="104"/>
      <c r="SAM114" s="104"/>
      <c r="SAN114" s="104"/>
      <c r="SAO114" s="104"/>
      <c r="SAP114" s="104"/>
      <c r="SAQ114" s="104"/>
      <c r="SAR114" s="104"/>
      <c r="SAS114" s="104"/>
      <c r="SAT114" s="104"/>
      <c r="SAU114" s="104"/>
      <c r="SAV114" s="104"/>
      <c r="SAW114" s="104"/>
      <c r="SAX114" s="104"/>
      <c r="SAY114" s="104"/>
      <c r="SAZ114" s="104"/>
      <c r="SBA114" s="104"/>
      <c r="SBB114" s="104"/>
      <c r="SBC114" s="104"/>
      <c r="SBD114" s="104"/>
      <c r="SBE114" s="104"/>
      <c r="SBF114" s="104"/>
      <c r="SBG114" s="104"/>
      <c r="SBH114" s="104"/>
      <c r="SBI114" s="104"/>
      <c r="SBJ114" s="104"/>
      <c r="SBK114" s="104"/>
      <c r="SBL114" s="104"/>
      <c r="SBM114" s="104"/>
      <c r="SBN114" s="104"/>
      <c r="SBO114" s="104"/>
      <c r="SBP114" s="104"/>
      <c r="SBQ114" s="104"/>
      <c r="SBR114" s="104"/>
      <c r="SBS114" s="104"/>
      <c r="SBT114" s="104"/>
      <c r="SBU114" s="104"/>
      <c r="SBV114" s="104"/>
      <c r="SBW114" s="104"/>
      <c r="SBX114" s="104"/>
      <c r="SBY114" s="104"/>
      <c r="SBZ114" s="104"/>
      <c r="SCA114" s="104"/>
      <c r="SCB114" s="104"/>
      <c r="SCC114" s="104"/>
      <c r="SCD114" s="104"/>
      <c r="SCE114" s="104"/>
      <c r="SCF114" s="104"/>
      <c r="SCG114" s="104"/>
      <c r="SCH114" s="104"/>
      <c r="SCI114" s="104"/>
      <c r="SCJ114" s="104"/>
      <c r="SCK114" s="104"/>
      <c r="SCL114" s="104"/>
      <c r="SCM114" s="104"/>
      <c r="SCN114" s="104"/>
      <c r="SCO114" s="104"/>
      <c r="SCP114" s="104"/>
      <c r="SCQ114" s="104"/>
      <c r="SCR114" s="104"/>
      <c r="SCS114" s="104"/>
      <c r="SCT114" s="104"/>
      <c r="SCU114" s="104"/>
      <c r="SCV114" s="104"/>
      <c r="SCW114" s="104"/>
      <c r="SCX114" s="104"/>
      <c r="SCY114" s="104"/>
      <c r="SCZ114" s="104"/>
      <c r="SDA114" s="104"/>
      <c r="SDB114" s="104"/>
      <c r="SDC114" s="104"/>
      <c r="SDD114" s="104"/>
      <c r="SDE114" s="104"/>
      <c r="SDF114" s="104"/>
      <c r="SDG114" s="104"/>
      <c r="SDH114" s="104"/>
      <c r="SDI114" s="104"/>
      <c r="SDJ114" s="104"/>
      <c r="SDK114" s="104"/>
      <c r="SDL114" s="104"/>
      <c r="SDM114" s="104"/>
      <c r="SDN114" s="104"/>
      <c r="SDO114" s="104"/>
      <c r="SDP114" s="104"/>
      <c r="SDQ114" s="104"/>
      <c r="SDR114" s="104"/>
      <c r="SDS114" s="104"/>
      <c r="SDT114" s="104"/>
      <c r="SDU114" s="104"/>
      <c r="SDV114" s="104"/>
      <c r="SDW114" s="104"/>
      <c r="SDX114" s="104"/>
      <c r="SDY114" s="104"/>
      <c r="SDZ114" s="104"/>
      <c r="SEA114" s="104"/>
      <c r="SEB114" s="104"/>
      <c r="SEC114" s="104"/>
      <c r="SED114" s="104"/>
      <c r="SEE114" s="104"/>
      <c r="SEF114" s="104"/>
      <c r="SEG114" s="104"/>
      <c r="SEH114" s="104"/>
      <c r="SEI114" s="104"/>
      <c r="SEJ114" s="104"/>
      <c r="SEK114" s="104"/>
      <c r="SEL114" s="104"/>
      <c r="SEM114" s="104"/>
      <c r="SEN114" s="104"/>
      <c r="SEO114" s="104"/>
      <c r="SEP114" s="104"/>
      <c r="SEQ114" s="104"/>
      <c r="SER114" s="104"/>
      <c r="SES114" s="104"/>
      <c r="SET114" s="104"/>
      <c r="SEU114" s="104"/>
      <c r="SEV114" s="104"/>
      <c r="SEW114" s="104"/>
      <c r="SEX114" s="104"/>
      <c r="SEY114" s="104"/>
      <c r="SEZ114" s="104"/>
      <c r="SFA114" s="104"/>
      <c r="SFB114" s="104"/>
      <c r="SFC114" s="104"/>
      <c r="SFD114" s="104"/>
      <c r="SFE114" s="104"/>
      <c r="SFF114" s="104"/>
      <c r="SFG114" s="104"/>
      <c r="SFH114" s="104"/>
      <c r="SFI114" s="104"/>
      <c r="SFJ114" s="104"/>
      <c r="SFK114" s="104"/>
      <c r="SFL114" s="104"/>
      <c r="SFM114" s="104"/>
      <c r="SFN114" s="104"/>
      <c r="SFO114" s="104"/>
      <c r="SFP114" s="104"/>
      <c r="SFQ114" s="104"/>
      <c r="SFR114" s="104"/>
      <c r="SFS114" s="104"/>
      <c r="SFT114" s="104"/>
      <c r="SFU114" s="104"/>
      <c r="SFV114" s="104"/>
      <c r="SFW114" s="104"/>
      <c r="SFX114" s="104"/>
      <c r="SFY114" s="104"/>
      <c r="SFZ114" s="104"/>
      <c r="SGA114" s="104"/>
      <c r="SGB114" s="104"/>
      <c r="SGC114" s="104"/>
      <c r="SGD114" s="104"/>
      <c r="SGE114" s="104"/>
      <c r="SGF114" s="104"/>
      <c r="SGG114" s="104"/>
      <c r="SGH114" s="104"/>
      <c r="SGI114" s="104"/>
      <c r="SGJ114" s="104"/>
      <c r="SGK114" s="104"/>
      <c r="SGL114" s="104"/>
      <c r="SGM114" s="104"/>
      <c r="SGN114" s="104"/>
      <c r="SGO114" s="104"/>
      <c r="SGP114" s="104"/>
      <c r="SGQ114" s="104"/>
      <c r="SGR114" s="104"/>
      <c r="SGS114" s="104"/>
      <c r="SGT114" s="104"/>
      <c r="SGU114" s="104"/>
      <c r="SGV114" s="104"/>
      <c r="SGW114" s="104"/>
      <c r="SGX114" s="104"/>
      <c r="SGY114" s="104"/>
      <c r="SGZ114" s="104"/>
      <c r="SHA114" s="104"/>
      <c r="SHB114" s="104"/>
      <c r="SHC114" s="104"/>
      <c r="SHD114" s="104"/>
      <c r="SHE114" s="104"/>
      <c r="SHF114" s="104"/>
      <c r="SHG114" s="104"/>
      <c r="SHH114" s="104"/>
      <c r="SHI114" s="104"/>
      <c r="SHJ114" s="104"/>
      <c r="SHK114" s="104"/>
      <c r="SHL114" s="104"/>
      <c r="SHM114" s="104"/>
      <c r="SHN114" s="104"/>
      <c r="SHO114" s="104"/>
      <c r="SHP114" s="104"/>
      <c r="SHQ114" s="104"/>
      <c r="SHR114" s="104"/>
      <c r="SHS114" s="104"/>
      <c r="SHT114" s="104"/>
      <c r="SHU114" s="104"/>
      <c r="SHV114" s="104"/>
      <c r="SHW114" s="104"/>
      <c r="SHX114" s="104"/>
      <c r="SHY114" s="104"/>
      <c r="SHZ114" s="104"/>
      <c r="SIA114" s="104"/>
      <c r="SIB114" s="104"/>
      <c r="SIC114" s="104"/>
      <c r="SID114" s="104"/>
      <c r="SIE114" s="104"/>
      <c r="SIF114" s="104"/>
      <c r="SIG114" s="104"/>
      <c r="SIH114" s="104"/>
      <c r="SII114" s="104"/>
      <c r="SIJ114" s="104"/>
      <c r="SIK114" s="104"/>
      <c r="SIL114" s="104"/>
      <c r="SIM114" s="104"/>
      <c r="SIN114" s="104"/>
      <c r="SIO114" s="104"/>
      <c r="SIP114" s="104"/>
      <c r="SIQ114" s="104"/>
      <c r="SIR114" s="104"/>
      <c r="SIS114" s="104"/>
      <c r="SIT114" s="104"/>
      <c r="SIU114" s="104"/>
      <c r="SIV114" s="104"/>
      <c r="SIW114" s="104"/>
      <c r="SIX114" s="104"/>
      <c r="SIY114" s="104"/>
      <c r="SIZ114" s="104"/>
      <c r="SJA114" s="104"/>
      <c r="SJB114" s="104"/>
      <c r="SJC114" s="104"/>
      <c r="SJD114" s="104"/>
      <c r="SJE114" s="104"/>
      <c r="SJF114" s="104"/>
      <c r="SJG114" s="104"/>
      <c r="SJH114" s="104"/>
      <c r="SJI114" s="104"/>
      <c r="SJJ114" s="104"/>
      <c r="SJK114" s="104"/>
      <c r="SJL114" s="104"/>
      <c r="SJM114" s="104"/>
      <c r="SJN114" s="104"/>
      <c r="SJO114" s="104"/>
      <c r="SJP114" s="104"/>
      <c r="SJQ114" s="104"/>
      <c r="SJR114" s="104"/>
      <c r="SJS114" s="104"/>
      <c r="SJT114" s="104"/>
      <c r="SJU114" s="104"/>
      <c r="SJV114" s="104"/>
      <c r="SJW114" s="104"/>
      <c r="SJX114" s="104"/>
      <c r="SJY114" s="104"/>
      <c r="SJZ114" s="104"/>
      <c r="SKA114" s="104"/>
      <c r="SKB114" s="104"/>
      <c r="SKC114" s="104"/>
      <c r="SKD114" s="104"/>
      <c r="SKE114" s="104"/>
      <c r="SKF114" s="104"/>
      <c r="SKG114" s="104"/>
      <c r="SKH114" s="104"/>
      <c r="SKI114" s="104"/>
      <c r="SKJ114" s="104"/>
      <c r="SKK114" s="104"/>
      <c r="SKL114" s="104"/>
      <c r="SKM114" s="104"/>
      <c r="SKN114" s="104"/>
      <c r="SKO114" s="104"/>
      <c r="SKP114" s="104"/>
      <c r="SKQ114" s="104"/>
      <c r="SKR114" s="104"/>
      <c r="SKS114" s="104"/>
      <c r="SKT114" s="104"/>
      <c r="SKU114" s="104"/>
      <c r="SKV114" s="104"/>
      <c r="SKW114" s="104"/>
      <c r="SKX114" s="104"/>
      <c r="SKY114" s="104"/>
      <c r="SKZ114" s="104"/>
      <c r="SLA114" s="104"/>
      <c r="SLB114" s="104"/>
      <c r="SLC114" s="104"/>
      <c r="SLD114" s="104"/>
      <c r="SLE114" s="104"/>
      <c r="SLF114" s="104"/>
      <c r="SLG114" s="104"/>
      <c r="SLH114" s="104"/>
      <c r="SLI114" s="104"/>
      <c r="SLJ114" s="104"/>
      <c r="SLK114" s="104"/>
      <c r="SLL114" s="104"/>
      <c r="SLM114" s="104"/>
      <c r="SLN114" s="104"/>
      <c r="SLO114" s="104"/>
      <c r="SLP114" s="104"/>
      <c r="SLQ114" s="104"/>
      <c r="SLR114" s="104"/>
      <c r="SLS114" s="104"/>
      <c r="SLT114" s="104"/>
      <c r="SLU114" s="104"/>
      <c r="SLV114" s="104"/>
      <c r="SLW114" s="104"/>
      <c r="SLX114" s="104"/>
      <c r="SLY114" s="104"/>
      <c r="SLZ114" s="104"/>
      <c r="SMA114" s="104"/>
      <c r="SMB114" s="104"/>
      <c r="SMC114" s="104"/>
      <c r="SMD114" s="104"/>
      <c r="SME114" s="104"/>
      <c r="SMF114" s="104"/>
      <c r="SMG114" s="104"/>
      <c r="SMH114" s="104"/>
      <c r="SMI114" s="104"/>
      <c r="SMJ114" s="104"/>
      <c r="SMK114" s="104"/>
      <c r="SML114" s="104"/>
      <c r="SMM114" s="104"/>
      <c r="SMN114" s="104"/>
      <c r="SMO114" s="104"/>
      <c r="SMP114" s="104"/>
      <c r="SMQ114" s="104"/>
      <c r="SMR114" s="104"/>
      <c r="SMS114" s="104"/>
      <c r="SMT114" s="104"/>
      <c r="SMU114" s="104"/>
      <c r="SMV114" s="104"/>
      <c r="SMW114" s="104"/>
      <c r="SMX114" s="104"/>
      <c r="SMY114" s="104"/>
      <c r="SMZ114" s="104"/>
      <c r="SNA114" s="104"/>
      <c r="SNB114" s="104"/>
      <c r="SNC114" s="104"/>
      <c r="SND114" s="104"/>
      <c r="SNE114" s="104"/>
      <c r="SNF114" s="104"/>
      <c r="SNG114" s="104"/>
      <c r="SNH114" s="104"/>
      <c r="SNI114" s="104"/>
      <c r="SNJ114" s="104"/>
      <c r="SNK114" s="104"/>
      <c r="SNL114" s="104"/>
      <c r="SNM114" s="104"/>
      <c r="SNN114" s="104"/>
      <c r="SNO114" s="104"/>
      <c r="SNP114" s="104"/>
      <c r="SNQ114" s="104"/>
      <c r="SNR114" s="104"/>
      <c r="SNS114" s="104"/>
      <c r="SNT114" s="104"/>
      <c r="SNU114" s="104"/>
      <c r="SNV114" s="104"/>
      <c r="SNW114" s="104"/>
      <c r="SNX114" s="104"/>
      <c r="SNY114" s="104"/>
      <c r="SNZ114" s="104"/>
      <c r="SOA114" s="104"/>
      <c r="SOB114" s="104"/>
      <c r="SOC114" s="104"/>
      <c r="SOD114" s="104"/>
      <c r="SOE114" s="104"/>
      <c r="SOF114" s="104"/>
      <c r="SOG114" s="104"/>
      <c r="SOH114" s="104"/>
      <c r="SOI114" s="104"/>
      <c r="SOJ114" s="104"/>
      <c r="SOK114" s="104"/>
      <c r="SOL114" s="104"/>
      <c r="SOM114" s="104"/>
      <c r="SON114" s="104"/>
      <c r="SOO114" s="104"/>
      <c r="SOP114" s="104"/>
      <c r="SOQ114" s="104"/>
      <c r="SOR114" s="104"/>
      <c r="SOS114" s="104"/>
      <c r="SOT114" s="104"/>
      <c r="SOU114" s="104"/>
      <c r="SOV114" s="104"/>
      <c r="SOW114" s="104"/>
      <c r="SOX114" s="104"/>
      <c r="SOY114" s="104"/>
      <c r="SOZ114" s="104"/>
      <c r="SPA114" s="104"/>
      <c r="SPB114" s="104"/>
      <c r="SPC114" s="104"/>
      <c r="SPD114" s="104"/>
      <c r="SPE114" s="104"/>
      <c r="SPF114" s="104"/>
      <c r="SPG114" s="104"/>
      <c r="SPH114" s="104"/>
      <c r="SPI114" s="104"/>
      <c r="SPJ114" s="104"/>
      <c r="SPK114" s="104"/>
      <c r="SPL114" s="104"/>
      <c r="SPM114" s="104"/>
      <c r="SPN114" s="104"/>
      <c r="SPO114" s="104"/>
      <c r="SPP114" s="104"/>
      <c r="SPQ114" s="104"/>
      <c r="SPR114" s="104"/>
      <c r="SPS114" s="104"/>
      <c r="SPT114" s="104"/>
      <c r="SPU114" s="104"/>
      <c r="SPV114" s="104"/>
      <c r="SPW114" s="104"/>
      <c r="SPX114" s="104"/>
      <c r="SPY114" s="104"/>
      <c r="SPZ114" s="104"/>
      <c r="SQA114" s="104"/>
      <c r="SQB114" s="104"/>
      <c r="SQC114" s="104"/>
      <c r="SQD114" s="104"/>
      <c r="SQE114" s="104"/>
      <c r="SQF114" s="104"/>
      <c r="SQG114" s="104"/>
      <c r="SQH114" s="104"/>
      <c r="SQI114" s="104"/>
      <c r="SQJ114" s="104"/>
      <c r="SQK114" s="104"/>
      <c r="SQL114" s="104"/>
      <c r="SQM114" s="104"/>
      <c r="SQN114" s="104"/>
      <c r="SQO114" s="104"/>
      <c r="SQP114" s="104"/>
      <c r="SQQ114" s="104"/>
      <c r="SQR114" s="104"/>
      <c r="SQS114" s="104"/>
      <c r="SQT114" s="104"/>
      <c r="SQU114" s="104"/>
      <c r="SQV114" s="104"/>
      <c r="SQW114" s="104"/>
      <c r="SQX114" s="104"/>
      <c r="SQY114" s="104"/>
      <c r="SQZ114" s="104"/>
      <c r="SRA114" s="104"/>
      <c r="SRB114" s="104"/>
      <c r="SRC114" s="104"/>
      <c r="SRD114" s="104"/>
      <c r="SRE114" s="104"/>
      <c r="SRF114" s="104"/>
      <c r="SRG114" s="104"/>
      <c r="SRH114" s="104"/>
      <c r="SRI114" s="104"/>
      <c r="SRJ114" s="104"/>
      <c r="SRK114" s="104"/>
      <c r="SRL114" s="104"/>
      <c r="SRM114" s="104"/>
      <c r="SRN114" s="104"/>
      <c r="SRO114" s="104"/>
      <c r="SRP114" s="104"/>
      <c r="SRQ114" s="104"/>
      <c r="SRR114" s="104"/>
      <c r="SRS114" s="104"/>
      <c r="SRT114" s="104"/>
      <c r="SRU114" s="104"/>
      <c r="SRV114" s="104"/>
      <c r="SRW114" s="104"/>
      <c r="SRX114" s="104"/>
      <c r="SRY114" s="104"/>
      <c r="SRZ114" s="104"/>
      <c r="SSA114" s="104"/>
      <c r="SSB114" s="104"/>
      <c r="SSC114" s="104"/>
      <c r="SSD114" s="104"/>
      <c r="SSE114" s="104"/>
      <c r="SSF114" s="104"/>
      <c r="SSG114" s="104"/>
      <c r="SSH114" s="104"/>
      <c r="SSI114" s="104"/>
      <c r="SSJ114" s="104"/>
      <c r="SSK114" s="104"/>
      <c r="SSL114" s="104"/>
      <c r="SSM114" s="104"/>
      <c r="SSN114" s="104"/>
      <c r="SSO114" s="104"/>
      <c r="SSP114" s="104"/>
      <c r="SSQ114" s="104"/>
      <c r="SSR114" s="104"/>
      <c r="SSS114" s="104"/>
      <c r="SST114" s="104"/>
      <c r="SSU114" s="104"/>
      <c r="SSV114" s="104"/>
      <c r="SSW114" s="104"/>
      <c r="SSX114" s="104"/>
      <c r="SSY114" s="104"/>
      <c r="SSZ114" s="104"/>
      <c r="STA114" s="104"/>
      <c r="STB114" s="104"/>
      <c r="STC114" s="104"/>
      <c r="STD114" s="104"/>
      <c r="STE114" s="104"/>
      <c r="STF114" s="104"/>
      <c r="STG114" s="104"/>
      <c r="STH114" s="104"/>
      <c r="STI114" s="104"/>
      <c r="STJ114" s="104"/>
      <c r="STK114" s="104"/>
      <c r="STL114" s="104"/>
      <c r="STM114" s="104"/>
      <c r="STN114" s="104"/>
      <c r="STO114" s="104"/>
      <c r="STP114" s="104"/>
      <c r="STQ114" s="104"/>
      <c r="STR114" s="104"/>
      <c r="STS114" s="104"/>
      <c r="STT114" s="104"/>
      <c r="STU114" s="104"/>
      <c r="STV114" s="104"/>
      <c r="STW114" s="104"/>
      <c r="STX114" s="104"/>
      <c r="STY114" s="104"/>
      <c r="STZ114" s="104"/>
      <c r="SUA114" s="104"/>
      <c r="SUB114" s="104"/>
      <c r="SUC114" s="104"/>
      <c r="SUD114" s="104"/>
      <c r="SUE114" s="104"/>
      <c r="SUF114" s="104"/>
      <c r="SUG114" s="104"/>
      <c r="SUH114" s="104"/>
      <c r="SUI114" s="104"/>
      <c r="SUJ114" s="104"/>
      <c r="SUK114" s="104"/>
      <c r="SUL114" s="104"/>
      <c r="SUM114" s="104"/>
      <c r="SUN114" s="104"/>
      <c r="SUO114" s="104"/>
      <c r="SUP114" s="104"/>
      <c r="SUQ114" s="104"/>
      <c r="SUR114" s="104"/>
      <c r="SUS114" s="104"/>
      <c r="SUT114" s="104"/>
      <c r="SUU114" s="104"/>
      <c r="SUV114" s="104"/>
      <c r="SUW114" s="104"/>
      <c r="SUX114" s="104"/>
      <c r="SUY114" s="104"/>
      <c r="SUZ114" s="104"/>
      <c r="SVA114" s="104"/>
      <c r="SVB114" s="104"/>
      <c r="SVC114" s="104"/>
      <c r="SVD114" s="104"/>
      <c r="SVE114" s="104"/>
      <c r="SVF114" s="104"/>
      <c r="SVG114" s="104"/>
      <c r="SVH114" s="104"/>
      <c r="SVI114" s="104"/>
      <c r="SVJ114" s="104"/>
      <c r="SVK114" s="104"/>
      <c r="SVL114" s="104"/>
      <c r="SVM114" s="104"/>
      <c r="SVN114" s="104"/>
      <c r="SVO114" s="104"/>
      <c r="SVP114" s="104"/>
      <c r="SVQ114" s="104"/>
      <c r="SVR114" s="104"/>
      <c r="SVS114" s="104"/>
      <c r="SVT114" s="104"/>
      <c r="SVU114" s="104"/>
      <c r="SVV114" s="104"/>
      <c r="SVW114" s="104"/>
      <c r="SVX114" s="104"/>
      <c r="SVY114" s="104"/>
      <c r="SVZ114" s="104"/>
      <c r="SWA114" s="104"/>
      <c r="SWB114" s="104"/>
      <c r="SWC114" s="104"/>
      <c r="SWD114" s="104"/>
      <c r="SWE114" s="104"/>
      <c r="SWF114" s="104"/>
      <c r="SWG114" s="104"/>
      <c r="SWH114" s="104"/>
      <c r="SWI114" s="104"/>
      <c r="SWJ114" s="104"/>
      <c r="SWK114" s="104"/>
      <c r="SWL114" s="104"/>
      <c r="SWM114" s="104"/>
      <c r="SWN114" s="104"/>
      <c r="SWO114" s="104"/>
      <c r="SWP114" s="104"/>
      <c r="SWQ114" s="104"/>
      <c r="SWR114" s="104"/>
      <c r="SWS114" s="104"/>
      <c r="SWT114" s="104"/>
      <c r="SWU114" s="104"/>
      <c r="SWV114" s="104"/>
      <c r="SWW114" s="104"/>
      <c r="SWX114" s="104"/>
      <c r="SWY114" s="104"/>
      <c r="SWZ114" s="104"/>
      <c r="SXA114" s="104"/>
      <c r="SXB114" s="104"/>
      <c r="SXC114" s="104"/>
      <c r="SXD114" s="104"/>
      <c r="SXE114" s="104"/>
      <c r="SXF114" s="104"/>
      <c r="SXG114" s="104"/>
      <c r="SXH114" s="104"/>
      <c r="SXI114" s="104"/>
      <c r="SXJ114" s="104"/>
      <c r="SXK114" s="104"/>
      <c r="SXL114" s="104"/>
      <c r="SXM114" s="104"/>
      <c r="SXN114" s="104"/>
      <c r="SXO114" s="104"/>
      <c r="SXP114" s="104"/>
      <c r="SXQ114" s="104"/>
      <c r="SXR114" s="104"/>
      <c r="SXS114" s="104"/>
      <c r="SXT114" s="104"/>
      <c r="SXU114" s="104"/>
      <c r="SXV114" s="104"/>
      <c r="SXW114" s="104"/>
      <c r="SXX114" s="104"/>
      <c r="SXY114" s="104"/>
      <c r="SXZ114" s="104"/>
      <c r="SYA114" s="104"/>
      <c r="SYB114" s="104"/>
      <c r="SYC114" s="104"/>
      <c r="SYD114" s="104"/>
      <c r="SYE114" s="104"/>
      <c r="SYF114" s="104"/>
      <c r="SYG114" s="104"/>
      <c r="SYH114" s="104"/>
      <c r="SYI114" s="104"/>
      <c r="SYJ114" s="104"/>
      <c r="SYK114" s="104"/>
      <c r="SYL114" s="104"/>
      <c r="SYM114" s="104"/>
      <c r="SYN114" s="104"/>
      <c r="SYO114" s="104"/>
      <c r="SYP114" s="104"/>
      <c r="SYQ114" s="104"/>
      <c r="SYR114" s="104"/>
      <c r="SYS114" s="104"/>
      <c r="SYT114" s="104"/>
      <c r="SYU114" s="104"/>
      <c r="SYV114" s="104"/>
      <c r="SYW114" s="104"/>
      <c r="SYX114" s="104"/>
      <c r="SYY114" s="104"/>
      <c r="SYZ114" s="104"/>
      <c r="SZA114" s="104"/>
      <c r="SZB114" s="104"/>
      <c r="SZC114" s="104"/>
      <c r="SZD114" s="104"/>
      <c r="SZE114" s="104"/>
      <c r="SZF114" s="104"/>
      <c r="SZG114" s="104"/>
      <c r="SZH114" s="104"/>
      <c r="SZI114" s="104"/>
      <c r="SZJ114" s="104"/>
      <c r="SZK114" s="104"/>
      <c r="SZL114" s="104"/>
      <c r="SZM114" s="104"/>
      <c r="SZN114" s="104"/>
      <c r="SZO114" s="104"/>
      <c r="SZP114" s="104"/>
      <c r="SZQ114" s="104"/>
      <c r="SZR114" s="104"/>
      <c r="SZS114" s="104"/>
      <c r="SZT114" s="104"/>
      <c r="SZU114" s="104"/>
      <c r="SZV114" s="104"/>
      <c r="SZW114" s="104"/>
      <c r="SZX114" s="104"/>
      <c r="SZY114" s="104"/>
      <c r="SZZ114" s="104"/>
      <c r="TAA114" s="104"/>
      <c r="TAB114" s="104"/>
      <c r="TAC114" s="104"/>
      <c r="TAD114" s="104"/>
      <c r="TAE114" s="104"/>
      <c r="TAF114" s="104"/>
      <c r="TAG114" s="104"/>
      <c r="TAH114" s="104"/>
      <c r="TAI114" s="104"/>
      <c r="TAJ114" s="104"/>
      <c r="TAK114" s="104"/>
      <c r="TAL114" s="104"/>
      <c r="TAM114" s="104"/>
      <c r="TAN114" s="104"/>
      <c r="TAO114" s="104"/>
      <c r="TAP114" s="104"/>
      <c r="TAQ114" s="104"/>
      <c r="TAR114" s="104"/>
      <c r="TAS114" s="104"/>
      <c r="TAT114" s="104"/>
      <c r="TAU114" s="104"/>
      <c r="TAV114" s="104"/>
      <c r="TAW114" s="104"/>
      <c r="TAX114" s="104"/>
      <c r="TAY114" s="104"/>
      <c r="TAZ114" s="104"/>
      <c r="TBA114" s="104"/>
      <c r="TBB114" s="104"/>
      <c r="TBC114" s="104"/>
      <c r="TBD114" s="104"/>
      <c r="TBE114" s="104"/>
      <c r="TBF114" s="104"/>
      <c r="TBG114" s="104"/>
      <c r="TBH114" s="104"/>
      <c r="TBI114" s="104"/>
      <c r="TBJ114" s="104"/>
      <c r="TBK114" s="104"/>
      <c r="TBL114" s="104"/>
      <c r="TBM114" s="104"/>
      <c r="TBN114" s="104"/>
      <c r="TBO114" s="104"/>
      <c r="TBP114" s="104"/>
      <c r="TBQ114" s="104"/>
      <c r="TBR114" s="104"/>
      <c r="TBS114" s="104"/>
      <c r="TBT114" s="104"/>
      <c r="TBU114" s="104"/>
      <c r="TBV114" s="104"/>
      <c r="TBW114" s="104"/>
      <c r="TBX114" s="104"/>
      <c r="TBY114" s="104"/>
      <c r="TBZ114" s="104"/>
      <c r="TCA114" s="104"/>
      <c r="TCB114" s="104"/>
      <c r="TCC114" s="104"/>
      <c r="TCD114" s="104"/>
      <c r="TCE114" s="104"/>
      <c r="TCF114" s="104"/>
      <c r="TCG114" s="104"/>
      <c r="TCH114" s="104"/>
      <c r="TCI114" s="104"/>
      <c r="TCJ114" s="104"/>
      <c r="TCK114" s="104"/>
      <c r="TCL114" s="104"/>
      <c r="TCM114" s="104"/>
      <c r="TCN114" s="104"/>
      <c r="TCO114" s="104"/>
      <c r="TCP114" s="104"/>
      <c r="TCQ114" s="104"/>
      <c r="TCR114" s="104"/>
      <c r="TCS114" s="104"/>
      <c r="TCT114" s="104"/>
      <c r="TCU114" s="104"/>
      <c r="TCV114" s="104"/>
      <c r="TCW114" s="104"/>
      <c r="TCX114" s="104"/>
      <c r="TCY114" s="104"/>
      <c r="TCZ114" s="104"/>
      <c r="TDA114" s="104"/>
      <c r="TDB114" s="104"/>
      <c r="TDC114" s="104"/>
      <c r="TDD114" s="104"/>
      <c r="TDE114" s="104"/>
      <c r="TDF114" s="104"/>
      <c r="TDG114" s="104"/>
      <c r="TDH114" s="104"/>
      <c r="TDI114" s="104"/>
      <c r="TDJ114" s="104"/>
      <c r="TDK114" s="104"/>
      <c r="TDL114" s="104"/>
      <c r="TDM114" s="104"/>
      <c r="TDN114" s="104"/>
      <c r="TDO114" s="104"/>
      <c r="TDP114" s="104"/>
      <c r="TDQ114" s="104"/>
      <c r="TDR114" s="104"/>
      <c r="TDS114" s="104"/>
      <c r="TDT114" s="104"/>
      <c r="TDU114" s="104"/>
      <c r="TDV114" s="104"/>
      <c r="TDW114" s="104"/>
      <c r="TDX114" s="104"/>
      <c r="TDY114" s="104"/>
      <c r="TDZ114" s="104"/>
      <c r="TEA114" s="104"/>
      <c r="TEB114" s="104"/>
      <c r="TEC114" s="104"/>
      <c r="TED114" s="104"/>
      <c r="TEE114" s="104"/>
      <c r="TEF114" s="104"/>
      <c r="TEG114" s="104"/>
      <c r="TEH114" s="104"/>
      <c r="TEI114" s="104"/>
      <c r="TEJ114" s="104"/>
      <c r="TEK114" s="104"/>
      <c r="TEL114" s="104"/>
      <c r="TEM114" s="104"/>
      <c r="TEN114" s="104"/>
      <c r="TEO114" s="104"/>
      <c r="TEP114" s="104"/>
      <c r="TEQ114" s="104"/>
      <c r="TER114" s="104"/>
      <c r="TES114" s="104"/>
      <c r="TET114" s="104"/>
      <c r="TEU114" s="104"/>
      <c r="TEV114" s="104"/>
      <c r="TEW114" s="104"/>
      <c r="TEX114" s="104"/>
      <c r="TEY114" s="104"/>
      <c r="TEZ114" s="104"/>
      <c r="TFA114" s="104"/>
      <c r="TFB114" s="104"/>
      <c r="TFC114" s="104"/>
      <c r="TFD114" s="104"/>
      <c r="TFE114" s="104"/>
      <c r="TFF114" s="104"/>
      <c r="TFG114" s="104"/>
      <c r="TFH114" s="104"/>
      <c r="TFI114" s="104"/>
      <c r="TFJ114" s="104"/>
      <c r="TFK114" s="104"/>
      <c r="TFL114" s="104"/>
      <c r="TFM114" s="104"/>
      <c r="TFN114" s="104"/>
      <c r="TFO114" s="104"/>
      <c r="TFP114" s="104"/>
      <c r="TFQ114" s="104"/>
      <c r="TFR114" s="104"/>
      <c r="TFS114" s="104"/>
      <c r="TFT114" s="104"/>
      <c r="TFU114" s="104"/>
      <c r="TFV114" s="104"/>
      <c r="TFW114" s="104"/>
      <c r="TFX114" s="104"/>
      <c r="TFY114" s="104"/>
      <c r="TFZ114" s="104"/>
      <c r="TGA114" s="104"/>
      <c r="TGB114" s="104"/>
      <c r="TGC114" s="104"/>
      <c r="TGD114" s="104"/>
      <c r="TGE114" s="104"/>
      <c r="TGF114" s="104"/>
      <c r="TGG114" s="104"/>
      <c r="TGH114" s="104"/>
      <c r="TGI114" s="104"/>
      <c r="TGJ114" s="104"/>
      <c r="TGK114" s="104"/>
      <c r="TGL114" s="104"/>
      <c r="TGM114" s="104"/>
      <c r="TGN114" s="104"/>
      <c r="TGO114" s="104"/>
      <c r="TGP114" s="104"/>
      <c r="TGQ114" s="104"/>
      <c r="TGR114" s="104"/>
      <c r="TGS114" s="104"/>
      <c r="TGT114" s="104"/>
      <c r="TGU114" s="104"/>
      <c r="TGV114" s="104"/>
      <c r="TGW114" s="104"/>
      <c r="TGX114" s="104"/>
      <c r="TGY114" s="104"/>
      <c r="TGZ114" s="104"/>
      <c r="THA114" s="104"/>
      <c r="THB114" s="104"/>
      <c r="THC114" s="104"/>
      <c r="THD114" s="104"/>
      <c r="THE114" s="104"/>
      <c r="THF114" s="104"/>
      <c r="THG114" s="104"/>
      <c r="THH114" s="104"/>
      <c r="THI114" s="104"/>
      <c r="THJ114" s="104"/>
      <c r="THK114" s="104"/>
      <c r="THL114" s="104"/>
      <c r="THM114" s="104"/>
      <c r="THN114" s="104"/>
      <c r="THO114" s="104"/>
      <c r="THP114" s="104"/>
      <c r="THQ114" s="104"/>
      <c r="THR114" s="104"/>
      <c r="THS114" s="104"/>
      <c r="THT114" s="104"/>
      <c r="THU114" s="104"/>
      <c r="THV114" s="104"/>
      <c r="THW114" s="104"/>
      <c r="THX114" s="104"/>
      <c r="THY114" s="104"/>
      <c r="THZ114" s="104"/>
      <c r="TIA114" s="104"/>
      <c r="TIB114" s="104"/>
      <c r="TIC114" s="104"/>
      <c r="TID114" s="104"/>
      <c r="TIE114" s="104"/>
      <c r="TIF114" s="104"/>
      <c r="TIG114" s="104"/>
      <c r="TIH114" s="104"/>
      <c r="TII114" s="104"/>
      <c r="TIJ114" s="104"/>
      <c r="TIK114" s="104"/>
      <c r="TIL114" s="104"/>
      <c r="TIM114" s="104"/>
      <c r="TIN114" s="104"/>
      <c r="TIO114" s="104"/>
      <c r="TIP114" s="104"/>
      <c r="TIQ114" s="104"/>
      <c r="TIR114" s="104"/>
      <c r="TIS114" s="104"/>
      <c r="TIT114" s="104"/>
      <c r="TIU114" s="104"/>
      <c r="TIV114" s="104"/>
      <c r="TIW114" s="104"/>
      <c r="TIX114" s="104"/>
      <c r="TIY114" s="104"/>
      <c r="TIZ114" s="104"/>
      <c r="TJA114" s="104"/>
      <c r="TJB114" s="104"/>
      <c r="TJC114" s="104"/>
      <c r="TJD114" s="104"/>
      <c r="TJE114" s="104"/>
      <c r="TJF114" s="104"/>
      <c r="TJG114" s="104"/>
      <c r="TJH114" s="104"/>
      <c r="TJI114" s="104"/>
      <c r="TJJ114" s="104"/>
      <c r="TJK114" s="104"/>
      <c r="TJL114" s="104"/>
      <c r="TJM114" s="104"/>
      <c r="TJN114" s="104"/>
      <c r="TJO114" s="104"/>
      <c r="TJP114" s="104"/>
      <c r="TJQ114" s="104"/>
      <c r="TJR114" s="104"/>
      <c r="TJS114" s="104"/>
      <c r="TJT114" s="104"/>
      <c r="TJU114" s="104"/>
      <c r="TJV114" s="104"/>
      <c r="TJW114" s="104"/>
      <c r="TJX114" s="104"/>
      <c r="TJY114" s="104"/>
      <c r="TJZ114" s="104"/>
      <c r="TKA114" s="104"/>
      <c r="TKB114" s="104"/>
      <c r="TKC114" s="104"/>
      <c r="TKD114" s="104"/>
      <c r="TKE114" s="104"/>
      <c r="TKF114" s="104"/>
      <c r="TKG114" s="104"/>
      <c r="TKH114" s="104"/>
      <c r="TKI114" s="104"/>
      <c r="TKJ114" s="104"/>
      <c r="TKK114" s="104"/>
      <c r="TKL114" s="104"/>
      <c r="TKM114" s="104"/>
      <c r="TKN114" s="104"/>
      <c r="TKO114" s="104"/>
      <c r="TKP114" s="104"/>
      <c r="TKQ114" s="104"/>
      <c r="TKR114" s="104"/>
      <c r="TKS114" s="104"/>
      <c r="TKT114" s="104"/>
      <c r="TKU114" s="104"/>
      <c r="TKV114" s="104"/>
      <c r="TKW114" s="104"/>
      <c r="TKX114" s="104"/>
      <c r="TKY114" s="104"/>
      <c r="TKZ114" s="104"/>
      <c r="TLA114" s="104"/>
      <c r="TLB114" s="104"/>
      <c r="TLC114" s="104"/>
      <c r="TLD114" s="104"/>
      <c r="TLE114" s="104"/>
      <c r="TLF114" s="104"/>
      <c r="TLG114" s="104"/>
      <c r="TLH114" s="104"/>
      <c r="TLI114" s="104"/>
      <c r="TLJ114" s="104"/>
      <c r="TLK114" s="104"/>
      <c r="TLL114" s="104"/>
      <c r="TLM114" s="104"/>
      <c r="TLN114" s="104"/>
      <c r="TLO114" s="104"/>
      <c r="TLP114" s="104"/>
      <c r="TLQ114" s="104"/>
      <c r="TLR114" s="104"/>
      <c r="TLS114" s="104"/>
      <c r="TLT114" s="104"/>
      <c r="TLU114" s="104"/>
      <c r="TLV114" s="104"/>
      <c r="TLW114" s="104"/>
      <c r="TLX114" s="104"/>
      <c r="TLY114" s="104"/>
      <c r="TLZ114" s="104"/>
      <c r="TMA114" s="104"/>
      <c r="TMB114" s="104"/>
      <c r="TMC114" s="104"/>
      <c r="TMD114" s="104"/>
      <c r="TME114" s="104"/>
      <c r="TMF114" s="104"/>
      <c r="TMG114" s="104"/>
      <c r="TMH114" s="104"/>
      <c r="TMI114" s="104"/>
      <c r="TMJ114" s="104"/>
      <c r="TMK114" s="104"/>
      <c r="TML114" s="104"/>
      <c r="TMM114" s="104"/>
      <c r="TMN114" s="104"/>
      <c r="TMO114" s="104"/>
      <c r="TMP114" s="104"/>
      <c r="TMQ114" s="104"/>
      <c r="TMR114" s="104"/>
      <c r="TMS114" s="104"/>
      <c r="TMT114" s="104"/>
      <c r="TMU114" s="104"/>
      <c r="TMV114" s="104"/>
      <c r="TMW114" s="104"/>
      <c r="TMX114" s="104"/>
      <c r="TMY114" s="104"/>
      <c r="TMZ114" s="104"/>
      <c r="TNA114" s="104"/>
      <c r="TNB114" s="104"/>
      <c r="TNC114" s="104"/>
      <c r="TND114" s="104"/>
      <c r="TNE114" s="104"/>
      <c r="TNF114" s="104"/>
      <c r="TNG114" s="104"/>
      <c r="TNH114" s="104"/>
      <c r="TNI114" s="104"/>
      <c r="TNJ114" s="104"/>
      <c r="TNK114" s="104"/>
      <c r="TNL114" s="104"/>
      <c r="TNM114" s="104"/>
      <c r="TNN114" s="104"/>
      <c r="TNO114" s="104"/>
      <c r="TNP114" s="104"/>
      <c r="TNQ114" s="104"/>
      <c r="TNR114" s="104"/>
      <c r="TNS114" s="104"/>
      <c r="TNT114" s="104"/>
      <c r="TNU114" s="104"/>
      <c r="TNV114" s="104"/>
      <c r="TNW114" s="104"/>
      <c r="TNX114" s="104"/>
      <c r="TNY114" s="104"/>
      <c r="TNZ114" s="104"/>
      <c r="TOA114" s="104"/>
      <c r="TOB114" s="104"/>
      <c r="TOC114" s="104"/>
      <c r="TOD114" s="104"/>
      <c r="TOE114" s="104"/>
      <c r="TOF114" s="104"/>
      <c r="TOG114" s="104"/>
      <c r="TOH114" s="104"/>
      <c r="TOI114" s="104"/>
      <c r="TOJ114" s="104"/>
      <c r="TOK114" s="104"/>
      <c r="TOL114" s="104"/>
      <c r="TOM114" s="104"/>
      <c r="TON114" s="104"/>
      <c r="TOO114" s="104"/>
      <c r="TOP114" s="104"/>
      <c r="TOQ114" s="104"/>
      <c r="TOR114" s="104"/>
      <c r="TOS114" s="104"/>
      <c r="TOT114" s="104"/>
      <c r="TOU114" s="104"/>
      <c r="TOV114" s="104"/>
      <c r="TOW114" s="104"/>
      <c r="TOX114" s="104"/>
      <c r="TOY114" s="104"/>
      <c r="TOZ114" s="104"/>
      <c r="TPA114" s="104"/>
      <c r="TPB114" s="104"/>
      <c r="TPC114" s="104"/>
      <c r="TPD114" s="104"/>
      <c r="TPE114" s="104"/>
      <c r="TPF114" s="104"/>
      <c r="TPG114" s="104"/>
      <c r="TPH114" s="104"/>
      <c r="TPI114" s="104"/>
      <c r="TPJ114" s="104"/>
      <c r="TPK114" s="104"/>
      <c r="TPL114" s="104"/>
      <c r="TPM114" s="104"/>
      <c r="TPN114" s="104"/>
      <c r="TPO114" s="104"/>
      <c r="TPP114" s="104"/>
      <c r="TPQ114" s="104"/>
      <c r="TPR114" s="104"/>
      <c r="TPS114" s="104"/>
      <c r="TPT114" s="104"/>
      <c r="TPU114" s="104"/>
      <c r="TPV114" s="104"/>
      <c r="TPW114" s="104"/>
      <c r="TPX114" s="104"/>
      <c r="TPY114" s="104"/>
      <c r="TPZ114" s="104"/>
      <c r="TQA114" s="104"/>
      <c r="TQB114" s="104"/>
      <c r="TQC114" s="104"/>
      <c r="TQD114" s="104"/>
      <c r="TQE114" s="104"/>
      <c r="TQF114" s="104"/>
      <c r="TQG114" s="104"/>
      <c r="TQH114" s="104"/>
      <c r="TQI114" s="104"/>
      <c r="TQJ114" s="104"/>
      <c r="TQK114" s="104"/>
      <c r="TQL114" s="104"/>
      <c r="TQM114" s="104"/>
      <c r="TQN114" s="104"/>
      <c r="TQO114" s="104"/>
      <c r="TQP114" s="104"/>
      <c r="TQQ114" s="104"/>
      <c r="TQR114" s="104"/>
      <c r="TQS114" s="104"/>
      <c r="TQT114" s="104"/>
      <c r="TQU114" s="104"/>
      <c r="TQV114" s="104"/>
      <c r="TQW114" s="104"/>
      <c r="TQX114" s="104"/>
      <c r="TQY114" s="104"/>
      <c r="TQZ114" s="104"/>
      <c r="TRA114" s="104"/>
      <c r="TRB114" s="104"/>
      <c r="TRC114" s="104"/>
      <c r="TRD114" s="104"/>
      <c r="TRE114" s="104"/>
      <c r="TRF114" s="104"/>
      <c r="TRG114" s="104"/>
      <c r="TRH114" s="104"/>
      <c r="TRI114" s="104"/>
      <c r="TRJ114" s="104"/>
      <c r="TRK114" s="104"/>
      <c r="TRL114" s="104"/>
      <c r="TRM114" s="104"/>
      <c r="TRN114" s="104"/>
      <c r="TRO114" s="104"/>
      <c r="TRP114" s="104"/>
      <c r="TRQ114" s="104"/>
      <c r="TRR114" s="104"/>
      <c r="TRS114" s="104"/>
      <c r="TRT114" s="104"/>
      <c r="TRU114" s="104"/>
      <c r="TRV114" s="104"/>
      <c r="TRW114" s="104"/>
      <c r="TRX114" s="104"/>
      <c r="TRY114" s="104"/>
      <c r="TRZ114" s="104"/>
      <c r="TSA114" s="104"/>
      <c r="TSB114" s="104"/>
      <c r="TSC114" s="104"/>
      <c r="TSD114" s="104"/>
      <c r="TSE114" s="104"/>
      <c r="TSF114" s="104"/>
      <c r="TSG114" s="104"/>
      <c r="TSH114" s="104"/>
      <c r="TSI114" s="104"/>
      <c r="TSJ114" s="104"/>
      <c r="TSK114" s="104"/>
      <c r="TSL114" s="104"/>
      <c r="TSM114" s="104"/>
      <c r="TSN114" s="104"/>
      <c r="TSO114" s="104"/>
      <c r="TSP114" s="104"/>
      <c r="TSQ114" s="104"/>
      <c r="TSR114" s="104"/>
      <c r="TSS114" s="104"/>
      <c r="TST114" s="104"/>
      <c r="TSU114" s="104"/>
      <c r="TSV114" s="104"/>
      <c r="TSW114" s="104"/>
      <c r="TSX114" s="104"/>
      <c r="TSY114" s="104"/>
      <c r="TSZ114" s="104"/>
      <c r="TTA114" s="104"/>
      <c r="TTB114" s="104"/>
      <c r="TTC114" s="104"/>
      <c r="TTD114" s="104"/>
      <c r="TTE114" s="104"/>
      <c r="TTF114" s="104"/>
      <c r="TTG114" s="104"/>
      <c r="TTH114" s="104"/>
      <c r="TTI114" s="104"/>
      <c r="TTJ114" s="104"/>
      <c r="TTK114" s="104"/>
      <c r="TTL114" s="104"/>
      <c r="TTM114" s="104"/>
      <c r="TTN114" s="104"/>
      <c r="TTO114" s="104"/>
      <c r="TTP114" s="104"/>
      <c r="TTQ114" s="104"/>
      <c r="TTR114" s="104"/>
      <c r="TTS114" s="104"/>
      <c r="TTT114" s="104"/>
      <c r="TTU114" s="104"/>
      <c r="TTV114" s="104"/>
      <c r="TTW114" s="104"/>
      <c r="TTX114" s="104"/>
      <c r="TTY114" s="104"/>
      <c r="TTZ114" s="104"/>
      <c r="TUA114" s="104"/>
      <c r="TUB114" s="104"/>
      <c r="TUC114" s="104"/>
      <c r="TUD114" s="104"/>
      <c r="TUE114" s="104"/>
      <c r="TUF114" s="104"/>
      <c r="TUG114" s="104"/>
      <c r="TUH114" s="104"/>
      <c r="TUI114" s="104"/>
      <c r="TUJ114" s="104"/>
      <c r="TUK114" s="104"/>
      <c r="TUL114" s="104"/>
      <c r="TUM114" s="104"/>
      <c r="TUN114" s="104"/>
      <c r="TUO114" s="104"/>
      <c r="TUP114" s="104"/>
      <c r="TUQ114" s="104"/>
      <c r="TUR114" s="104"/>
      <c r="TUS114" s="104"/>
      <c r="TUT114" s="104"/>
      <c r="TUU114" s="104"/>
      <c r="TUV114" s="104"/>
      <c r="TUW114" s="104"/>
      <c r="TUX114" s="104"/>
      <c r="TUY114" s="104"/>
      <c r="TUZ114" s="104"/>
      <c r="TVA114" s="104"/>
      <c r="TVB114" s="104"/>
      <c r="TVC114" s="104"/>
      <c r="TVD114" s="104"/>
      <c r="TVE114" s="104"/>
      <c r="TVF114" s="104"/>
      <c r="TVG114" s="104"/>
      <c r="TVH114" s="104"/>
      <c r="TVI114" s="104"/>
      <c r="TVJ114" s="104"/>
      <c r="TVK114" s="104"/>
      <c r="TVL114" s="104"/>
      <c r="TVM114" s="104"/>
      <c r="TVN114" s="104"/>
      <c r="TVO114" s="104"/>
      <c r="TVP114" s="104"/>
      <c r="TVQ114" s="104"/>
      <c r="TVR114" s="104"/>
      <c r="TVS114" s="104"/>
      <c r="TVT114" s="104"/>
      <c r="TVU114" s="104"/>
      <c r="TVV114" s="104"/>
      <c r="TVW114" s="104"/>
      <c r="TVX114" s="104"/>
      <c r="TVY114" s="104"/>
      <c r="TVZ114" s="104"/>
      <c r="TWA114" s="104"/>
      <c r="TWB114" s="104"/>
      <c r="TWC114" s="104"/>
      <c r="TWD114" s="104"/>
      <c r="TWE114" s="104"/>
      <c r="TWF114" s="104"/>
      <c r="TWG114" s="104"/>
      <c r="TWH114" s="104"/>
      <c r="TWI114" s="104"/>
      <c r="TWJ114" s="104"/>
      <c r="TWK114" s="104"/>
      <c r="TWL114" s="104"/>
      <c r="TWM114" s="104"/>
      <c r="TWN114" s="104"/>
      <c r="TWO114" s="104"/>
      <c r="TWP114" s="104"/>
      <c r="TWQ114" s="104"/>
      <c r="TWR114" s="104"/>
      <c r="TWS114" s="104"/>
      <c r="TWT114" s="104"/>
      <c r="TWU114" s="104"/>
      <c r="TWV114" s="104"/>
      <c r="TWW114" s="104"/>
      <c r="TWX114" s="104"/>
      <c r="TWY114" s="104"/>
      <c r="TWZ114" s="104"/>
      <c r="TXA114" s="104"/>
      <c r="TXB114" s="104"/>
      <c r="TXC114" s="104"/>
      <c r="TXD114" s="104"/>
      <c r="TXE114" s="104"/>
      <c r="TXF114" s="104"/>
      <c r="TXG114" s="104"/>
      <c r="TXH114" s="104"/>
      <c r="TXI114" s="104"/>
      <c r="TXJ114" s="104"/>
      <c r="TXK114" s="104"/>
      <c r="TXL114" s="104"/>
      <c r="TXM114" s="104"/>
      <c r="TXN114" s="104"/>
      <c r="TXO114" s="104"/>
      <c r="TXP114" s="104"/>
      <c r="TXQ114" s="104"/>
      <c r="TXR114" s="104"/>
      <c r="TXS114" s="104"/>
      <c r="TXT114" s="104"/>
      <c r="TXU114" s="104"/>
      <c r="TXV114" s="104"/>
      <c r="TXW114" s="104"/>
      <c r="TXX114" s="104"/>
      <c r="TXY114" s="104"/>
      <c r="TXZ114" s="104"/>
      <c r="TYA114" s="104"/>
      <c r="TYB114" s="104"/>
      <c r="TYC114" s="104"/>
      <c r="TYD114" s="104"/>
      <c r="TYE114" s="104"/>
      <c r="TYF114" s="104"/>
      <c r="TYG114" s="104"/>
      <c r="TYH114" s="104"/>
      <c r="TYI114" s="104"/>
      <c r="TYJ114" s="104"/>
      <c r="TYK114" s="104"/>
      <c r="TYL114" s="104"/>
      <c r="TYM114" s="104"/>
      <c r="TYN114" s="104"/>
      <c r="TYO114" s="104"/>
      <c r="TYP114" s="104"/>
      <c r="TYQ114" s="104"/>
      <c r="TYR114" s="104"/>
      <c r="TYS114" s="104"/>
      <c r="TYT114" s="104"/>
      <c r="TYU114" s="104"/>
      <c r="TYV114" s="104"/>
      <c r="TYW114" s="104"/>
      <c r="TYX114" s="104"/>
      <c r="TYY114" s="104"/>
      <c r="TYZ114" s="104"/>
      <c r="TZA114" s="104"/>
      <c r="TZB114" s="104"/>
      <c r="TZC114" s="104"/>
      <c r="TZD114" s="104"/>
      <c r="TZE114" s="104"/>
      <c r="TZF114" s="104"/>
      <c r="TZG114" s="104"/>
      <c r="TZH114" s="104"/>
      <c r="TZI114" s="104"/>
      <c r="TZJ114" s="104"/>
      <c r="TZK114" s="104"/>
      <c r="TZL114" s="104"/>
      <c r="TZM114" s="104"/>
      <c r="TZN114" s="104"/>
      <c r="TZO114" s="104"/>
      <c r="TZP114" s="104"/>
      <c r="TZQ114" s="104"/>
      <c r="TZR114" s="104"/>
      <c r="TZS114" s="104"/>
      <c r="TZT114" s="104"/>
      <c r="TZU114" s="104"/>
      <c r="TZV114" s="104"/>
      <c r="TZW114" s="104"/>
      <c r="TZX114" s="104"/>
      <c r="TZY114" s="104"/>
      <c r="TZZ114" s="104"/>
      <c r="UAA114" s="104"/>
      <c r="UAB114" s="104"/>
      <c r="UAC114" s="104"/>
      <c r="UAD114" s="104"/>
      <c r="UAE114" s="104"/>
      <c r="UAF114" s="104"/>
      <c r="UAG114" s="104"/>
      <c r="UAH114" s="104"/>
      <c r="UAI114" s="104"/>
      <c r="UAJ114" s="104"/>
      <c r="UAK114" s="104"/>
      <c r="UAL114" s="104"/>
      <c r="UAM114" s="104"/>
      <c r="UAN114" s="104"/>
      <c r="UAO114" s="104"/>
      <c r="UAP114" s="104"/>
      <c r="UAQ114" s="104"/>
      <c r="UAR114" s="104"/>
      <c r="UAS114" s="104"/>
      <c r="UAT114" s="104"/>
      <c r="UAU114" s="104"/>
      <c r="UAV114" s="104"/>
      <c r="UAW114" s="104"/>
      <c r="UAX114" s="104"/>
      <c r="UAY114" s="104"/>
      <c r="UAZ114" s="104"/>
      <c r="UBA114" s="104"/>
      <c r="UBB114" s="104"/>
      <c r="UBC114" s="104"/>
      <c r="UBD114" s="104"/>
      <c r="UBE114" s="104"/>
      <c r="UBF114" s="104"/>
      <c r="UBG114" s="104"/>
      <c r="UBH114" s="104"/>
      <c r="UBI114" s="104"/>
      <c r="UBJ114" s="104"/>
      <c r="UBK114" s="104"/>
      <c r="UBL114" s="104"/>
      <c r="UBM114" s="104"/>
      <c r="UBN114" s="104"/>
      <c r="UBO114" s="104"/>
      <c r="UBP114" s="104"/>
      <c r="UBQ114" s="104"/>
      <c r="UBR114" s="104"/>
      <c r="UBS114" s="104"/>
      <c r="UBT114" s="104"/>
      <c r="UBU114" s="104"/>
      <c r="UBV114" s="104"/>
      <c r="UBW114" s="104"/>
      <c r="UBX114" s="104"/>
      <c r="UBY114" s="104"/>
      <c r="UBZ114" s="104"/>
      <c r="UCA114" s="104"/>
      <c r="UCB114" s="104"/>
      <c r="UCC114" s="104"/>
      <c r="UCD114" s="104"/>
      <c r="UCE114" s="104"/>
      <c r="UCF114" s="104"/>
      <c r="UCG114" s="104"/>
      <c r="UCH114" s="104"/>
      <c r="UCI114" s="104"/>
      <c r="UCJ114" s="104"/>
      <c r="UCK114" s="104"/>
      <c r="UCL114" s="104"/>
      <c r="UCM114" s="104"/>
      <c r="UCN114" s="104"/>
      <c r="UCO114" s="104"/>
      <c r="UCP114" s="104"/>
      <c r="UCQ114" s="104"/>
      <c r="UCR114" s="104"/>
      <c r="UCS114" s="104"/>
      <c r="UCT114" s="104"/>
      <c r="UCU114" s="104"/>
      <c r="UCV114" s="104"/>
      <c r="UCW114" s="104"/>
      <c r="UCX114" s="104"/>
      <c r="UCY114" s="104"/>
      <c r="UCZ114" s="104"/>
      <c r="UDA114" s="104"/>
      <c r="UDB114" s="104"/>
      <c r="UDC114" s="104"/>
      <c r="UDD114" s="104"/>
      <c r="UDE114" s="104"/>
      <c r="UDF114" s="104"/>
      <c r="UDG114" s="104"/>
      <c r="UDH114" s="104"/>
      <c r="UDI114" s="104"/>
      <c r="UDJ114" s="104"/>
      <c r="UDK114" s="104"/>
      <c r="UDL114" s="104"/>
      <c r="UDM114" s="104"/>
      <c r="UDN114" s="104"/>
      <c r="UDO114" s="104"/>
      <c r="UDP114" s="104"/>
      <c r="UDQ114" s="104"/>
      <c r="UDR114" s="104"/>
      <c r="UDS114" s="104"/>
      <c r="UDT114" s="104"/>
      <c r="UDU114" s="104"/>
      <c r="UDV114" s="104"/>
      <c r="UDW114" s="104"/>
      <c r="UDX114" s="104"/>
      <c r="UDY114" s="104"/>
      <c r="UDZ114" s="104"/>
      <c r="UEA114" s="104"/>
      <c r="UEB114" s="104"/>
      <c r="UEC114" s="104"/>
      <c r="UED114" s="104"/>
      <c r="UEE114" s="104"/>
      <c r="UEF114" s="104"/>
      <c r="UEG114" s="104"/>
      <c r="UEH114" s="104"/>
      <c r="UEI114" s="104"/>
      <c r="UEJ114" s="104"/>
      <c r="UEK114" s="104"/>
      <c r="UEL114" s="104"/>
      <c r="UEM114" s="104"/>
      <c r="UEN114" s="104"/>
      <c r="UEO114" s="104"/>
      <c r="UEP114" s="104"/>
      <c r="UEQ114" s="104"/>
      <c r="UER114" s="104"/>
      <c r="UES114" s="104"/>
      <c r="UET114" s="104"/>
      <c r="UEU114" s="104"/>
      <c r="UEV114" s="104"/>
      <c r="UEW114" s="104"/>
      <c r="UEX114" s="104"/>
      <c r="UEY114" s="104"/>
      <c r="UEZ114" s="104"/>
      <c r="UFA114" s="104"/>
      <c r="UFB114" s="104"/>
      <c r="UFC114" s="104"/>
      <c r="UFD114" s="104"/>
      <c r="UFE114" s="104"/>
      <c r="UFF114" s="104"/>
      <c r="UFG114" s="104"/>
      <c r="UFH114" s="104"/>
      <c r="UFI114" s="104"/>
      <c r="UFJ114" s="104"/>
      <c r="UFK114" s="104"/>
      <c r="UFL114" s="104"/>
      <c r="UFM114" s="104"/>
      <c r="UFN114" s="104"/>
      <c r="UFO114" s="104"/>
      <c r="UFP114" s="104"/>
      <c r="UFQ114" s="104"/>
      <c r="UFR114" s="104"/>
      <c r="UFS114" s="104"/>
      <c r="UFT114" s="104"/>
      <c r="UFU114" s="104"/>
      <c r="UFV114" s="104"/>
      <c r="UFW114" s="104"/>
      <c r="UFX114" s="104"/>
      <c r="UFY114" s="104"/>
      <c r="UFZ114" s="104"/>
      <c r="UGA114" s="104"/>
      <c r="UGB114" s="104"/>
      <c r="UGC114" s="104"/>
      <c r="UGD114" s="104"/>
      <c r="UGE114" s="104"/>
      <c r="UGF114" s="104"/>
      <c r="UGG114" s="104"/>
      <c r="UGH114" s="104"/>
      <c r="UGI114" s="104"/>
      <c r="UGJ114" s="104"/>
      <c r="UGK114" s="104"/>
      <c r="UGL114" s="104"/>
      <c r="UGM114" s="104"/>
      <c r="UGN114" s="104"/>
      <c r="UGO114" s="104"/>
      <c r="UGP114" s="104"/>
      <c r="UGQ114" s="104"/>
      <c r="UGR114" s="104"/>
      <c r="UGS114" s="104"/>
      <c r="UGT114" s="104"/>
      <c r="UGU114" s="104"/>
      <c r="UGV114" s="104"/>
      <c r="UGW114" s="104"/>
      <c r="UGX114" s="104"/>
      <c r="UGY114" s="104"/>
      <c r="UGZ114" s="104"/>
      <c r="UHA114" s="104"/>
      <c r="UHB114" s="104"/>
      <c r="UHC114" s="104"/>
      <c r="UHD114" s="104"/>
      <c r="UHE114" s="104"/>
      <c r="UHF114" s="104"/>
      <c r="UHG114" s="104"/>
      <c r="UHH114" s="104"/>
      <c r="UHI114" s="104"/>
      <c r="UHJ114" s="104"/>
      <c r="UHK114" s="104"/>
      <c r="UHL114" s="104"/>
      <c r="UHM114" s="104"/>
      <c r="UHN114" s="104"/>
      <c r="UHO114" s="104"/>
      <c r="UHP114" s="104"/>
      <c r="UHQ114" s="104"/>
      <c r="UHR114" s="104"/>
      <c r="UHS114" s="104"/>
      <c r="UHT114" s="104"/>
      <c r="UHU114" s="104"/>
      <c r="UHV114" s="104"/>
      <c r="UHW114" s="104"/>
      <c r="UHX114" s="104"/>
      <c r="UHY114" s="104"/>
      <c r="UHZ114" s="104"/>
      <c r="UIA114" s="104"/>
      <c r="UIB114" s="104"/>
      <c r="UIC114" s="104"/>
      <c r="UID114" s="104"/>
      <c r="UIE114" s="104"/>
      <c r="UIF114" s="104"/>
      <c r="UIG114" s="104"/>
      <c r="UIH114" s="104"/>
      <c r="UII114" s="104"/>
      <c r="UIJ114" s="104"/>
      <c r="UIK114" s="104"/>
      <c r="UIL114" s="104"/>
      <c r="UIM114" s="104"/>
      <c r="UIN114" s="104"/>
      <c r="UIO114" s="104"/>
      <c r="UIP114" s="104"/>
      <c r="UIQ114" s="104"/>
      <c r="UIR114" s="104"/>
      <c r="UIS114" s="104"/>
      <c r="UIT114" s="104"/>
      <c r="UIU114" s="104"/>
      <c r="UIV114" s="104"/>
      <c r="UIW114" s="104"/>
      <c r="UIX114" s="104"/>
      <c r="UIY114" s="104"/>
      <c r="UIZ114" s="104"/>
      <c r="UJA114" s="104"/>
      <c r="UJB114" s="104"/>
      <c r="UJC114" s="104"/>
      <c r="UJD114" s="104"/>
      <c r="UJE114" s="104"/>
      <c r="UJF114" s="104"/>
      <c r="UJG114" s="104"/>
      <c r="UJH114" s="104"/>
      <c r="UJI114" s="104"/>
      <c r="UJJ114" s="104"/>
      <c r="UJK114" s="104"/>
      <c r="UJL114" s="104"/>
      <c r="UJM114" s="104"/>
      <c r="UJN114" s="104"/>
      <c r="UJO114" s="104"/>
      <c r="UJP114" s="104"/>
      <c r="UJQ114" s="104"/>
      <c r="UJR114" s="104"/>
      <c r="UJS114" s="104"/>
      <c r="UJT114" s="104"/>
      <c r="UJU114" s="104"/>
      <c r="UJV114" s="104"/>
      <c r="UJW114" s="104"/>
      <c r="UJX114" s="104"/>
      <c r="UJY114" s="104"/>
      <c r="UJZ114" s="104"/>
      <c r="UKA114" s="104"/>
      <c r="UKB114" s="104"/>
      <c r="UKC114" s="104"/>
      <c r="UKD114" s="104"/>
      <c r="UKE114" s="104"/>
      <c r="UKF114" s="104"/>
      <c r="UKG114" s="104"/>
      <c r="UKH114" s="104"/>
      <c r="UKI114" s="104"/>
      <c r="UKJ114" s="104"/>
      <c r="UKK114" s="104"/>
      <c r="UKL114" s="104"/>
      <c r="UKM114" s="104"/>
      <c r="UKN114" s="104"/>
      <c r="UKO114" s="104"/>
      <c r="UKP114" s="104"/>
      <c r="UKQ114" s="104"/>
      <c r="UKR114" s="104"/>
      <c r="UKS114" s="104"/>
      <c r="UKT114" s="104"/>
      <c r="UKU114" s="104"/>
      <c r="UKV114" s="104"/>
      <c r="UKW114" s="104"/>
      <c r="UKX114" s="104"/>
      <c r="UKY114" s="104"/>
      <c r="UKZ114" s="104"/>
      <c r="ULA114" s="104"/>
      <c r="ULB114" s="104"/>
      <c r="ULC114" s="104"/>
      <c r="ULD114" s="104"/>
      <c r="ULE114" s="104"/>
      <c r="ULF114" s="104"/>
      <c r="ULG114" s="104"/>
      <c r="ULH114" s="104"/>
      <c r="ULI114" s="104"/>
      <c r="ULJ114" s="104"/>
      <c r="ULK114" s="104"/>
      <c r="ULL114" s="104"/>
      <c r="ULM114" s="104"/>
      <c r="ULN114" s="104"/>
      <c r="ULO114" s="104"/>
      <c r="ULP114" s="104"/>
      <c r="ULQ114" s="104"/>
      <c r="ULR114" s="104"/>
      <c r="ULS114" s="104"/>
      <c r="ULT114" s="104"/>
      <c r="ULU114" s="104"/>
      <c r="ULV114" s="104"/>
      <c r="ULW114" s="104"/>
      <c r="ULX114" s="104"/>
      <c r="ULY114" s="104"/>
      <c r="ULZ114" s="104"/>
      <c r="UMA114" s="104"/>
      <c r="UMB114" s="104"/>
      <c r="UMC114" s="104"/>
      <c r="UMD114" s="104"/>
      <c r="UME114" s="104"/>
      <c r="UMF114" s="104"/>
      <c r="UMG114" s="104"/>
      <c r="UMH114" s="104"/>
      <c r="UMI114" s="104"/>
      <c r="UMJ114" s="104"/>
      <c r="UMK114" s="104"/>
      <c r="UML114" s="104"/>
      <c r="UMM114" s="104"/>
      <c r="UMN114" s="104"/>
      <c r="UMO114" s="104"/>
      <c r="UMP114" s="104"/>
      <c r="UMQ114" s="104"/>
      <c r="UMR114" s="104"/>
      <c r="UMS114" s="104"/>
      <c r="UMT114" s="104"/>
      <c r="UMU114" s="104"/>
      <c r="UMV114" s="104"/>
      <c r="UMW114" s="104"/>
      <c r="UMX114" s="104"/>
      <c r="UMY114" s="104"/>
      <c r="UMZ114" s="104"/>
      <c r="UNA114" s="104"/>
      <c r="UNB114" s="104"/>
      <c r="UNC114" s="104"/>
      <c r="UND114" s="104"/>
      <c r="UNE114" s="104"/>
      <c r="UNF114" s="104"/>
      <c r="UNG114" s="104"/>
      <c r="UNH114" s="104"/>
      <c r="UNI114" s="104"/>
      <c r="UNJ114" s="104"/>
      <c r="UNK114" s="104"/>
      <c r="UNL114" s="104"/>
      <c r="UNM114" s="104"/>
      <c r="UNN114" s="104"/>
      <c r="UNO114" s="104"/>
      <c r="UNP114" s="104"/>
      <c r="UNQ114" s="104"/>
      <c r="UNR114" s="104"/>
      <c r="UNS114" s="104"/>
      <c r="UNT114" s="104"/>
      <c r="UNU114" s="104"/>
      <c r="UNV114" s="104"/>
      <c r="UNW114" s="104"/>
      <c r="UNX114" s="104"/>
      <c r="UNY114" s="104"/>
      <c r="UNZ114" s="104"/>
      <c r="UOA114" s="104"/>
      <c r="UOB114" s="104"/>
      <c r="UOC114" s="104"/>
      <c r="UOD114" s="104"/>
      <c r="UOE114" s="104"/>
      <c r="UOF114" s="104"/>
      <c r="UOG114" s="104"/>
      <c r="UOH114" s="104"/>
      <c r="UOI114" s="104"/>
      <c r="UOJ114" s="104"/>
      <c r="UOK114" s="104"/>
      <c r="UOL114" s="104"/>
      <c r="UOM114" s="104"/>
      <c r="UON114" s="104"/>
      <c r="UOO114" s="104"/>
      <c r="UOP114" s="104"/>
      <c r="UOQ114" s="104"/>
      <c r="UOR114" s="104"/>
      <c r="UOS114" s="104"/>
      <c r="UOT114" s="104"/>
      <c r="UOU114" s="104"/>
      <c r="UOV114" s="104"/>
      <c r="UOW114" s="104"/>
      <c r="UOX114" s="104"/>
      <c r="UOY114" s="104"/>
      <c r="UOZ114" s="104"/>
      <c r="UPA114" s="104"/>
      <c r="UPB114" s="104"/>
      <c r="UPC114" s="104"/>
      <c r="UPD114" s="104"/>
      <c r="UPE114" s="104"/>
      <c r="UPF114" s="104"/>
      <c r="UPG114" s="104"/>
      <c r="UPH114" s="104"/>
      <c r="UPI114" s="104"/>
      <c r="UPJ114" s="104"/>
      <c r="UPK114" s="104"/>
      <c r="UPL114" s="104"/>
      <c r="UPM114" s="104"/>
      <c r="UPN114" s="104"/>
      <c r="UPO114" s="104"/>
      <c r="UPP114" s="104"/>
      <c r="UPQ114" s="104"/>
      <c r="UPR114" s="104"/>
      <c r="UPS114" s="104"/>
      <c r="UPT114" s="104"/>
      <c r="UPU114" s="104"/>
      <c r="UPV114" s="104"/>
      <c r="UPW114" s="104"/>
      <c r="UPX114" s="104"/>
      <c r="UPY114" s="104"/>
      <c r="UPZ114" s="104"/>
      <c r="UQA114" s="104"/>
      <c r="UQB114" s="104"/>
      <c r="UQC114" s="104"/>
      <c r="UQD114" s="104"/>
      <c r="UQE114" s="104"/>
      <c r="UQF114" s="104"/>
      <c r="UQG114" s="104"/>
      <c r="UQH114" s="104"/>
      <c r="UQI114" s="104"/>
      <c r="UQJ114" s="104"/>
      <c r="UQK114" s="104"/>
      <c r="UQL114" s="104"/>
      <c r="UQM114" s="104"/>
      <c r="UQN114" s="104"/>
      <c r="UQO114" s="104"/>
      <c r="UQP114" s="104"/>
      <c r="UQQ114" s="104"/>
      <c r="UQR114" s="104"/>
      <c r="UQS114" s="104"/>
      <c r="UQT114" s="104"/>
      <c r="UQU114" s="104"/>
      <c r="UQV114" s="104"/>
      <c r="UQW114" s="104"/>
      <c r="UQX114" s="104"/>
      <c r="UQY114" s="104"/>
      <c r="UQZ114" s="104"/>
      <c r="URA114" s="104"/>
      <c r="URB114" s="104"/>
      <c r="URC114" s="104"/>
      <c r="URD114" s="104"/>
      <c r="URE114" s="104"/>
      <c r="URF114" s="104"/>
      <c r="URG114" s="104"/>
      <c r="URH114" s="104"/>
      <c r="URI114" s="104"/>
      <c r="URJ114" s="104"/>
      <c r="URK114" s="104"/>
      <c r="URL114" s="104"/>
      <c r="URM114" s="104"/>
      <c r="URN114" s="104"/>
      <c r="URO114" s="104"/>
      <c r="URP114" s="104"/>
      <c r="URQ114" s="104"/>
      <c r="URR114" s="104"/>
      <c r="URS114" s="104"/>
      <c r="URT114" s="104"/>
      <c r="URU114" s="104"/>
      <c r="URV114" s="104"/>
      <c r="URW114" s="104"/>
      <c r="URX114" s="104"/>
      <c r="URY114" s="104"/>
      <c r="URZ114" s="104"/>
      <c r="USA114" s="104"/>
      <c r="USB114" s="104"/>
      <c r="USC114" s="104"/>
      <c r="USD114" s="104"/>
      <c r="USE114" s="104"/>
      <c r="USF114" s="104"/>
      <c r="USG114" s="104"/>
      <c r="USH114" s="104"/>
      <c r="USI114" s="104"/>
      <c r="USJ114" s="104"/>
      <c r="USK114" s="104"/>
      <c r="USL114" s="104"/>
      <c r="USM114" s="104"/>
      <c r="USN114" s="104"/>
      <c r="USO114" s="104"/>
      <c r="USP114" s="104"/>
      <c r="USQ114" s="104"/>
      <c r="USR114" s="104"/>
      <c r="USS114" s="104"/>
      <c r="UST114" s="104"/>
      <c r="USU114" s="104"/>
      <c r="USV114" s="104"/>
      <c r="USW114" s="104"/>
      <c r="USX114" s="104"/>
      <c r="USY114" s="104"/>
      <c r="USZ114" s="104"/>
      <c r="UTA114" s="104"/>
      <c r="UTB114" s="104"/>
      <c r="UTC114" s="104"/>
      <c r="UTD114" s="104"/>
      <c r="UTE114" s="104"/>
      <c r="UTF114" s="104"/>
      <c r="UTG114" s="104"/>
      <c r="UTH114" s="104"/>
      <c r="UTI114" s="104"/>
      <c r="UTJ114" s="104"/>
      <c r="UTK114" s="104"/>
      <c r="UTL114" s="104"/>
      <c r="UTM114" s="104"/>
      <c r="UTN114" s="104"/>
      <c r="UTO114" s="104"/>
      <c r="UTP114" s="104"/>
      <c r="UTQ114" s="104"/>
      <c r="UTR114" s="104"/>
      <c r="UTS114" s="104"/>
      <c r="UTT114" s="104"/>
      <c r="UTU114" s="104"/>
      <c r="UTV114" s="104"/>
      <c r="UTW114" s="104"/>
      <c r="UTX114" s="104"/>
      <c r="UTY114" s="104"/>
      <c r="UTZ114" s="104"/>
      <c r="UUA114" s="104"/>
      <c r="UUB114" s="104"/>
      <c r="UUC114" s="104"/>
      <c r="UUD114" s="104"/>
      <c r="UUE114" s="104"/>
      <c r="UUF114" s="104"/>
      <c r="UUG114" s="104"/>
      <c r="UUH114" s="104"/>
      <c r="UUI114" s="104"/>
      <c r="UUJ114" s="104"/>
      <c r="UUK114" s="104"/>
      <c r="UUL114" s="104"/>
      <c r="UUM114" s="104"/>
      <c r="UUN114" s="104"/>
      <c r="UUO114" s="104"/>
      <c r="UUP114" s="104"/>
      <c r="UUQ114" s="104"/>
      <c r="UUR114" s="104"/>
      <c r="UUS114" s="104"/>
      <c r="UUT114" s="104"/>
      <c r="UUU114" s="104"/>
      <c r="UUV114" s="104"/>
      <c r="UUW114" s="104"/>
      <c r="UUX114" s="104"/>
      <c r="UUY114" s="104"/>
      <c r="UUZ114" s="104"/>
      <c r="UVA114" s="104"/>
      <c r="UVB114" s="104"/>
      <c r="UVC114" s="104"/>
      <c r="UVD114" s="104"/>
      <c r="UVE114" s="104"/>
      <c r="UVF114" s="104"/>
      <c r="UVG114" s="104"/>
      <c r="UVH114" s="104"/>
      <c r="UVI114" s="104"/>
      <c r="UVJ114" s="104"/>
      <c r="UVK114" s="104"/>
      <c r="UVL114" s="104"/>
      <c r="UVM114" s="104"/>
      <c r="UVN114" s="104"/>
      <c r="UVO114" s="104"/>
      <c r="UVP114" s="104"/>
      <c r="UVQ114" s="104"/>
      <c r="UVR114" s="104"/>
      <c r="UVS114" s="104"/>
      <c r="UVT114" s="104"/>
      <c r="UVU114" s="104"/>
      <c r="UVV114" s="104"/>
      <c r="UVW114" s="104"/>
      <c r="UVX114" s="104"/>
      <c r="UVY114" s="104"/>
      <c r="UVZ114" s="104"/>
      <c r="UWA114" s="104"/>
      <c r="UWB114" s="104"/>
      <c r="UWC114" s="104"/>
      <c r="UWD114" s="104"/>
      <c r="UWE114" s="104"/>
      <c r="UWF114" s="104"/>
      <c r="UWG114" s="104"/>
      <c r="UWH114" s="104"/>
      <c r="UWI114" s="104"/>
      <c r="UWJ114" s="104"/>
      <c r="UWK114" s="104"/>
      <c r="UWL114" s="104"/>
      <c r="UWM114" s="104"/>
      <c r="UWN114" s="104"/>
      <c r="UWO114" s="104"/>
      <c r="UWP114" s="104"/>
      <c r="UWQ114" s="104"/>
      <c r="UWR114" s="104"/>
      <c r="UWS114" s="104"/>
      <c r="UWT114" s="104"/>
      <c r="UWU114" s="104"/>
      <c r="UWV114" s="104"/>
      <c r="UWW114" s="104"/>
      <c r="UWX114" s="104"/>
      <c r="UWY114" s="104"/>
      <c r="UWZ114" s="104"/>
      <c r="UXA114" s="104"/>
      <c r="UXB114" s="104"/>
      <c r="UXC114" s="104"/>
      <c r="UXD114" s="104"/>
      <c r="UXE114" s="104"/>
      <c r="UXF114" s="104"/>
      <c r="UXG114" s="104"/>
      <c r="UXH114" s="104"/>
      <c r="UXI114" s="104"/>
      <c r="UXJ114" s="104"/>
      <c r="UXK114" s="104"/>
      <c r="UXL114" s="104"/>
      <c r="UXM114" s="104"/>
      <c r="UXN114" s="104"/>
      <c r="UXO114" s="104"/>
      <c r="UXP114" s="104"/>
      <c r="UXQ114" s="104"/>
      <c r="UXR114" s="104"/>
      <c r="UXS114" s="104"/>
      <c r="UXT114" s="104"/>
      <c r="UXU114" s="104"/>
      <c r="UXV114" s="104"/>
      <c r="UXW114" s="104"/>
      <c r="UXX114" s="104"/>
      <c r="UXY114" s="104"/>
      <c r="UXZ114" s="104"/>
      <c r="UYA114" s="104"/>
      <c r="UYB114" s="104"/>
      <c r="UYC114" s="104"/>
      <c r="UYD114" s="104"/>
      <c r="UYE114" s="104"/>
      <c r="UYF114" s="104"/>
      <c r="UYG114" s="104"/>
      <c r="UYH114" s="104"/>
      <c r="UYI114" s="104"/>
      <c r="UYJ114" s="104"/>
      <c r="UYK114" s="104"/>
      <c r="UYL114" s="104"/>
      <c r="UYM114" s="104"/>
      <c r="UYN114" s="104"/>
      <c r="UYO114" s="104"/>
      <c r="UYP114" s="104"/>
      <c r="UYQ114" s="104"/>
      <c r="UYR114" s="104"/>
      <c r="UYS114" s="104"/>
      <c r="UYT114" s="104"/>
      <c r="UYU114" s="104"/>
      <c r="UYV114" s="104"/>
      <c r="UYW114" s="104"/>
      <c r="UYX114" s="104"/>
      <c r="UYY114" s="104"/>
      <c r="UYZ114" s="104"/>
      <c r="UZA114" s="104"/>
      <c r="UZB114" s="104"/>
      <c r="UZC114" s="104"/>
      <c r="UZD114" s="104"/>
      <c r="UZE114" s="104"/>
      <c r="UZF114" s="104"/>
      <c r="UZG114" s="104"/>
      <c r="UZH114" s="104"/>
      <c r="UZI114" s="104"/>
      <c r="UZJ114" s="104"/>
      <c r="UZK114" s="104"/>
      <c r="UZL114" s="104"/>
      <c r="UZM114" s="104"/>
      <c r="UZN114" s="104"/>
      <c r="UZO114" s="104"/>
      <c r="UZP114" s="104"/>
      <c r="UZQ114" s="104"/>
      <c r="UZR114" s="104"/>
      <c r="UZS114" s="104"/>
      <c r="UZT114" s="104"/>
      <c r="UZU114" s="104"/>
      <c r="UZV114" s="104"/>
      <c r="UZW114" s="104"/>
      <c r="UZX114" s="104"/>
      <c r="UZY114" s="104"/>
      <c r="UZZ114" s="104"/>
      <c r="VAA114" s="104"/>
      <c r="VAB114" s="104"/>
      <c r="VAC114" s="104"/>
      <c r="VAD114" s="104"/>
      <c r="VAE114" s="104"/>
      <c r="VAF114" s="104"/>
      <c r="VAG114" s="104"/>
      <c r="VAH114" s="104"/>
      <c r="VAI114" s="104"/>
      <c r="VAJ114" s="104"/>
      <c r="VAK114" s="104"/>
      <c r="VAL114" s="104"/>
      <c r="VAM114" s="104"/>
      <c r="VAN114" s="104"/>
      <c r="VAO114" s="104"/>
      <c r="VAP114" s="104"/>
      <c r="VAQ114" s="104"/>
      <c r="VAR114" s="104"/>
      <c r="VAS114" s="104"/>
      <c r="VAT114" s="104"/>
      <c r="VAU114" s="104"/>
      <c r="VAV114" s="104"/>
      <c r="VAW114" s="104"/>
      <c r="VAX114" s="104"/>
      <c r="VAY114" s="104"/>
      <c r="VAZ114" s="104"/>
      <c r="VBA114" s="104"/>
      <c r="VBB114" s="104"/>
      <c r="VBC114" s="104"/>
      <c r="VBD114" s="104"/>
      <c r="VBE114" s="104"/>
      <c r="VBF114" s="104"/>
      <c r="VBG114" s="104"/>
      <c r="VBH114" s="104"/>
      <c r="VBI114" s="104"/>
      <c r="VBJ114" s="104"/>
      <c r="VBK114" s="104"/>
      <c r="VBL114" s="104"/>
      <c r="VBM114" s="104"/>
      <c r="VBN114" s="104"/>
      <c r="VBO114" s="104"/>
      <c r="VBP114" s="104"/>
      <c r="VBQ114" s="104"/>
      <c r="VBR114" s="104"/>
      <c r="VBS114" s="104"/>
      <c r="VBT114" s="104"/>
      <c r="VBU114" s="104"/>
      <c r="VBV114" s="104"/>
      <c r="VBW114" s="104"/>
      <c r="VBX114" s="104"/>
      <c r="VBY114" s="104"/>
      <c r="VBZ114" s="104"/>
      <c r="VCA114" s="104"/>
      <c r="VCB114" s="104"/>
      <c r="VCC114" s="104"/>
      <c r="VCD114" s="104"/>
      <c r="VCE114" s="104"/>
      <c r="VCF114" s="104"/>
      <c r="VCG114" s="104"/>
      <c r="VCH114" s="104"/>
      <c r="VCI114" s="104"/>
      <c r="VCJ114" s="104"/>
      <c r="VCK114" s="104"/>
      <c r="VCL114" s="104"/>
      <c r="VCM114" s="104"/>
      <c r="VCN114" s="104"/>
      <c r="VCO114" s="104"/>
      <c r="VCP114" s="104"/>
      <c r="VCQ114" s="104"/>
      <c r="VCR114" s="104"/>
      <c r="VCS114" s="104"/>
      <c r="VCT114" s="104"/>
      <c r="VCU114" s="104"/>
      <c r="VCV114" s="104"/>
      <c r="VCW114" s="104"/>
      <c r="VCX114" s="104"/>
      <c r="VCY114" s="104"/>
      <c r="VCZ114" s="104"/>
      <c r="VDA114" s="104"/>
      <c r="VDB114" s="104"/>
      <c r="VDC114" s="104"/>
      <c r="VDD114" s="104"/>
      <c r="VDE114" s="104"/>
      <c r="VDF114" s="104"/>
      <c r="VDG114" s="104"/>
      <c r="VDH114" s="104"/>
      <c r="VDI114" s="104"/>
      <c r="VDJ114" s="104"/>
      <c r="VDK114" s="104"/>
      <c r="VDL114" s="104"/>
      <c r="VDM114" s="104"/>
      <c r="VDN114" s="104"/>
      <c r="VDO114" s="104"/>
      <c r="VDP114" s="104"/>
      <c r="VDQ114" s="104"/>
      <c r="VDR114" s="104"/>
      <c r="VDS114" s="104"/>
      <c r="VDT114" s="104"/>
      <c r="VDU114" s="104"/>
      <c r="VDV114" s="104"/>
      <c r="VDW114" s="104"/>
      <c r="VDX114" s="104"/>
      <c r="VDY114" s="104"/>
      <c r="VDZ114" s="104"/>
      <c r="VEA114" s="104"/>
      <c r="VEB114" s="104"/>
      <c r="VEC114" s="104"/>
      <c r="VED114" s="104"/>
      <c r="VEE114" s="104"/>
      <c r="VEF114" s="104"/>
      <c r="VEG114" s="104"/>
      <c r="VEH114" s="104"/>
      <c r="VEI114" s="104"/>
      <c r="VEJ114" s="104"/>
      <c r="VEK114" s="104"/>
      <c r="VEL114" s="104"/>
      <c r="VEM114" s="104"/>
      <c r="VEN114" s="104"/>
      <c r="VEO114" s="104"/>
      <c r="VEP114" s="104"/>
      <c r="VEQ114" s="104"/>
      <c r="VER114" s="104"/>
      <c r="VES114" s="104"/>
      <c r="VET114" s="104"/>
      <c r="VEU114" s="104"/>
      <c r="VEV114" s="104"/>
      <c r="VEW114" s="104"/>
      <c r="VEX114" s="104"/>
      <c r="VEY114" s="104"/>
      <c r="VEZ114" s="104"/>
      <c r="VFA114" s="104"/>
      <c r="VFB114" s="104"/>
      <c r="VFC114" s="104"/>
      <c r="VFD114" s="104"/>
      <c r="VFE114" s="104"/>
      <c r="VFF114" s="104"/>
      <c r="VFG114" s="104"/>
      <c r="VFH114" s="104"/>
      <c r="VFI114" s="104"/>
      <c r="VFJ114" s="104"/>
      <c r="VFK114" s="104"/>
      <c r="VFL114" s="104"/>
      <c r="VFM114" s="104"/>
      <c r="VFN114" s="104"/>
      <c r="VFO114" s="104"/>
      <c r="VFP114" s="104"/>
      <c r="VFQ114" s="104"/>
      <c r="VFR114" s="104"/>
      <c r="VFS114" s="104"/>
      <c r="VFT114" s="104"/>
      <c r="VFU114" s="104"/>
      <c r="VFV114" s="104"/>
      <c r="VFW114" s="104"/>
      <c r="VFX114" s="104"/>
      <c r="VFY114" s="104"/>
      <c r="VFZ114" s="104"/>
      <c r="VGA114" s="104"/>
      <c r="VGB114" s="104"/>
      <c r="VGC114" s="104"/>
      <c r="VGD114" s="104"/>
      <c r="VGE114" s="104"/>
      <c r="VGF114" s="104"/>
      <c r="VGG114" s="104"/>
      <c r="VGH114" s="104"/>
      <c r="VGI114" s="104"/>
      <c r="VGJ114" s="104"/>
      <c r="VGK114" s="104"/>
      <c r="VGL114" s="104"/>
      <c r="VGM114" s="104"/>
      <c r="VGN114" s="104"/>
      <c r="VGO114" s="104"/>
      <c r="VGP114" s="104"/>
      <c r="VGQ114" s="104"/>
      <c r="VGR114" s="104"/>
      <c r="VGS114" s="104"/>
      <c r="VGT114" s="104"/>
      <c r="VGU114" s="104"/>
      <c r="VGV114" s="104"/>
      <c r="VGW114" s="104"/>
      <c r="VGX114" s="104"/>
      <c r="VGY114" s="104"/>
      <c r="VGZ114" s="104"/>
      <c r="VHA114" s="104"/>
      <c r="VHB114" s="104"/>
      <c r="VHC114" s="104"/>
      <c r="VHD114" s="104"/>
      <c r="VHE114" s="104"/>
      <c r="VHF114" s="104"/>
      <c r="VHG114" s="104"/>
      <c r="VHH114" s="104"/>
      <c r="VHI114" s="104"/>
      <c r="VHJ114" s="104"/>
      <c r="VHK114" s="104"/>
      <c r="VHL114" s="104"/>
      <c r="VHM114" s="104"/>
      <c r="VHN114" s="104"/>
      <c r="VHO114" s="104"/>
      <c r="VHP114" s="104"/>
      <c r="VHQ114" s="104"/>
      <c r="VHR114" s="104"/>
      <c r="VHS114" s="104"/>
      <c r="VHT114" s="104"/>
      <c r="VHU114" s="104"/>
      <c r="VHV114" s="104"/>
      <c r="VHW114" s="104"/>
      <c r="VHX114" s="104"/>
      <c r="VHY114" s="104"/>
      <c r="VHZ114" s="104"/>
      <c r="VIA114" s="104"/>
      <c r="VIB114" s="104"/>
      <c r="VIC114" s="104"/>
      <c r="VID114" s="104"/>
      <c r="VIE114" s="104"/>
      <c r="VIF114" s="104"/>
      <c r="VIG114" s="104"/>
      <c r="VIH114" s="104"/>
      <c r="VII114" s="104"/>
      <c r="VIJ114" s="104"/>
      <c r="VIK114" s="104"/>
      <c r="VIL114" s="104"/>
      <c r="VIM114" s="104"/>
      <c r="VIN114" s="104"/>
      <c r="VIO114" s="104"/>
      <c r="VIP114" s="104"/>
      <c r="VIQ114" s="104"/>
      <c r="VIR114" s="104"/>
      <c r="VIS114" s="104"/>
      <c r="VIT114" s="104"/>
      <c r="VIU114" s="104"/>
      <c r="VIV114" s="104"/>
      <c r="VIW114" s="104"/>
      <c r="VIX114" s="104"/>
      <c r="VIY114" s="104"/>
      <c r="VIZ114" s="104"/>
      <c r="VJA114" s="104"/>
      <c r="VJB114" s="104"/>
      <c r="VJC114" s="104"/>
      <c r="VJD114" s="104"/>
      <c r="VJE114" s="104"/>
      <c r="VJF114" s="104"/>
      <c r="VJG114" s="104"/>
      <c r="VJH114" s="104"/>
      <c r="VJI114" s="104"/>
      <c r="VJJ114" s="104"/>
      <c r="VJK114" s="104"/>
      <c r="VJL114" s="104"/>
      <c r="VJM114" s="104"/>
      <c r="VJN114" s="104"/>
      <c r="VJO114" s="104"/>
      <c r="VJP114" s="104"/>
      <c r="VJQ114" s="104"/>
      <c r="VJR114" s="104"/>
      <c r="VJS114" s="104"/>
      <c r="VJT114" s="104"/>
      <c r="VJU114" s="104"/>
      <c r="VJV114" s="104"/>
      <c r="VJW114" s="104"/>
      <c r="VJX114" s="104"/>
      <c r="VJY114" s="104"/>
      <c r="VJZ114" s="104"/>
      <c r="VKA114" s="104"/>
      <c r="VKB114" s="104"/>
      <c r="VKC114" s="104"/>
      <c r="VKD114" s="104"/>
      <c r="VKE114" s="104"/>
      <c r="VKF114" s="104"/>
      <c r="VKG114" s="104"/>
      <c r="VKH114" s="104"/>
      <c r="VKI114" s="104"/>
      <c r="VKJ114" s="104"/>
      <c r="VKK114" s="104"/>
      <c r="VKL114" s="104"/>
      <c r="VKM114" s="104"/>
      <c r="VKN114" s="104"/>
      <c r="VKO114" s="104"/>
      <c r="VKP114" s="104"/>
      <c r="VKQ114" s="104"/>
      <c r="VKR114" s="104"/>
      <c r="VKS114" s="104"/>
      <c r="VKT114" s="104"/>
      <c r="VKU114" s="104"/>
      <c r="VKV114" s="104"/>
      <c r="VKW114" s="104"/>
      <c r="VKX114" s="104"/>
      <c r="VKY114" s="104"/>
      <c r="VKZ114" s="104"/>
      <c r="VLA114" s="104"/>
      <c r="VLB114" s="104"/>
      <c r="VLC114" s="104"/>
      <c r="VLD114" s="104"/>
      <c r="VLE114" s="104"/>
      <c r="VLF114" s="104"/>
      <c r="VLG114" s="104"/>
      <c r="VLH114" s="104"/>
      <c r="VLI114" s="104"/>
      <c r="VLJ114" s="104"/>
      <c r="VLK114" s="104"/>
      <c r="VLL114" s="104"/>
      <c r="VLM114" s="104"/>
      <c r="VLN114" s="104"/>
      <c r="VLO114" s="104"/>
      <c r="VLP114" s="104"/>
      <c r="VLQ114" s="104"/>
      <c r="VLR114" s="104"/>
      <c r="VLS114" s="104"/>
      <c r="VLT114" s="104"/>
      <c r="VLU114" s="104"/>
      <c r="VLV114" s="104"/>
      <c r="VLW114" s="104"/>
      <c r="VLX114" s="104"/>
      <c r="VLY114" s="104"/>
      <c r="VLZ114" s="104"/>
      <c r="VMA114" s="104"/>
      <c r="VMB114" s="104"/>
      <c r="VMC114" s="104"/>
      <c r="VMD114" s="104"/>
      <c r="VME114" s="104"/>
      <c r="VMF114" s="104"/>
      <c r="VMG114" s="104"/>
      <c r="VMH114" s="104"/>
      <c r="VMI114" s="104"/>
      <c r="VMJ114" s="104"/>
      <c r="VMK114" s="104"/>
      <c r="VML114" s="104"/>
      <c r="VMM114" s="104"/>
      <c r="VMN114" s="104"/>
      <c r="VMO114" s="104"/>
      <c r="VMP114" s="104"/>
      <c r="VMQ114" s="104"/>
      <c r="VMR114" s="104"/>
      <c r="VMS114" s="104"/>
      <c r="VMT114" s="104"/>
      <c r="VMU114" s="104"/>
      <c r="VMV114" s="104"/>
      <c r="VMW114" s="104"/>
      <c r="VMX114" s="104"/>
      <c r="VMY114" s="104"/>
      <c r="VMZ114" s="104"/>
      <c r="VNA114" s="104"/>
      <c r="VNB114" s="104"/>
      <c r="VNC114" s="104"/>
      <c r="VND114" s="104"/>
      <c r="VNE114" s="104"/>
      <c r="VNF114" s="104"/>
      <c r="VNG114" s="104"/>
      <c r="VNH114" s="104"/>
      <c r="VNI114" s="104"/>
      <c r="VNJ114" s="104"/>
      <c r="VNK114" s="104"/>
      <c r="VNL114" s="104"/>
      <c r="VNM114" s="104"/>
      <c r="VNN114" s="104"/>
      <c r="VNO114" s="104"/>
      <c r="VNP114" s="104"/>
      <c r="VNQ114" s="104"/>
      <c r="VNR114" s="104"/>
      <c r="VNS114" s="104"/>
      <c r="VNT114" s="104"/>
      <c r="VNU114" s="104"/>
      <c r="VNV114" s="104"/>
      <c r="VNW114" s="104"/>
      <c r="VNX114" s="104"/>
      <c r="VNY114" s="104"/>
      <c r="VNZ114" s="104"/>
      <c r="VOA114" s="104"/>
      <c r="VOB114" s="104"/>
      <c r="VOC114" s="104"/>
      <c r="VOD114" s="104"/>
      <c r="VOE114" s="104"/>
      <c r="VOF114" s="104"/>
      <c r="VOG114" s="104"/>
      <c r="VOH114" s="104"/>
      <c r="VOI114" s="104"/>
      <c r="VOJ114" s="104"/>
      <c r="VOK114" s="104"/>
      <c r="VOL114" s="104"/>
      <c r="VOM114" s="104"/>
      <c r="VON114" s="104"/>
      <c r="VOO114" s="104"/>
      <c r="VOP114" s="104"/>
      <c r="VOQ114" s="104"/>
      <c r="VOR114" s="104"/>
      <c r="VOS114" s="104"/>
      <c r="VOT114" s="104"/>
      <c r="VOU114" s="104"/>
      <c r="VOV114" s="104"/>
      <c r="VOW114" s="104"/>
      <c r="VOX114" s="104"/>
      <c r="VOY114" s="104"/>
      <c r="VOZ114" s="104"/>
      <c r="VPA114" s="104"/>
      <c r="VPB114" s="104"/>
      <c r="VPC114" s="104"/>
      <c r="VPD114" s="104"/>
      <c r="VPE114" s="104"/>
      <c r="VPF114" s="104"/>
      <c r="VPG114" s="104"/>
      <c r="VPH114" s="104"/>
      <c r="VPI114" s="104"/>
      <c r="VPJ114" s="104"/>
      <c r="VPK114" s="104"/>
      <c r="VPL114" s="104"/>
      <c r="VPM114" s="104"/>
      <c r="VPN114" s="104"/>
      <c r="VPO114" s="104"/>
      <c r="VPP114" s="104"/>
      <c r="VPQ114" s="104"/>
      <c r="VPR114" s="104"/>
      <c r="VPS114" s="104"/>
      <c r="VPT114" s="104"/>
      <c r="VPU114" s="104"/>
      <c r="VPV114" s="104"/>
      <c r="VPW114" s="104"/>
      <c r="VPX114" s="104"/>
      <c r="VPY114" s="104"/>
      <c r="VPZ114" s="104"/>
      <c r="VQA114" s="104"/>
      <c r="VQB114" s="104"/>
      <c r="VQC114" s="104"/>
      <c r="VQD114" s="104"/>
      <c r="VQE114" s="104"/>
      <c r="VQF114" s="104"/>
      <c r="VQG114" s="104"/>
      <c r="VQH114" s="104"/>
      <c r="VQI114" s="104"/>
      <c r="VQJ114" s="104"/>
      <c r="VQK114" s="104"/>
      <c r="VQL114" s="104"/>
      <c r="VQM114" s="104"/>
      <c r="VQN114" s="104"/>
      <c r="VQO114" s="104"/>
      <c r="VQP114" s="104"/>
      <c r="VQQ114" s="104"/>
      <c r="VQR114" s="104"/>
      <c r="VQS114" s="104"/>
      <c r="VQT114" s="104"/>
      <c r="VQU114" s="104"/>
      <c r="VQV114" s="104"/>
      <c r="VQW114" s="104"/>
      <c r="VQX114" s="104"/>
      <c r="VQY114" s="104"/>
      <c r="VQZ114" s="104"/>
      <c r="VRA114" s="104"/>
      <c r="VRB114" s="104"/>
      <c r="VRC114" s="104"/>
      <c r="VRD114" s="104"/>
      <c r="VRE114" s="104"/>
      <c r="VRF114" s="104"/>
      <c r="VRG114" s="104"/>
      <c r="VRH114" s="104"/>
      <c r="VRI114" s="104"/>
      <c r="VRJ114" s="104"/>
      <c r="VRK114" s="104"/>
      <c r="VRL114" s="104"/>
      <c r="VRM114" s="104"/>
      <c r="VRN114" s="104"/>
      <c r="VRO114" s="104"/>
      <c r="VRP114" s="104"/>
      <c r="VRQ114" s="104"/>
      <c r="VRR114" s="104"/>
      <c r="VRS114" s="104"/>
      <c r="VRT114" s="104"/>
      <c r="VRU114" s="104"/>
      <c r="VRV114" s="104"/>
      <c r="VRW114" s="104"/>
      <c r="VRX114" s="104"/>
      <c r="VRY114" s="104"/>
      <c r="VRZ114" s="104"/>
      <c r="VSA114" s="104"/>
      <c r="VSB114" s="104"/>
      <c r="VSC114" s="104"/>
      <c r="VSD114" s="104"/>
      <c r="VSE114" s="104"/>
      <c r="VSF114" s="104"/>
      <c r="VSG114" s="104"/>
      <c r="VSH114" s="104"/>
      <c r="VSI114" s="104"/>
      <c r="VSJ114" s="104"/>
      <c r="VSK114" s="104"/>
      <c r="VSL114" s="104"/>
      <c r="VSM114" s="104"/>
      <c r="VSN114" s="104"/>
      <c r="VSO114" s="104"/>
      <c r="VSP114" s="104"/>
      <c r="VSQ114" s="104"/>
      <c r="VSR114" s="104"/>
      <c r="VSS114" s="104"/>
      <c r="VST114" s="104"/>
      <c r="VSU114" s="104"/>
      <c r="VSV114" s="104"/>
      <c r="VSW114" s="104"/>
      <c r="VSX114" s="104"/>
      <c r="VSY114" s="104"/>
      <c r="VSZ114" s="104"/>
      <c r="VTA114" s="104"/>
      <c r="VTB114" s="104"/>
      <c r="VTC114" s="104"/>
      <c r="VTD114" s="104"/>
      <c r="VTE114" s="104"/>
      <c r="VTF114" s="104"/>
      <c r="VTG114" s="104"/>
      <c r="VTH114" s="104"/>
      <c r="VTI114" s="104"/>
      <c r="VTJ114" s="104"/>
      <c r="VTK114" s="104"/>
      <c r="VTL114" s="104"/>
      <c r="VTM114" s="104"/>
      <c r="VTN114" s="104"/>
      <c r="VTO114" s="104"/>
      <c r="VTP114" s="104"/>
      <c r="VTQ114" s="104"/>
      <c r="VTR114" s="104"/>
      <c r="VTS114" s="104"/>
      <c r="VTT114" s="104"/>
      <c r="VTU114" s="104"/>
      <c r="VTV114" s="104"/>
      <c r="VTW114" s="104"/>
      <c r="VTX114" s="104"/>
      <c r="VTY114" s="104"/>
      <c r="VTZ114" s="104"/>
      <c r="VUA114" s="104"/>
      <c r="VUB114" s="104"/>
      <c r="VUC114" s="104"/>
      <c r="VUD114" s="104"/>
      <c r="VUE114" s="104"/>
      <c r="VUF114" s="104"/>
      <c r="VUG114" s="104"/>
      <c r="VUH114" s="104"/>
      <c r="VUI114" s="104"/>
      <c r="VUJ114" s="104"/>
      <c r="VUK114" s="104"/>
      <c r="VUL114" s="104"/>
      <c r="VUM114" s="104"/>
      <c r="VUN114" s="104"/>
      <c r="VUO114" s="104"/>
      <c r="VUP114" s="104"/>
      <c r="VUQ114" s="104"/>
      <c r="VUR114" s="104"/>
      <c r="VUS114" s="104"/>
      <c r="VUT114" s="104"/>
      <c r="VUU114" s="104"/>
      <c r="VUV114" s="104"/>
      <c r="VUW114" s="104"/>
      <c r="VUX114" s="104"/>
      <c r="VUY114" s="104"/>
      <c r="VUZ114" s="104"/>
      <c r="VVA114" s="104"/>
      <c r="VVB114" s="104"/>
      <c r="VVC114" s="104"/>
      <c r="VVD114" s="104"/>
      <c r="VVE114" s="104"/>
      <c r="VVF114" s="104"/>
      <c r="VVG114" s="104"/>
      <c r="VVH114" s="104"/>
      <c r="VVI114" s="104"/>
      <c r="VVJ114" s="104"/>
      <c r="VVK114" s="104"/>
      <c r="VVL114" s="104"/>
      <c r="VVM114" s="104"/>
      <c r="VVN114" s="104"/>
      <c r="VVO114" s="104"/>
      <c r="VVP114" s="104"/>
      <c r="VVQ114" s="104"/>
      <c r="VVR114" s="104"/>
      <c r="VVS114" s="104"/>
      <c r="VVT114" s="104"/>
      <c r="VVU114" s="104"/>
      <c r="VVV114" s="104"/>
      <c r="VVW114" s="104"/>
      <c r="VVX114" s="104"/>
      <c r="VVY114" s="104"/>
      <c r="VVZ114" s="104"/>
      <c r="VWA114" s="104"/>
      <c r="VWB114" s="104"/>
      <c r="VWC114" s="104"/>
      <c r="VWD114" s="104"/>
      <c r="VWE114" s="104"/>
      <c r="VWF114" s="104"/>
      <c r="VWG114" s="104"/>
      <c r="VWH114" s="104"/>
      <c r="VWI114" s="104"/>
      <c r="VWJ114" s="104"/>
      <c r="VWK114" s="104"/>
      <c r="VWL114" s="104"/>
      <c r="VWM114" s="104"/>
      <c r="VWN114" s="104"/>
      <c r="VWO114" s="104"/>
      <c r="VWP114" s="104"/>
      <c r="VWQ114" s="104"/>
      <c r="VWR114" s="104"/>
      <c r="VWS114" s="104"/>
      <c r="VWT114" s="104"/>
      <c r="VWU114" s="104"/>
      <c r="VWV114" s="104"/>
      <c r="VWW114" s="104"/>
      <c r="VWX114" s="104"/>
      <c r="VWY114" s="104"/>
      <c r="VWZ114" s="104"/>
      <c r="VXA114" s="104"/>
      <c r="VXB114" s="104"/>
      <c r="VXC114" s="104"/>
      <c r="VXD114" s="104"/>
      <c r="VXE114" s="104"/>
      <c r="VXF114" s="104"/>
      <c r="VXG114" s="104"/>
      <c r="VXH114" s="104"/>
      <c r="VXI114" s="104"/>
      <c r="VXJ114" s="104"/>
      <c r="VXK114" s="104"/>
      <c r="VXL114" s="104"/>
      <c r="VXM114" s="104"/>
      <c r="VXN114" s="104"/>
      <c r="VXO114" s="104"/>
      <c r="VXP114" s="104"/>
      <c r="VXQ114" s="104"/>
      <c r="VXR114" s="104"/>
      <c r="VXS114" s="104"/>
      <c r="VXT114" s="104"/>
      <c r="VXU114" s="104"/>
      <c r="VXV114" s="104"/>
      <c r="VXW114" s="104"/>
      <c r="VXX114" s="104"/>
      <c r="VXY114" s="104"/>
      <c r="VXZ114" s="104"/>
      <c r="VYA114" s="104"/>
      <c r="VYB114" s="104"/>
      <c r="VYC114" s="104"/>
      <c r="VYD114" s="104"/>
      <c r="VYE114" s="104"/>
      <c r="VYF114" s="104"/>
      <c r="VYG114" s="104"/>
      <c r="VYH114" s="104"/>
      <c r="VYI114" s="104"/>
      <c r="VYJ114" s="104"/>
      <c r="VYK114" s="104"/>
      <c r="VYL114" s="104"/>
      <c r="VYM114" s="104"/>
      <c r="VYN114" s="104"/>
      <c r="VYO114" s="104"/>
      <c r="VYP114" s="104"/>
      <c r="VYQ114" s="104"/>
      <c r="VYR114" s="104"/>
      <c r="VYS114" s="104"/>
      <c r="VYT114" s="104"/>
      <c r="VYU114" s="104"/>
      <c r="VYV114" s="104"/>
      <c r="VYW114" s="104"/>
      <c r="VYX114" s="104"/>
      <c r="VYY114" s="104"/>
      <c r="VYZ114" s="104"/>
      <c r="VZA114" s="104"/>
      <c r="VZB114" s="104"/>
      <c r="VZC114" s="104"/>
      <c r="VZD114" s="104"/>
      <c r="VZE114" s="104"/>
      <c r="VZF114" s="104"/>
      <c r="VZG114" s="104"/>
      <c r="VZH114" s="104"/>
      <c r="VZI114" s="104"/>
      <c r="VZJ114" s="104"/>
      <c r="VZK114" s="104"/>
      <c r="VZL114" s="104"/>
      <c r="VZM114" s="104"/>
      <c r="VZN114" s="104"/>
      <c r="VZO114" s="104"/>
      <c r="VZP114" s="104"/>
      <c r="VZQ114" s="104"/>
      <c r="VZR114" s="104"/>
      <c r="VZS114" s="104"/>
      <c r="VZT114" s="104"/>
      <c r="VZU114" s="104"/>
      <c r="VZV114" s="104"/>
      <c r="VZW114" s="104"/>
      <c r="VZX114" s="104"/>
      <c r="VZY114" s="104"/>
      <c r="VZZ114" s="104"/>
      <c r="WAA114" s="104"/>
      <c r="WAB114" s="104"/>
      <c r="WAC114" s="104"/>
      <c r="WAD114" s="104"/>
      <c r="WAE114" s="104"/>
      <c r="WAF114" s="104"/>
      <c r="WAG114" s="104"/>
      <c r="WAH114" s="104"/>
      <c r="WAI114" s="104"/>
      <c r="WAJ114" s="104"/>
      <c r="WAK114" s="104"/>
      <c r="WAL114" s="104"/>
      <c r="WAM114" s="104"/>
      <c r="WAN114" s="104"/>
      <c r="WAO114" s="104"/>
      <c r="WAP114" s="104"/>
      <c r="WAQ114" s="104"/>
      <c r="WAR114" s="104"/>
      <c r="WAS114" s="104"/>
      <c r="WAT114" s="104"/>
      <c r="WAU114" s="104"/>
      <c r="WAV114" s="104"/>
      <c r="WAW114" s="104"/>
      <c r="WAX114" s="104"/>
      <c r="WAY114" s="104"/>
      <c r="WAZ114" s="104"/>
      <c r="WBA114" s="104"/>
      <c r="WBB114" s="104"/>
      <c r="WBC114" s="104"/>
      <c r="WBD114" s="104"/>
      <c r="WBE114" s="104"/>
      <c r="WBF114" s="104"/>
      <c r="WBG114" s="104"/>
      <c r="WBH114" s="104"/>
      <c r="WBI114" s="104"/>
      <c r="WBJ114" s="104"/>
      <c r="WBK114" s="104"/>
      <c r="WBL114" s="104"/>
      <c r="WBM114" s="104"/>
      <c r="WBN114" s="104"/>
      <c r="WBO114" s="104"/>
      <c r="WBP114" s="104"/>
      <c r="WBQ114" s="104"/>
      <c r="WBR114" s="104"/>
      <c r="WBS114" s="104"/>
      <c r="WBT114" s="104"/>
      <c r="WBU114" s="104"/>
      <c r="WBV114" s="104"/>
      <c r="WBW114" s="104"/>
      <c r="WBX114" s="104"/>
      <c r="WBY114" s="104"/>
      <c r="WBZ114" s="104"/>
      <c r="WCA114" s="104"/>
      <c r="WCB114" s="104"/>
      <c r="WCC114" s="104"/>
      <c r="WCD114" s="104"/>
      <c r="WCE114" s="104"/>
      <c r="WCF114" s="104"/>
      <c r="WCG114" s="104"/>
      <c r="WCH114" s="104"/>
      <c r="WCI114" s="104"/>
      <c r="WCJ114" s="104"/>
      <c r="WCK114" s="104"/>
      <c r="WCL114" s="104"/>
      <c r="WCM114" s="104"/>
      <c r="WCN114" s="104"/>
      <c r="WCO114" s="104"/>
      <c r="WCP114" s="104"/>
      <c r="WCQ114" s="104"/>
      <c r="WCR114" s="104"/>
      <c r="WCS114" s="104"/>
      <c r="WCT114" s="104"/>
      <c r="WCU114" s="104"/>
      <c r="WCV114" s="104"/>
      <c r="WCW114" s="104"/>
      <c r="WCX114" s="104"/>
      <c r="WCY114" s="104"/>
      <c r="WCZ114" s="104"/>
      <c r="WDA114" s="104"/>
      <c r="WDB114" s="104"/>
      <c r="WDC114" s="104"/>
      <c r="WDD114" s="104"/>
      <c r="WDE114" s="104"/>
      <c r="WDF114" s="104"/>
      <c r="WDG114" s="104"/>
      <c r="WDH114" s="104"/>
      <c r="WDI114" s="104"/>
      <c r="WDJ114" s="104"/>
      <c r="WDK114" s="104"/>
      <c r="WDL114" s="104"/>
      <c r="WDM114" s="104"/>
      <c r="WDN114" s="104"/>
      <c r="WDO114" s="104"/>
      <c r="WDP114" s="104"/>
      <c r="WDQ114" s="104"/>
      <c r="WDR114" s="104"/>
      <c r="WDS114" s="104"/>
      <c r="WDT114" s="104"/>
      <c r="WDU114" s="104"/>
      <c r="WDV114" s="104"/>
      <c r="WDW114" s="104"/>
      <c r="WDX114" s="104"/>
      <c r="WDY114" s="104"/>
      <c r="WDZ114" s="104"/>
      <c r="WEA114" s="104"/>
      <c r="WEB114" s="104"/>
      <c r="WEC114" s="104"/>
      <c r="WED114" s="104"/>
      <c r="WEE114" s="104"/>
      <c r="WEF114" s="104"/>
      <c r="WEG114" s="104"/>
      <c r="WEH114" s="104"/>
      <c r="WEI114" s="104"/>
      <c r="WEJ114" s="104"/>
      <c r="WEK114" s="104"/>
      <c r="WEL114" s="104"/>
      <c r="WEM114" s="104"/>
      <c r="WEN114" s="104"/>
      <c r="WEO114" s="104"/>
      <c r="WEP114" s="104"/>
      <c r="WEQ114" s="104"/>
      <c r="WER114" s="104"/>
      <c r="WES114" s="104"/>
      <c r="WET114" s="104"/>
      <c r="WEU114" s="104"/>
      <c r="WEV114" s="104"/>
      <c r="WEW114" s="104"/>
      <c r="WEX114" s="104"/>
      <c r="WEY114" s="104"/>
      <c r="WEZ114" s="104"/>
      <c r="WFA114" s="104"/>
      <c r="WFB114" s="104"/>
      <c r="WFC114" s="104"/>
      <c r="WFD114" s="104"/>
      <c r="WFE114" s="104"/>
      <c r="WFF114" s="104"/>
      <c r="WFG114" s="104"/>
      <c r="WFH114" s="104"/>
      <c r="WFI114" s="104"/>
      <c r="WFJ114" s="104"/>
      <c r="WFK114" s="104"/>
      <c r="WFL114" s="104"/>
      <c r="WFM114" s="104"/>
      <c r="WFN114" s="104"/>
      <c r="WFO114" s="104"/>
      <c r="WFP114" s="104"/>
      <c r="WFQ114" s="104"/>
      <c r="WFR114" s="104"/>
      <c r="WFS114" s="104"/>
      <c r="WFT114" s="104"/>
      <c r="WFU114" s="104"/>
      <c r="WFV114" s="104"/>
      <c r="WFW114" s="104"/>
      <c r="WFX114" s="104"/>
      <c r="WFY114" s="104"/>
      <c r="WFZ114" s="104"/>
      <c r="WGA114" s="104"/>
      <c r="WGB114" s="104"/>
      <c r="WGC114" s="104"/>
      <c r="WGD114" s="104"/>
      <c r="WGE114" s="104"/>
      <c r="WGF114" s="104"/>
      <c r="WGG114" s="104"/>
      <c r="WGH114" s="104"/>
      <c r="WGI114" s="104"/>
      <c r="WGJ114" s="104"/>
      <c r="WGK114" s="104"/>
      <c r="WGL114" s="104"/>
      <c r="WGM114" s="104"/>
      <c r="WGN114" s="104"/>
      <c r="WGO114" s="104"/>
      <c r="WGP114" s="104"/>
      <c r="WGQ114" s="104"/>
      <c r="WGR114" s="104"/>
      <c r="WGS114" s="104"/>
      <c r="WGT114" s="104"/>
      <c r="WGU114" s="104"/>
      <c r="WGV114" s="104"/>
      <c r="WGW114" s="104"/>
      <c r="WGX114" s="104"/>
      <c r="WGY114" s="104"/>
      <c r="WGZ114" s="104"/>
      <c r="WHA114" s="104"/>
      <c r="WHB114" s="104"/>
      <c r="WHC114" s="104"/>
      <c r="WHD114" s="104"/>
      <c r="WHE114" s="104"/>
      <c r="WHF114" s="104"/>
      <c r="WHG114" s="104"/>
      <c r="WHH114" s="104"/>
      <c r="WHI114" s="104"/>
      <c r="WHJ114" s="104"/>
      <c r="WHK114" s="104"/>
      <c r="WHL114" s="104"/>
      <c r="WHM114" s="104"/>
      <c r="WHN114" s="104"/>
      <c r="WHO114" s="104"/>
      <c r="WHP114" s="104"/>
      <c r="WHQ114" s="104"/>
      <c r="WHR114" s="104"/>
      <c r="WHS114" s="104"/>
      <c r="WHT114" s="104"/>
      <c r="WHU114" s="104"/>
      <c r="WHV114" s="104"/>
      <c r="WHW114" s="104"/>
      <c r="WHX114" s="104"/>
      <c r="WHY114" s="104"/>
      <c r="WHZ114" s="104"/>
      <c r="WIA114" s="104"/>
      <c r="WIB114" s="104"/>
      <c r="WIC114" s="104"/>
      <c r="WID114" s="104"/>
      <c r="WIE114" s="104"/>
      <c r="WIF114" s="104"/>
      <c r="WIG114" s="104"/>
      <c r="WIH114" s="104"/>
      <c r="WII114" s="104"/>
      <c r="WIJ114" s="104"/>
      <c r="WIK114" s="104"/>
      <c r="WIL114" s="104"/>
      <c r="WIM114" s="104"/>
      <c r="WIN114" s="104"/>
      <c r="WIO114" s="104"/>
      <c r="WIP114" s="104"/>
      <c r="WIQ114" s="104"/>
      <c r="WIR114" s="104"/>
      <c r="WIS114" s="104"/>
      <c r="WIT114" s="104"/>
      <c r="WIU114" s="104"/>
      <c r="WIV114" s="104"/>
      <c r="WIW114" s="104"/>
      <c r="WIX114" s="104"/>
      <c r="WIY114" s="104"/>
      <c r="WIZ114" s="104"/>
      <c r="WJA114" s="104"/>
      <c r="WJB114" s="104"/>
      <c r="WJC114" s="104"/>
      <c r="WJD114" s="104"/>
      <c r="WJE114" s="104"/>
      <c r="WJF114" s="104"/>
      <c r="WJG114" s="104"/>
      <c r="WJH114" s="104"/>
      <c r="WJI114" s="104"/>
      <c r="WJJ114" s="104"/>
      <c r="WJK114" s="104"/>
      <c r="WJL114" s="104"/>
      <c r="WJM114" s="104"/>
      <c r="WJN114" s="104"/>
      <c r="WJO114" s="104"/>
      <c r="WJP114" s="104"/>
      <c r="WJQ114" s="104"/>
      <c r="WJR114" s="104"/>
      <c r="WJS114" s="104"/>
      <c r="WJT114" s="104"/>
      <c r="WJU114" s="104"/>
      <c r="WJV114" s="104"/>
      <c r="WJW114" s="104"/>
      <c r="WJX114" s="104"/>
      <c r="WJY114" s="104"/>
      <c r="WJZ114" s="104"/>
      <c r="WKA114" s="104"/>
      <c r="WKB114" s="104"/>
      <c r="WKC114" s="104"/>
      <c r="WKD114" s="104"/>
      <c r="WKE114" s="104"/>
      <c r="WKF114" s="104"/>
      <c r="WKG114" s="104"/>
      <c r="WKH114" s="104"/>
      <c r="WKI114" s="104"/>
      <c r="WKJ114" s="104"/>
      <c r="WKK114" s="104"/>
      <c r="WKL114" s="104"/>
      <c r="WKM114" s="104"/>
      <c r="WKN114" s="104"/>
      <c r="WKO114" s="104"/>
      <c r="WKP114" s="104"/>
      <c r="WKQ114" s="104"/>
      <c r="WKR114" s="104"/>
      <c r="WKS114" s="104"/>
      <c r="WKT114" s="104"/>
      <c r="WKU114" s="104"/>
      <c r="WKV114" s="104"/>
      <c r="WKW114" s="104"/>
      <c r="WKX114" s="104"/>
      <c r="WKY114" s="104"/>
      <c r="WKZ114" s="104"/>
      <c r="WLA114" s="104"/>
      <c r="WLB114" s="104"/>
      <c r="WLC114" s="104"/>
      <c r="WLD114" s="104"/>
      <c r="WLE114" s="104"/>
      <c r="WLF114" s="104"/>
      <c r="WLG114" s="104"/>
      <c r="WLH114" s="104"/>
      <c r="WLI114" s="104"/>
      <c r="WLJ114" s="104"/>
      <c r="WLK114" s="104"/>
      <c r="WLL114" s="104"/>
      <c r="WLM114" s="104"/>
      <c r="WLN114" s="104"/>
      <c r="WLO114" s="104"/>
      <c r="WLP114" s="104"/>
      <c r="WLQ114" s="104"/>
      <c r="WLR114" s="104"/>
      <c r="WLS114" s="104"/>
      <c r="WLT114" s="104"/>
      <c r="WLU114" s="104"/>
      <c r="WLV114" s="104"/>
      <c r="WLW114" s="104"/>
      <c r="WLX114" s="104"/>
      <c r="WLY114" s="104"/>
      <c r="WLZ114" s="104"/>
      <c r="WMA114" s="104"/>
      <c r="WMB114" s="104"/>
      <c r="WMC114" s="104"/>
      <c r="WMD114" s="104"/>
      <c r="WME114" s="104"/>
      <c r="WMF114" s="104"/>
      <c r="WMG114" s="104"/>
      <c r="WMH114" s="104"/>
      <c r="WMI114" s="104"/>
      <c r="WMJ114" s="104"/>
      <c r="WMK114" s="104"/>
      <c r="WML114" s="104"/>
      <c r="WMM114" s="104"/>
      <c r="WMN114" s="104"/>
      <c r="WMO114" s="104"/>
      <c r="WMP114" s="104"/>
      <c r="WMQ114" s="104"/>
      <c r="WMR114" s="104"/>
      <c r="WMS114" s="104"/>
      <c r="WMT114" s="104"/>
      <c r="WMU114" s="104"/>
      <c r="WMV114" s="104"/>
      <c r="WMW114" s="104"/>
      <c r="WMX114" s="104"/>
      <c r="WMY114" s="104"/>
      <c r="WMZ114" s="104"/>
      <c r="WNA114" s="104"/>
      <c r="WNB114" s="104"/>
      <c r="WNC114" s="104"/>
      <c r="WND114" s="104"/>
      <c r="WNE114" s="104"/>
      <c r="WNF114" s="104"/>
      <c r="WNG114" s="104"/>
      <c r="WNH114" s="104"/>
      <c r="WNI114" s="104"/>
      <c r="WNJ114" s="104"/>
      <c r="WNK114" s="104"/>
      <c r="WNL114" s="104"/>
      <c r="WNM114" s="104"/>
      <c r="WNN114" s="104"/>
      <c r="WNO114" s="104"/>
      <c r="WNP114" s="104"/>
      <c r="WNQ114" s="104"/>
      <c r="WNR114" s="104"/>
      <c r="WNS114" s="104"/>
      <c r="WNT114" s="104"/>
      <c r="WNU114" s="104"/>
      <c r="WNV114" s="104"/>
      <c r="WNW114" s="104"/>
      <c r="WNX114" s="104"/>
      <c r="WNY114" s="104"/>
      <c r="WNZ114" s="104"/>
      <c r="WOA114" s="104"/>
      <c r="WOB114" s="104"/>
      <c r="WOC114" s="104"/>
      <c r="WOD114" s="104"/>
      <c r="WOE114" s="104"/>
      <c r="WOF114" s="104"/>
      <c r="WOG114" s="104"/>
      <c r="WOH114" s="104"/>
      <c r="WOI114" s="104"/>
      <c r="WOJ114" s="104"/>
      <c r="WOK114" s="104"/>
      <c r="WOL114" s="104"/>
      <c r="WOM114" s="104"/>
      <c r="WON114" s="104"/>
      <c r="WOO114" s="104"/>
      <c r="WOP114" s="104"/>
      <c r="WOQ114" s="104"/>
      <c r="WOR114" s="104"/>
      <c r="WOS114" s="104"/>
      <c r="WOT114" s="104"/>
      <c r="WOU114" s="104"/>
      <c r="WOV114" s="104"/>
      <c r="WOW114" s="104"/>
      <c r="WOX114" s="104"/>
      <c r="WOY114" s="104"/>
      <c r="WOZ114" s="104"/>
      <c r="WPA114" s="104"/>
      <c r="WPB114" s="104"/>
      <c r="WPC114" s="104"/>
      <c r="WPD114" s="104"/>
      <c r="WPE114" s="104"/>
      <c r="WPF114" s="104"/>
      <c r="WPG114" s="104"/>
      <c r="WPH114" s="104"/>
      <c r="WPI114" s="104"/>
      <c r="WPJ114" s="104"/>
      <c r="WPK114" s="104"/>
      <c r="WPL114" s="104"/>
      <c r="WPM114" s="104"/>
      <c r="WPN114" s="104"/>
      <c r="WPO114" s="104"/>
      <c r="WPP114" s="104"/>
      <c r="WPQ114" s="104"/>
      <c r="WPR114" s="104"/>
      <c r="WPS114" s="104"/>
      <c r="WPT114" s="104"/>
      <c r="WPU114" s="104"/>
      <c r="WPV114" s="104"/>
      <c r="WPW114" s="104"/>
      <c r="WPX114" s="104"/>
      <c r="WPY114" s="104"/>
      <c r="WPZ114" s="104"/>
      <c r="WQA114" s="104"/>
      <c r="WQB114" s="104"/>
      <c r="WQC114" s="104"/>
      <c r="WQD114" s="104"/>
      <c r="WQE114" s="104"/>
      <c r="WQF114" s="104"/>
      <c r="WQG114" s="104"/>
      <c r="WQH114" s="104"/>
      <c r="WQI114" s="104"/>
      <c r="WQJ114" s="104"/>
      <c r="WQK114" s="104"/>
      <c r="WQL114" s="104"/>
      <c r="WQM114" s="104"/>
      <c r="WQN114" s="104"/>
      <c r="WQO114" s="104"/>
      <c r="WQP114" s="104"/>
      <c r="WQQ114" s="104"/>
      <c r="WQR114" s="104"/>
      <c r="WQS114" s="104"/>
      <c r="WQT114" s="104"/>
      <c r="WQU114" s="104"/>
      <c r="WQV114" s="104"/>
      <c r="WQW114" s="104"/>
      <c r="WQX114" s="104"/>
      <c r="WQY114" s="104"/>
      <c r="WQZ114" s="104"/>
      <c r="WRA114" s="104"/>
      <c r="WRB114" s="104"/>
      <c r="WRC114" s="104"/>
      <c r="WRD114" s="104"/>
      <c r="WRE114" s="104"/>
      <c r="WRF114" s="104"/>
      <c r="WRG114" s="104"/>
      <c r="WRH114" s="104"/>
      <c r="WRI114" s="104"/>
      <c r="WRJ114" s="104"/>
      <c r="WRK114" s="104"/>
      <c r="WRL114" s="104"/>
      <c r="WRM114" s="104"/>
      <c r="WRN114" s="104"/>
      <c r="WRO114" s="104"/>
      <c r="WRP114" s="104"/>
      <c r="WRQ114" s="104"/>
      <c r="WRR114" s="104"/>
      <c r="WRS114" s="104"/>
      <c r="WRT114" s="104"/>
      <c r="WRU114" s="104"/>
      <c r="WRV114" s="104"/>
      <c r="WRW114" s="104"/>
      <c r="WRX114" s="104"/>
      <c r="WRY114" s="104"/>
      <c r="WRZ114" s="104"/>
      <c r="WSA114" s="104"/>
      <c r="WSB114" s="104"/>
      <c r="WSC114" s="104"/>
      <c r="WSD114" s="104"/>
      <c r="WSE114" s="104"/>
      <c r="WSF114" s="104"/>
      <c r="WSG114" s="104"/>
      <c r="WSH114" s="104"/>
      <c r="WSI114" s="104"/>
      <c r="WSJ114" s="104"/>
      <c r="WSK114" s="104"/>
      <c r="WSL114" s="104"/>
      <c r="WSM114" s="104"/>
      <c r="WSN114" s="104"/>
      <c r="WSO114" s="104"/>
      <c r="WSP114" s="104"/>
      <c r="WSQ114" s="104"/>
      <c r="WSR114" s="104"/>
      <c r="WSS114" s="104"/>
      <c r="WST114" s="104"/>
      <c r="WSU114" s="104"/>
      <c r="WSV114" s="104"/>
      <c r="WSW114" s="104"/>
      <c r="WSX114" s="104"/>
      <c r="WSY114" s="104"/>
      <c r="WSZ114" s="104"/>
      <c r="WTA114" s="104"/>
      <c r="WTB114" s="104"/>
      <c r="WTC114" s="104"/>
      <c r="WTD114" s="104"/>
      <c r="WTE114" s="104"/>
      <c r="WTF114" s="104"/>
      <c r="WTG114" s="104"/>
      <c r="WTH114" s="104"/>
      <c r="WTI114" s="104"/>
      <c r="WTJ114" s="104"/>
      <c r="WTK114" s="104"/>
      <c r="WTL114" s="104"/>
      <c r="WTM114" s="104"/>
      <c r="WTN114" s="104"/>
      <c r="WTO114" s="104"/>
      <c r="WTP114" s="104"/>
      <c r="WTQ114" s="104"/>
      <c r="WTR114" s="104"/>
      <c r="WTS114" s="104"/>
      <c r="WTT114" s="104"/>
      <c r="WTU114" s="104"/>
      <c r="WTV114" s="104"/>
      <c r="WTW114" s="104"/>
      <c r="WTX114" s="104"/>
      <c r="WTY114" s="104"/>
      <c r="WTZ114" s="104"/>
      <c r="WUA114" s="104"/>
      <c r="WUB114" s="104"/>
      <c r="WUC114" s="104"/>
      <c r="WUD114" s="104"/>
      <c r="WUE114" s="104"/>
      <c r="WUF114" s="104"/>
      <c r="WUG114" s="104"/>
      <c r="WUH114" s="104"/>
      <c r="WUI114" s="104"/>
      <c r="WUJ114" s="104"/>
      <c r="WUK114" s="104"/>
      <c r="WUL114" s="104"/>
      <c r="WUM114" s="104"/>
      <c r="WUN114" s="104"/>
      <c r="WUO114" s="104"/>
      <c r="WUP114" s="104"/>
      <c r="WUQ114" s="104"/>
      <c r="WUR114" s="104"/>
      <c r="WUS114" s="104"/>
      <c r="WUT114" s="104"/>
      <c r="WUU114" s="104"/>
      <c r="WUV114" s="104"/>
      <c r="WUW114" s="104"/>
      <c r="WUX114" s="104"/>
      <c r="WUY114" s="104"/>
      <c r="WUZ114" s="104"/>
      <c r="WVA114" s="104"/>
      <c r="WVB114" s="104"/>
      <c r="WVC114" s="104"/>
      <c r="WVD114" s="104"/>
      <c r="WVE114" s="104"/>
      <c r="WVF114" s="104"/>
      <c r="WVG114" s="104"/>
      <c r="WVH114" s="104"/>
      <c r="WVI114" s="104"/>
      <c r="WVJ114" s="104"/>
      <c r="WVK114" s="104"/>
      <c r="WVL114" s="104"/>
      <c r="WVM114" s="104"/>
      <c r="WVN114" s="104"/>
      <c r="WVO114" s="104"/>
      <c r="WVP114" s="104"/>
      <c r="WVQ114" s="104"/>
      <c r="WVR114" s="104"/>
      <c r="WVS114" s="104"/>
      <c r="WVT114" s="104"/>
      <c r="WVU114" s="104"/>
      <c r="WVV114" s="104"/>
      <c r="WVW114" s="104"/>
      <c r="WVX114" s="104"/>
      <c r="WVY114" s="104"/>
      <c r="WVZ114" s="104"/>
      <c r="WWA114" s="104"/>
      <c r="WWB114" s="104"/>
      <c r="WWC114" s="104"/>
      <c r="WWD114" s="104"/>
      <c r="WWE114" s="104"/>
      <c r="WWF114" s="104"/>
      <c r="WWG114" s="104"/>
      <c r="WWH114" s="104"/>
      <c r="WWI114" s="104"/>
      <c r="WWJ114" s="104"/>
      <c r="WWK114" s="104"/>
      <c r="WWL114" s="104"/>
      <c r="WWM114" s="104"/>
      <c r="WWN114" s="104"/>
      <c r="WWO114" s="104"/>
      <c r="WWP114" s="104"/>
      <c r="WWQ114" s="104"/>
      <c r="WWR114" s="104"/>
      <c r="WWS114" s="104"/>
      <c r="WWT114" s="104"/>
      <c r="WWU114" s="104"/>
      <c r="WWV114" s="104"/>
      <c r="WWW114" s="104"/>
      <c r="WWX114" s="104"/>
      <c r="WWY114" s="104"/>
      <c r="WWZ114" s="104"/>
      <c r="WXA114" s="104"/>
      <c r="WXB114" s="104"/>
      <c r="WXC114" s="104"/>
      <c r="WXD114" s="104"/>
      <c r="WXE114" s="104"/>
      <c r="WXF114" s="104"/>
      <c r="WXG114" s="104"/>
      <c r="WXH114" s="104"/>
      <c r="WXI114" s="104"/>
      <c r="WXJ114" s="104"/>
      <c r="WXK114" s="104"/>
      <c r="WXL114" s="104"/>
      <c r="WXM114" s="104"/>
      <c r="WXN114" s="104"/>
      <c r="WXO114" s="104"/>
      <c r="WXP114" s="104"/>
      <c r="WXQ114" s="104"/>
      <c r="WXR114" s="104"/>
      <c r="WXS114" s="104"/>
      <c r="WXT114" s="104"/>
      <c r="WXU114" s="104"/>
      <c r="WXV114" s="104"/>
      <c r="WXW114" s="104"/>
      <c r="WXX114" s="104"/>
      <c r="WXY114" s="104"/>
      <c r="WXZ114" s="104"/>
      <c r="WYA114" s="104"/>
      <c r="WYB114" s="104"/>
      <c r="WYC114" s="104"/>
      <c r="WYD114" s="104"/>
      <c r="WYE114" s="104"/>
      <c r="WYF114" s="104"/>
      <c r="WYG114" s="104"/>
      <c r="WYH114" s="104"/>
      <c r="WYI114" s="104"/>
      <c r="WYJ114" s="104"/>
      <c r="WYK114" s="104"/>
      <c r="WYL114" s="104"/>
      <c r="WYM114" s="104"/>
      <c r="WYN114" s="104"/>
      <c r="WYO114" s="104"/>
      <c r="WYP114" s="104"/>
      <c r="WYQ114" s="104"/>
      <c r="WYR114" s="104"/>
      <c r="WYS114" s="104"/>
      <c r="WYT114" s="104"/>
      <c r="WYU114" s="104"/>
      <c r="WYV114" s="104"/>
      <c r="WYW114" s="104"/>
      <c r="WYX114" s="104"/>
      <c r="WYY114" s="104"/>
      <c r="WYZ114" s="104"/>
      <c r="WZA114" s="104"/>
      <c r="WZB114" s="104"/>
      <c r="WZC114" s="104"/>
      <c r="WZD114" s="104"/>
      <c r="WZE114" s="104"/>
      <c r="WZF114" s="104"/>
      <c r="WZG114" s="104"/>
      <c r="WZH114" s="104"/>
      <c r="WZI114" s="104"/>
      <c r="WZJ114" s="104"/>
      <c r="WZK114" s="104"/>
      <c r="WZL114" s="104"/>
      <c r="WZM114" s="104"/>
      <c r="WZN114" s="104"/>
      <c r="WZO114" s="104"/>
      <c r="WZP114" s="104"/>
      <c r="WZQ114" s="104"/>
      <c r="WZR114" s="104"/>
      <c r="WZS114" s="104"/>
      <c r="WZT114" s="104"/>
      <c r="WZU114" s="104"/>
      <c r="WZV114" s="104"/>
      <c r="WZW114" s="104"/>
      <c r="WZX114" s="104"/>
      <c r="WZY114" s="104"/>
      <c r="WZZ114" s="104"/>
      <c r="XAA114" s="104"/>
      <c r="XAB114" s="104"/>
      <c r="XAC114" s="104"/>
      <c r="XAD114" s="104"/>
      <c r="XAE114" s="104"/>
      <c r="XAF114" s="104"/>
      <c r="XAG114" s="104"/>
      <c r="XAH114" s="104"/>
      <c r="XAI114" s="104"/>
      <c r="XAJ114" s="104"/>
      <c r="XAK114" s="104"/>
      <c r="XAL114" s="104"/>
      <c r="XAM114" s="104"/>
      <c r="XAN114" s="104"/>
      <c r="XAO114" s="104"/>
      <c r="XAP114" s="104"/>
      <c r="XAQ114" s="104"/>
      <c r="XAR114" s="104"/>
      <c r="XAS114" s="104"/>
      <c r="XAT114" s="104"/>
      <c r="XAU114" s="104"/>
      <c r="XAV114" s="104"/>
      <c r="XAW114" s="104"/>
      <c r="XAX114" s="104"/>
      <c r="XAY114" s="104"/>
      <c r="XAZ114" s="104"/>
      <c r="XBA114" s="104"/>
      <c r="XBB114" s="104"/>
      <c r="XBC114" s="104"/>
      <c r="XBD114" s="104"/>
      <c r="XBE114" s="104"/>
      <c r="XBF114" s="104"/>
      <c r="XBG114" s="104"/>
      <c r="XBH114" s="104"/>
      <c r="XBI114" s="104"/>
      <c r="XBJ114" s="104"/>
      <c r="XBK114" s="104"/>
      <c r="XBL114" s="104"/>
      <c r="XBM114" s="104"/>
      <c r="XBN114" s="104"/>
      <c r="XBO114" s="104"/>
      <c r="XBP114" s="104"/>
      <c r="XBQ114" s="104"/>
      <c r="XBR114" s="104"/>
      <c r="XBS114" s="104"/>
      <c r="XBT114" s="104"/>
      <c r="XBU114" s="104"/>
      <c r="XBV114" s="104"/>
      <c r="XBW114" s="104"/>
      <c r="XBX114" s="104"/>
      <c r="XBY114" s="104"/>
      <c r="XBZ114" s="104"/>
      <c r="XCA114" s="104"/>
      <c r="XCB114" s="104"/>
      <c r="XCC114" s="104"/>
      <c r="XCD114" s="104"/>
      <c r="XCE114" s="104"/>
      <c r="XCF114" s="104"/>
      <c r="XCG114" s="104"/>
      <c r="XCH114" s="104"/>
      <c r="XCI114" s="104"/>
      <c r="XCJ114" s="104"/>
      <c r="XCK114" s="104"/>
      <c r="XCL114" s="104"/>
      <c r="XCM114" s="104"/>
      <c r="XCN114" s="104"/>
      <c r="XCO114" s="104"/>
      <c r="XCP114" s="104"/>
      <c r="XCQ114" s="104"/>
      <c r="XCR114" s="104"/>
      <c r="XCS114" s="104"/>
      <c r="XCT114" s="104"/>
      <c r="XCU114" s="104"/>
      <c r="XCV114" s="104"/>
      <c r="XCW114" s="104"/>
      <c r="XCX114" s="104"/>
      <c r="XCY114" s="104"/>
      <c r="XCZ114" s="104"/>
      <c r="XDA114" s="104"/>
      <c r="XDB114" s="104"/>
      <c r="XDC114" s="104"/>
      <c r="XDD114" s="104"/>
      <c r="XDE114" s="104"/>
      <c r="XDF114" s="104"/>
      <c r="XDG114" s="104"/>
      <c r="XDH114" s="104"/>
      <c r="XDI114" s="104"/>
      <c r="XDJ114" s="104"/>
      <c r="XDK114" s="104"/>
      <c r="XDL114" s="104"/>
      <c r="XDM114" s="104"/>
      <c r="XDN114" s="104"/>
      <c r="XDO114" s="104"/>
      <c r="XDP114" s="104"/>
      <c r="XDQ114" s="104"/>
      <c r="XDR114" s="104"/>
      <c r="XDS114" s="104"/>
      <c r="XDT114" s="104"/>
      <c r="XDU114" s="104"/>
      <c r="XDV114" s="104"/>
      <c r="XDW114" s="104"/>
      <c r="XDX114" s="104"/>
      <c r="XDY114" s="104"/>
      <c r="XDZ114" s="104"/>
      <c r="XEA114" s="104"/>
      <c r="XEB114" s="104"/>
      <c r="XEC114" s="104"/>
      <c r="XED114" s="104"/>
      <c r="XEE114" s="104"/>
      <c r="XEF114" s="104"/>
      <c r="XEG114" s="104"/>
      <c r="XEH114" s="104"/>
      <c r="XEI114" s="104"/>
      <c r="XEJ114" s="104"/>
      <c r="XEK114" s="104"/>
      <c r="XEL114" s="104"/>
      <c r="XEM114" s="104"/>
      <c r="XEN114" s="104"/>
      <c r="XEO114" s="104"/>
    </row>
    <row r="115" spans="1:16369" s="30" customFormat="1" ht="12" customHeight="1">
      <c r="A115" s="29" t="s">
        <v>448</v>
      </c>
      <c r="B115" s="29" t="s">
        <v>449</v>
      </c>
      <c r="C115" s="112">
        <v>2.13</v>
      </c>
      <c r="D115" s="112">
        <v>2.13</v>
      </c>
      <c r="E115" s="112">
        <v>2.13</v>
      </c>
      <c r="F115" s="194">
        <v>21</v>
      </c>
      <c r="G115" s="120"/>
      <c r="H115" s="42">
        <v>45</v>
      </c>
      <c r="I115" s="42">
        <v>50</v>
      </c>
      <c r="J115" s="42">
        <v>50</v>
      </c>
      <c r="K115" s="42">
        <v>50</v>
      </c>
      <c r="L115" s="42">
        <v>50</v>
      </c>
      <c r="M115" s="42">
        <v>50</v>
      </c>
      <c r="N115" s="42">
        <v>60</v>
      </c>
      <c r="O115" s="42">
        <v>60</v>
      </c>
      <c r="P115" s="42">
        <v>55</v>
      </c>
      <c r="Q115" s="42">
        <v>50</v>
      </c>
      <c r="R115" s="42">
        <v>50</v>
      </c>
      <c r="S115" s="42">
        <v>50</v>
      </c>
      <c r="T115" s="42">
        <f t="shared" si="73"/>
        <v>620</v>
      </c>
      <c r="U115" s="120"/>
      <c r="V115" s="100">
        <f t="shared" si="59"/>
        <v>21.126760563380284</v>
      </c>
      <c r="W115" s="100">
        <f t="shared" si="60"/>
        <v>23.474178403755868</v>
      </c>
      <c r="X115" s="100">
        <f t="shared" si="61"/>
        <v>23.474178403755868</v>
      </c>
      <c r="Y115" s="100">
        <f t="shared" si="62"/>
        <v>23.474178403755868</v>
      </c>
      <c r="Z115" s="100">
        <f t="shared" si="63"/>
        <v>23.474178403755868</v>
      </c>
      <c r="AA115" s="100">
        <f t="shared" si="64"/>
        <v>23.474178403755868</v>
      </c>
      <c r="AB115" s="100">
        <f t="shared" si="65"/>
        <v>28.169014084507044</v>
      </c>
      <c r="AC115" s="100">
        <f t="shared" si="66"/>
        <v>28.169014084507044</v>
      </c>
      <c r="AD115" s="100">
        <f t="shared" si="67"/>
        <v>25.821596244131456</v>
      </c>
      <c r="AE115" s="100">
        <f t="shared" si="68"/>
        <v>23.474178403755868</v>
      </c>
      <c r="AF115" s="100">
        <f t="shared" si="69"/>
        <v>23.474178403755868</v>
      </c>
      <c r="AG115" s="100">
        <f t="shared" si="70"/>
        <v>23.474178403755868</v>
      </c>
      <c r="AH115" s="128">
        <f t="shared" si="71"/>
        <v>24.256651017214395</v>
      </c>
      <c r="AI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104"/>
      <c r="CO115" s="104"/>
      <c r="CP115" s="104"/>
      <c r="CQ115" s="104"/>
      <c r="CR115" s="104"/>
      <c r="CS115" s="104"/>
      <c r="CT115" s="104"/>
      <c r="CU115" s="104"/>
      <c r="CV115" s="104"/>
      <c r="CW115" s="104"/>
      <c r="CX115" s="104"/>
      <c r="CY115" s="104"/>
      <c r="CZ115" s="104"/>
      <c r="DA115" s="104"/>
      <c r="DB115" s="104"/>
      <c r="DC115" s="104"/>
      <c r="DD115" s="104"/>
      <c r="DE115" s="104"/>
      <c r="DF115" s="104"/>
      <c r="DG115" s="104"/>
      <c r="DH115" s="104"/>
      <c r="DI115" s="104"/>
      <c r="DJ115" s="104"/>
      <c r="DK115" s="104"/>
      <c r="DL115" s="104"/>
      <c r="DM115" s="104"/>
      <c r="DN115" s="104"/>
      <c r="DO115" s="104"/>
      <c r="DP115" s="104"/>
      <c r="DQ115" s="104"/>
      <c r="DR115" s="104"/>
      <c r="DS115" s="104"/>
      <c r="DT115" s="104"/>
      <c r="DU115" s="104"/>
      <c r="DV115" s="104"/>
      <c r="DW115" s="104"/>
      <c r="DX115" s="104"/>
      <c r="DY115" s="104"/>
      <c r="DZ115" s="104"/>
      <c r="EA115" s="104"/>
      <c r="EB115" s="104"/>
      <c r="EC115" s="104"/>
      <c r="ED115" s="104"/>
      <c r="EE115" s="104"/>
      <c r="EF115" s="104"/>
      <c r="EG115" s="104"/>
      <c r="EH115" s="104"/>
      <c r="EI115" s="104"/>
      <c r="EJ115" s="104"/>
      <c r="EK115" s="104"/>
      <c r="EL115" s="104"/>
      <c r="EM115" s="104"/>
      <c r="EN115" s="104"/>
      <c r="EO115" s="104"/>
      <c r="EP115" s="104"/>
      <c r="EQ115" s="104"/>
      <c r="ER115" s="104"/>
      <c r="ES115" s="104"/>
      <c r="ET115" s="104"/>
      <c r="EU115" s="104"/>
      <c r="EV115" s="104"/>
      <c r="EW115" s="104"/>
      <c r="EX115" s="104"/>
      <c r="EY115" s="104"/>
      <c r="EZ115" s="104"/>
      <c r="FA115" s="104"/>
      <c r="FB115" s="104"/>
      <c r="FC115" s="104"/>
      <c r="FD115" s="104"/>
      <c r="FE115" s="104"/>
      <c r="FF115" s="104"/>
      <c r="FG115" s="104"/>
      <c r="FH115" s="104"/>
      <c r="FI115" s="104"/>
      <c r="FJ115" s="104"/>
      <c r="FK115" s="104"/>
      <c r="FL115" s="104"/>
      <c r="FM115" s="104"/>
      <c r="FN115" s="104"/>
      <c r="FO115" s="104"/>
      <c r="FP115" s="104"/>
      <c r="FQ115" s="104"/>
      <c r="FR115" s="104"/>
      <c r="FS115" s="104"/>
      <c r="FT115" s="104"/>
      <c r="FU115" s="104"/>
      <c r="FV115" s="104"/>
      <c r="FW115" s="104"/>
      <c r="FX115" s="104"/>
      <c r="FY115" s="104"/>
      <c r="FZ115" s="104"/>
      <c r="GA115" s="104"/>
      <c r="GB115" s="104"/>
      <c r="GC115" s="104"/>
      <c r="GD115" s="104"/>
      <c r="GE115" s="104"/>
      <c r="GF115" s="104"/>
      <c r="GG115" s="104"/>
      <c r="GH115" s="104"/>
      <c r="GI115" s="104"/>
      <c r="GJ115" s="104"/>
      <c r="GK115" s="104"/>
      <c r="GL115" s="104"/>
      <c r="GM115" s="104"/>
      <c r="GN115" s="104"/>
      <c r="GO115" s="104"/>
      <c r="GP115" s="104"/>
      <c r="GQ115" s="104"/>
      <c r="GR115" s="104"/>
      <c r="GS115" s="104"/>
      <c r="GT115" s="104"/>
      <c r="GU115" s="104"/>
      <c r="GV115" s="104"/>
      <c r="GW115" s="104"/>
      <c r="GX115" s="104"/>
      <c r="GY115" s="104"/>
      <c r="GZ115" s="104"/>
      <c r="HA115" s="104"/>
      <c r="HB115" s="104"/>
      <c r="HC115" s="104"/>
      <c r="HD115" s="104"/>
      <c r="HE115" s="104"/>
      <c r="HF115" s="104"/>
      <c r="HG115" s="104"/>
      <c r="HH115" s="104"/>
      <c r="HI115" s="104"/>
      <c r="HJ115" s="104"/>
      <c r="HK115" s="104"/>
      <c r="HL115" s="104"/>
      <c r="HM115" s="104"/>
      <c r="HN115" s="104"/>
      <c r="HO115" s="104"/>
      <c r="HP115" s="104"/>
      <c r="HQ115" s="104"/>
      <c r="HR115" s="104"/>
      <c r="HS115" s="104"/>
      <c r="HT115" s="104"/>
      <c r="HU115" s="104"/>
      <c r="HV115" s="104"/>
      <c r="HW115" s="104"/>
      <c r="HX115" s="104"/>
      <c r="HY115" s="104"/>
      <c r="HZ115" s="104"/>
      <c r="IA115" s="104"/>
      <c r="IB115" s="104"/>
      <c r="IC115" s="104"/>
      <c r="ID115" s="104"/>
      <c r="IE115" s="104"/>
      <c r="IF115" s="104"/>
      <c r="IG115" s="104"/>
      <c r="IH115" s="104"/>
      <c r="II115" s="104"/>
      <c r="IJ115" s="104"/>
      <c r="IK115" s="104"/>
      <c r="IL115" s="104"/>
      <c r="IM115" s="104"/>
      <c r="IN115" s="104"/>
      <c r="IO115" s="104"/>
      <c r="IP115" s="104"/>
      <c r="IQ115" s="104"/>
      <c r="IR115" s="104"/>
      <c r="IS115" s="104"/>
      <c r="IT115" s="104"/>
      <c r="IU115" s="104"/>
      <c r="IV115" s="104"/>
      <c r="IW115" s="104"/>
      <c r="IX115" s="104"/>
      <c r="IY115" s="104"/>
      <c r="IZ115" s="104"/>
      <c r="JA115" s="104"/>
      <c r="JB115" s="104"/>
      <c r="JC115" s="104"/>
      <c r="JD115" s="104"/>
      <c r="JE115" s="104"/>
      <c r="JF115" s="104"/>
      <c r="JG115" s="104"/>
      <c r="JH115" s="104"/>
      <c r="JI115" s="104"/>
      <c r="JJ115" s="104"/>
      <c r="JK115" s="104"/>
      <c r="JL115" s="104"/>
      <c r="JM115" s="104"/>
      <c r="JN115" s="104"/>
      <c r="JO115" s="104"/>
      <c r="JP115" s="104"/>
      <c r="JQ115" s="104"/>
      <c r="JR115" s="104"/>
      <c r="JS115" s="104"/>
      <c r="JT115" s="104"/>
      <c r="JU115" s="104"/>
      <c r="JV115" s="104"/>
      <c r="JW115" s="104"/>
      <c r="JX115" s="104"/>
      <c r="JY115" s="104"/>
      <c r="JZ115" s="104"/>
      <c r="KA115" s="104"/>
      <c r="KB115" s="104"/>
      <c r="KC115" s="104"/>
      <c r="KD115" s="104"/>
      <c r="KE115" s="104"/>
      <c r="KF115" s="104"/>
      <c r="KG115" s="104"/>
      <c r="KH115" s="104"/>
      <c r="KI115" s="104"/>
      <c r="KJ115" s="104"/>
      <c r="KK115" s="104"/>
      <c r="KL115" s="104"/>
      <c r="KM115" s="104"/>
      <c r="KN115" s="104"/>
      <c r="KO115" s="104"/>
      <c r="KP115" s="104"/>
      <c r="KQ115" s="104"/>
      <c r="KR115" s="104"/>
      <c r="KS115" s="104"/>
      <c r="KT115" s="104"/>
      <c r="KU115" s="104"/>
      <c r="KV115" s="104"/>
      <c r="KW115" s="104"/>
      <c r="KX115" s="104"/>
      <c r="KY115" s="104"/>
      <c r="KZ115" s="104"/>
      <c r="LA115" s="104"/>
      <c r="LB115" s="104"/>
      <c r="LC115" s="104"/>
      <c r="LD115" s="104"/>
      <c r="LE115" s="104"/>
      <c r="LF115" s="104"/>
      <c r="LG115" s="104"/>
      <c r="LH115" s="104"/>
      <c r="LI115" s="104"/>
      <c r="LJ115" s="104"/>
      <c r="LK115" s="104"/>
      <c r="LL115" s="104"/>
      <c r="LM115" s="104"/>
      <c r="LN115" s="104"/>
      <c r="LO115" s="104"/>
      <c r="LP115" s="104"/>
      <c r="LQ115" s="104"/>
      <c r="LR115" s="104"/>
      <c r="LS115" s="104"/>
      <c r="LT115" s="104"/>
      <c r="LU115" s="104"/>
      <c r="LV115" s="104"/>
      <c r="LW115" s="104"/>
      <c r="LX115" s="104"/>
      <c r="LY115" s="104"/>
      <c r="LZ115" s="104"/>
      <c r="MA115" s="104"/>
      <c r="MB115" s="104"/>
      <c r="MC115" s="104"/>
      <c r="MD115" s="104"/>
      <c r="ME115" s="104"/>
      <c r="MF115" s="104"/>
      <c r="MG115" s="104"/>
      <c r="MH115" s="104"/>
      <c r="MI115" s="104"/>
      <c r="MJ115" s="104"/>
      <c r="MK115" s="104"/>
      <c r="ML115" s="104"/>
      <c r="MM115" s="104"/>
      <c r="MN115" s="104"/>
      <c r="MO115" s="104"/>
      <c r="MP115" s="104"/>
      <c r="MQ115" s="104"/>
      <c r="MR115" s="104"/>
      <c r="MS115" s="104"/>
      <c r="MT115" s="104"/>
      <c r="MU115" s="104"/>
      <c r="MV115" s="104"/>
      <c r="MW115" s="104"/>
      <c r="MX115" s="104"/>
      <c r="MY115" s="104"/>
      <c r="MZ115" s="104"/>
      <c r="NA115" s="104"/>
      <c r="NB115" s="104"/>
      <c r="NC115" s="104"/>
      <c r="ND115" s="104"/>
      <c r="NE115" s="104"/>
      <c r="NF115" s="104"/>
      <c r="NG115" s="104"/>
      <c r="NH115" s="104"/>
      <c r="NI115" s="104"/>
      <c r="NJ115" s="104"/>
      <c r="NK115" s="104"/>
      <c r="NL115" s="104"/>
      <c r="NM115" s="104"/>
      <c r="NN115" s="104"/>
      <c r="NO115" s="104"/>
      <c r="NP115" s="104"/>
      <c r="NQ115" s="104"/>
      <c r="NR115" s="104"/>
      <c r="NS115" s="104"/>
      <c r="NT115" s="104"/>
      <c r="NU115" s="104"/>
      <c r="NV115" s="104"/>
      <c r="NW115" s="104"/>
      <c r="NX115" s="104"/>
      <c r="NY115" s="104"/>
      <c r="NZ115" s="104"/>
      <c r="OA115" s="104"/>
      <c r="OB115" s="104"/>
      <c r="OC115" s="104"/>
      <c r="OD115" s="104"/>
      <c r="OE115" s="104"/>
      <c r="OF115" s="104"/>
      <c r="OG115" s="104"/>
      <c r="OH115" s="104"/>
      <c r="OI115" s="104"/>
      <c r="OJ115" s="104"/>
      <c r="OK115" s="104"/>
      <c r="OL115" s="104"/>
      <c r="OM115" s="104"/>
      <c r="ON115" s="104"/>
      <c r="OO115" s="104"/>
      <c r="OP115" s="104"/>
      <c r="OQ115" s="104"/>
      <c r="OR115" s="104"/>
      <c r="OS115" s="104"/>
      <c r="OT115" s="104"/>
      <c r="OU115" s="104"/>
      <c r="OV115" s="104"/>
      <c r="OW115" s="104"/>
      <c r="OX115" s="104"/>
      <c r="OY115" s="104"/>
      <c r="OZ115" s="104"/>
      <c r="PA115" s="104"/>
      <c r="PB115" s="104"/>
      <c r="PC115" s="104"/>
      <c r="PD115" s="104"/>
      <c r="PE115" s="104"/>
      <c r="PF115" s="104"/>
      <c r="PG115" s="104"/>
      <c r="PH115" s="104"/>
      <c r="PI115" s="104"/>
      <c r="PJ115" s="104"/>
      <c r="PK115" s="104"/>
      <c r="PL115" s="104"/>
      <c r="PM115" s="104"/>
      <c r="PN115" s="104"/>
      <c r="PO115" s="104"/>
      <c r="PP115" s="104"/>
      <c r="PQ115" s="104"/>
      <c r="PR115" s="104"/>
      <c r="PS115" s="104"/>
      <c r="PT115" s="104"/>
      <c r="PU115" s="104"/>
      <c r="PV115" s="104"/>
      <c r="PW115" s="104"/>
      <c r="PX115" s="104"/>
      <c r="PY115" s="104"/>
      <c r="PZ115" s="104"/>
      <c r="QA115" s="104"/>
      <c r="QB115" s="104"/>
      <c r="QC115" s="104"/>
      <c r="QD115" s="104"/>
      <c r="QE115" s="104"/>
      <c r="QF115" s="104"/>
      <c r="QG115" s="104"/>
      <c r="QH115" s="104"/>
      <c r="QI115" s="104"/>
      <c r="QJ115" s="104"/>
      <c r="QK115" s="104"/>
      <c r="QL115" s="104"/>
      <c r="QM115" s="104"/>
      <c r="QN115" s="104"/>
      <c r="QO115" s="104"/>
      <c r="QP115" s="104"/>
      <c r="QQ115" s="104"/>
      <c r="QR115" s="104"/>
      <c r="QS115" s="104"/>
      <c r="QT115" s="104"/>
      <c r="QU115" s="104"/>
      <c r="QV115" s="104"/>
      <c r="QW115" s="104"/>
      <c r="QX115" s="104"/>
      <c r="QY115" s="104"/>
      <c r="QZ115" s="104"/>
      <c r="RA115" s="104"/>
      <c r="RB115" s="104"/>
      <c r="RC115" s="104"/>
      <c r="RD115" s="104"/>
      <c r="RE115" s="104"/>
      <c r="RF115" s="104"/>
      <c r="RG115" s="104"/>
      <c r="RH115" s="104"/>
      <c r="RI115" s="104"/>
      <c r="RJ115" s="104"/>
      <c r="RK115" s="104"/>
      <c r="RL115" s="104"/>
      <c r="RM115" s="104"/>
      <c r="RN115" s="104"/>
      <c r="RO115" s="104"/>
      <c r="RP115" s="104"/>
      <c r="RQ115" s="104"/>
      <c r="RR115" s="104"/>
      <c r="RS115" s="104"/>
      <c r="RT115" s="104"/>
      <c r="RU115" s="104"/>
      <c r="RV115" s="104"/>
      <c r="RW115" s="104"/>
      <c r="RX115" s="104"/>
      <c r="RY115" s="104"/>
      <c r="RZ115" s="104"/>
      <c r="SA115" s="104"/>
      <c r="SB115" s="104"/>
      <c r="SC115" s="104"/>
      <c r="SD115" s="104"/>
      <c r="SE115" s="104"/>
      <c r="SF115" s="104"/>
      <c r="SG115" s="104"/>
      <c r="SH115" s="104"/>
      <c r="SI115" s="104"/>
      <c r="SJ115" s="104"/>
      <c r="SK115" s="104"/>
      <c r="SL115" s="104"/>
      <c r="SM115" s="104"/>
      <c r="SN115" s="104"/>
      <c r="SO115" s="104"/>
      <c r="SP115" s="104"/>
      <c r="SQ115" s="104"/>
      <c r="SR115" s="104"/>
      <c r="SS115" s="104"/>
      <c r="ST115" s="104"/>
      <c r="SU115" s="104"/>
      <c r="SV115" s="104"/>
      <c r="SW115" s="104"/>
      <c r="SX115" s="104"/>
      <c r="SY115" s="104"/>
      <c r="SZ115" s="104"/>
      <c r="TA115" s="104"/>
      <c r="TB115" s="104"/>
      <c r="TC115" s="104"/>
      <c r="TD115" s="104"/>
      <c r="TE115" s="104"/>
      <c r="TF115" s="104"/>
      <c r="TG115" s="104"/>
      <c r="TH115" s="104"/>
      <c r="TI115" s="104"/>
      <c r="TJ115" s="104"/>
      <c r="TK115" s="104"/>
      <c r="TL115" s="104"/>
      <c r="TM115" s="104"/>
      <c r="TN115" s="104"/>
      <c r="TO115" s="104"/>
      <c r="TP115" s="104"/>
      <c r="TQ115" s="104"/>
      <c r="TR115" s="104"/>
      <c r="TS115" s="104"/>
      <c r="TT115" s="104"/>
      <c r="TU115" s="104"/>
      <c r="TV115" s="104"/>
      <c r="TW115" s="104"/>
      <c r="TX115" s="104"/>
      <c r="TY115" s="104"/>
      <c r="TZ115" s="104"/>
      <c r="UA115" s="104"/>
      <c r="UB115" s="104"/>
      <c r="UC115" s="104"/>
      <c r="UD115" s="104"/>
      <c r="UE115" s="104"/>
      <c r="UF115" s="104"/>
      <c r="UG115" s="104"/>
      <c r="UH115" s="104"/>
      <c r="UI115" s="104"/>
      <c r="UJ115" s="104"/>
      <c r="UK115" s="104"/>
      <c r="UL115" s="104"/>
      <c r="UM115" s="104"/>
      <c r="UN115" s="104"/>
      <c r="UO115" s="104"/>
      <c r="UP115" s="104"/>
      <c r="UQ115" s="104"/>
      <c r="UR115" s="104"/>
      <c r="US115" s="104"/>
      <c r="UT115" s="104"/>
      <c r="UU115" s="104"/>
      <c r="UV115" s="104"/>
      <c r="UW115" s="104"/>
      <c r="UX115" s="104"/>
      <c r="UY115" s="104"/>
      <c r="UZ115" s="104"/>
      <c r="VA115" s="104"/>
      <c r="VB115" s="104"/>
      <c r="VC115" s="104"/>
      <c r="VD115" s="104"/>
      <c r="VE115" s="104"/>
      <c r="VF115" s="104"/>
      <c r="VG115" s="104"/>
      <c r="VH115" s="104"/>
      <c r="VI115" s="104"/>
      <c r="VJ115" s="104"/>
      <c r="VK115" s="104"/>
      <c r="VL115" s="104"/>
      <c r="VM115" s="104"/>
      <c r="VN115" s="104"/>
      <c r="VO115" s="104"/>
      <c r="VP115" s="104"/>
      <c r="VQ115" s="104"/>
      <c r="VR115" s="104"/>
      <c r="VS115" s="104"/>
      <c r="VT115" s="104"/>
      <c r="VU115" s="104"/>
      <c r="VV115" s="104"/>
      <c r="VW115" s="104"/>
      <c r="VX115" s="104"/>
      <c r="VY115" s="104"/>
      <c r="VZ115" s="104"/>
      <c r="WA115" s="104"/>
      <c r="WB115" s="104"/>
      <c r="WC115" s="104"/>
      <c r="WD115" s="104"/>
      <c r="WE115" s="104"/>
      <c r="WF115" s="104"/>
      <c r="WG115" s="104"/>
      <c r="WH115" s="104"/>
      <c r="WI115" s="104"/>
      <c r="WJ115" s="104"/>
      <c r="WK115" s="104"/>
      <c r="WL115" s="104"/>
      <c r="WM115" s="104"/>
      <c r="WN115" s="104"/>
      <c r="WO115" s="104"/>
      <c r="WP115" s="104"/>
      <c r="WQ115" s="104"/>
      <c r="WR115" s="104"/>
      <c r="WS115" s="104"/>
      <c r="WT115" s="104"/>
      <c r="WU115" s="104"/>
      <c r="WV115" s="104"/>
      <c r="WW115" s="104"/>
      <c r="WX115" s="104"/>
      <c r="WY115" s="104"/>
      <c r="WZ115" s="104"/>
      <c r="XA115" s="104"/>
      <c r="XB115" s="104"/>
      <c r="XC115" s="104"/>
      <c r="XD115" s="104"/>
      <c r="XE115" s="104"/>
      <c r="XF115" s="104"/>
      <c r="XG115" s="104"/>
      <c r="XH115" s="104"/>
      <c r="XI115" s="104"/>
      <c r="XJ115" s="104"/>
      <c r="XK115" s="104"/>
      <c r="XL115" s="104"/>
      <c r="XM115" s="104"/>
      <c r="XN115" s="104"/>
      <c r="XO115" s="104"/>
      <c r="XP115" s="104"/>
      <c r="XQ115" s="104"/>
      <c r="XR115" s="104"/>
      <c r="XS115" s="104"/>
      <c r="XT115" s="104"/>
      <c r="XU115" s="104"/>
      <c r="XV115" s="104"/>
      <c r="XW115" s="104"/>
      <c r="XX115" s="104"/>
      <c r="XY115" s="104"/>
      <c r="XZ115" s="104"/>
      <c r="YA115" s="104"/>
      <c r="YB115" s="104"/>
      <c r="YC115" s="104"/>
      <c r="YD115" s="104"/>
      <c r="YE115" s="104"/>
      <c r="YF115" s="104"/>
      <c r="YG115" s="104"/>
      <c r="YH115" s="104"/>
      <c r="YI115" s="104"/>
      <c r="YJ115" s="104"/>
      <c r="YK115" s="104"/>
      <c r="YL115" s="104"/>
      <c r="YM115" s="104"/>
      <c r="YN115" s="104"/>
      <c r="YO115" s="104"/>
      <c r="YP115" s="104"/>
      <c r="YQ115" s="104"/>
      <c r="YR115" s="104"/>
      <c r="YS115" s="104"/>
      <c r="YT115" s="104"/>
      <c r="YU115" s="104"/>
      <c r="YV115" s="104"/>
      <c r="YW115" s="104"/>
      <c r="YX115" s="104"/>
      <c r="YY115" s="104"/>
      <c r="YZ115" s="104"/>
      <c r="ZA115" s="104"/>
      <c r="ZB115" s="104"/>
      <c r="ZC115" s="104"/>
      <c r="ZD115" s="104"/>
      <c r="ZE115" s="104"/>
      <c r="ZF115" s="104"/>
      <c r="ZG115" s="104"/>
      <c r="ZH115" s="104"/>
      <c r="ZI115" s="104"/>
      <c r="ZJ115" s="104"/>
      <c r="ZK115" s="104"/>
      <c r="ZL115" s="104"/>
      <c r="ZM115" s="104"/>
      <c r="ZN115" s="104"/>
      <c r="ZO115" s="104"/>
      <c r="ZP115" s="104"/>
      <c r="ZQ115" s="104"/>
      <c r="ZR115" s="104"/>
      <c r="ZS115" s="104"/>
      <c r="ZT115" s="104"/>
      <c r="ZU115" s="104"/>
      <c r="ZV115" s="104"/>
      <c r="ZW115" s="104"/>
      <c r="ZX115" s="104"/>
      <c r="ZY115" s="104"/>
      <c r="ZZ115" s="104"/>
      <c r="AAA115" s="104"/>
      <c r="AAB115" s="104"/>
      <c r="AAC115" s="104"/>
      <c r="AAD115" s="104"/>
      <c r="AAE115" s="104"/>
      <c r="AAF115" s="104"/>
      <c r="AAG115" s="104"/>
      <c r="AAH115" s="104"/>
      <c r="AAI115" s="104"/>
      <c r="AAJ115" s="104"/>
      <c r="AAK115" s="104"/>
      <c r="AAL115" s="104"/>
      <c r="AAM115" s="104"/>
      <c r="AAN115" s="104"/>
      <c r="AAO115" s="104"/>
      <c r="AAP115" s="104"/>
      <c r="AAQ115" s="104"/>
      <c r="AAR115" s="104"/>
      <c r="AAS115" s="104"/>
      <c r="AAT115" s="104"/>
      <c r="AAU115" s="104"/>
      <c r="AAV115" s="104"/>
      <c r="AAW115" s="104"/>
      <c r="AAX115" s="104"/>
      <c r="AAY115" s="104"/>
      <c r="AAZ115" s="104"/>
      <c r="ABA115" s="104"/>
      <c r="ABB115" s="104"/>
      <c r="ABC115" s="104"/>
      <c r="ABD115" s="104"/>
      <c r="ABE115" s="104"/>
      <c r="ABF115" s="104"/>
      <c r="ABG115" s="104"/>
      <c r="ABH115" s="104"/>
      <c r="ABI115" s="104"/>
      <c r="ABJ115" s="104"/>
      <c r="ABK115" s="104"/>
      <c r="ABL115" s="104"/>
      <c r="ABM115" s="104"/>
      <c r="ABN115" s="104"/>
      <c r="ABO115" s="104"/>
      <c r="ABP115" s="104"/>
      <c r="ABQ115" s="104"/>
      <c r="ABR115" s="104"/>
      <c r="ABS115" s="104"/>
      <c r="ABT115" s="104"/>
      <c r="ABU115" s="104"/>
      <c r="ABV115" s="104"/>
      <c r="ABW115" s="104"/>
      <c r="ABX115" s="104"/>
      <c r="ABY115" s="104"/>
      <c r="ABZ115" s="104"/>
      <c r="ACA115" s="104"/>
      <c r="ACB115" s="104"/>
      <c r="ACC115" s="104"/>
      <c r="ACD115" s="104"/>
      <c r="ACE115" s="104"/>
      <c r="ACF115" s="104"/>
      <c r="ACG115" s="104"/>
      <c r="ACH115" s="104"/>
      <c r="ACI115" s="104"/>
      <c r="ACJ115" s="104"/>
      <c r="ACK115" s="104"/>
      <c r="ACL115" s="104"/>
      <c r="ACM115" s="104"/>
      <c r="ACN115" s="104"/>
      <c r="ACO115" s="104"/>
      <c r="ACP115" s="104"/>
      <c r="ACQ115" s="104"/>
      <c r="ACR115" s="104"/>
      <c r="ACS115" s="104"/>
      <c r="ACT115" s="104"/>
      <c r="ACU115" s="104"/>
      <c r="ACV115" s="104"/>
      <c r="ACW115" s="104"/>
      <c r="ACX115" s="104"/>
      <c r="ACY115" s="104"/>
      <c r="ACZ115" s="104"/>
      <c r="ADA115" s="104"/>
      <c r="ADB115" s="104"/>
      <c r="ADC115" s="104"/>
      <c r="ADD115" s="104"/>
      <c r="ADE115" s="104"/>
      <c r="ADF115" s="104"/>
      <c r="ADG115" s="104"/>
      <c r="ADH115" s="104"/>
      <c r="ADI115" s="104"/>
      <c r="ADJ115" s="104"/>
      <c r="ADK115" s="104"/>
      <c r="ADL115" s="104"/>
      <c r="ADM115" s="104"/>
      <c r="ADN115" s="104"/>
      <c r="ADO115" s="104"/>
      <c r="ADP115" s="104"/>
      <c r="ADQ115" s="104"/>
      <c r="ADR115" s="104"/>
      <c r="ADS115" s="104"/>
      <c r="ADT115" s="104"/>
      <c r="ADU115" s="104"/>
      <c r="ADV115" s="104"/>
      <c r="ADW115" s="104"/>
      <c r="ADX115" s="104"/>
      <c r="ADY115" s="104"/>
      <c r="ADZ115" s="104"/>
      <c r="AEA115" s="104"/>
      <c r="AEB115" s="104"/>
      <c r="AEC115" s="104"/>
      <c r="AED115" s="104"/>
      <c r="AEE115" s="104"/>
      <c r="AEF115" s="104"/>
      <c r="AEG115" s="104"/>
      <c r="AEH115" s="104"/>
      <c r="AEI115" s="104"/>
      <c r="AEJ115" s="104"/>
      <c r="AEK115" s="104"/>
      <c r="AEL115" s="104"/>
      <c r="AEM115" s="104"/>
      <c r="AEN115" s="104"/>
      <c r="AEO115" s="104"/>
      <c r="AEP115" s="104"/>
      <c r="AEQ115" s="104"/>
      <c r="AER115" s="104"/>
      <c r="AES115" s="104"/>
      <c r="AET115" s="104"/>
      <c r="AEU115" s="104"/>
      <c r="AEV115" s="104"/>
      <c r="AEW115" s="104"/>
      <c r="AEX115" s="104"/>
      <c r="AEY115" s="104"/>
      <c r="AEZ115" s="104"/>
      <c r="AFA115" s="104"/>
      <c r="AFB115" s="104"/>
      <c r="AFC115" s="104"/>
      <c r="AFD115" s="104"/>
      <c r="AFE115" s="104"/>
      <c r="AFF115" s="104"/>
      <c r="AFG115" s="104"/>
      <c r="AFH115" s="104"/>
      <c r="AFI115" s="104"/>
      <c r="AFJ115" s="104"/>
      <c r="AFK115" s="104"/>
      <c r="AFL115" s="104"/>
      <c r="AFM115" s="104"/>
      <c r="AFN115" s="104"/>
      <c r="AFO115" s="104"/>
      <c r="AFP115" s="104"/>
      <c r="AFQ115" s="104"/>
      <c r="AFR115" s="104"/>
      <c r="AFS115" s="104"/>
      <c r="AFT115" s="104"/>
      <c r="AFU115" s="104"/>
      <c r="AFV115" s="104"/>
      <c r="AFW115" s="104"/>
      <c r="AFX115" s="104"/>
      <c r="AFY115" s="104"/>
      <c r="AFZ115" s="104"/>
      <c r="AGA115" s="104"/>
      <c r="AGB115" s="104"/>
      <c r="AGC115" s="104"/>
      <c r="AGD115" s="104"/>
      <c r="AGE115" s="104"/>
      <c r="AGF115" s="104"/>
      <c r="AGG115" s="104"/>
      <c r="AGH115" s="104"/>
      <c r="AGI115" s="104"/>
      <c r="AGJ115" s="104"/>
      <c r="AGK115" s="104"/>
      <c r="AGL115" s="104"/>
      <c r="AGM115" s="104"/>
      <c r="AGN115" s="104"/>
      <c r="AGO115" s="104"/>
      <c r="AGP115" s="104"/>
      <c r="AGQ115" s="104"/>
      <c r="AGR115" s="104"/>
      <c r="AGS115" s="104"/>
      <c r="AGT115" s="104"/>
      <c r="AGU115" s="104"/>
      <c r="AGV115" s="104"/>
      <c r="AGW115" s="104"/>
      <c r="AGX115" s="104"/>
      <c r="AGY115" s="104"/>
      <c r="AGZ115" s="104"/>
      <c r="AHA115" s="104"/>
      <c r="AHB115" s="104"/>
      <c r="AHC115" s="104"/>
      <c r="AHD115" s="104"/>
      <c r="AHE115" s="104"/>
      <c r="AHF115" s="104"/>
      <c r="AHG115" s="104"/>
      <c r="AHH115" s="104"/>
      <c r="AHI115" s="104"/>
      <c r="AHJ115" s="104"/>
      <c r="AHK115" s="104"/>
      <c r="AHL115" s="104"/>
      <c r="AHM115" s="104"/>
      <c r="AHN115" s="104"/>
      <c r="AHO115" s="104"/>
      <c r="AHP115" s="104"/>
      <c r="AHQ115" s="104"/>
      <c r="AHR115" s="104"/>
      <c r="AHS115" s="104"/>
      <c r="AHT115" s="104"/>
      <c r="AHU115" s="104"/>
      <c r="AHV115" s="104"/>
      <c r="AHW115" s="104"/>
      <c r="AHX115" s="104"/>
      <c r="AHY115" s="104"/>
      <c r="AHZ115" s="104"/>
      <c r="AIA115" s="104"/>
      <c r="AIB115" s="104"/>
      <c r="AIC115" s="104"/>
      <c r="AID115" s="104"/>
      <c r="AIE115" s="104"/>
      <c r="AIF115" s="104"/>
      <c r="AIG115" s="104"/>
      <c r="AIH115" s="104"/>
      <c r="AII115" s="104"/>
      <c r="AIJ115" s="104"/>
      <c r="AIK115" s="104"/>
      <c r="AIL115" s="104"/>
      <c r="AIM115" s="104"/>
      <c r="AIN115" s="104"/>
      <c r="AIO115" s="104"/>
      <c r="AIP115" s="104"/>
      <c r="AIQ115" s="104"/>
      <c r="AIR115" s="104"/>
      <c r="AIS115" s="104"/>
      <c r="AIT115" s="104"/>
      <c r="AIU115" s="104"/>
      <c r="AIV115" s="104"/>
      <c r="AIW115" s="104"/>
      <c r="AIX115" s="104"/>
      <c r="AIY115" s="104"/>
      <c r="AIZ115" s="104"/>
      <c r="AJA115" s="104"/>
      <c r="AJB115" s="104"/>
      <c r="AJC115" s="104"/>
      <c r="AJD115" s="104"/>
      <c r="AJE115" s="104"/>
      <c r="AJF115" s="104"/>
      <c r="AJG115" s="104"/>
      <c r="AJH115" s="104"/>
      <c r="AJI115" s="104"/>
      <c r="AJJ115" s="104"/>
      <c r="AJK115" s="104"/>
      <c r="AJL115" s="104"/>
      <c r="AJM115" s="104"/>
      <c r="AJN115" s="104"/>
      <c r="AJO115" s="104"/>
      <c r="AJP115" s="104"/>
      <c r="AJQ115" s="104"/>
      <c r="AJR115" s="104"/>
      <c r="AJS115" s="104"/>
      <c r="AJT115" s="104"/>
      <c r="AJU115" s="104"/>
      <c r="AJV115" s="104"/>
      <c r="AJW115" s="104"/>
      <c r="AJX115" s="104"/>
      <c r="AJY115" s="104"/>
      <c r="AJZ115" s="104"/>
      <c r="AKA115" s="104"/>
      <c r="AKB115" s="104"/>
      <c r="AKC115" s="104"/>
      <c r="AKD115" s="104"/>
      <c r="AKE115" s="104"/>
      <c r="AKF115" s="104"/>
      <c r="AKG115" s="104"/>
      <c r="AKH115" s="104"/>
      <c r="AKI115" s="104"/>
      <c r="AKJ115" s="104"/>
      <c r="AKK115" s="104"/>
      <c r="AKL115" s="104"/>
      <c r="AKM115" s="104"/>
      <c r="AKN115" s="104"/>
      <c r="AKO115" s="104"/>
      <c r="AKP115" s="104"/>
      <c r="AKQ115" s="104"/>
      <c r="AKR115" s="104"/>
      <c r="AKS115" s="104"/>
      <c r="AKT115" s="104"/>
      <c r="AKU115" s="104"/>
      <c r="AKV115" s="104"/>
      <c r="AKW115" s="104"/>
      <c r="AKX115" s="104"/>
      <c r="AKY115" s="104"/>
      <c r="AKZ115" s="104"/>
      <c r="ALA115" s="104"/>
      <c r="ALB115" s="104"/>
      <c r="ALC115" s="104"/>
      <c r="ALD115" s="104"/>
      <c r="ALE115" s="104"/>
      <c r="ALF115" s="104"/>
      <c r="ALG115" s="104"/>
      <c r="ALH115" s="104"/>
      <c r="ALI115" s="104"/>
      <c r="ALJ115" s="104"/>
      <c r="ALK115" s="104"/>
      <c r="ALL115" s="104"/>
      <c r="ALM115" s="104"/>
      <c r="ALN115" s="104"/>
      <c r="ALO115" s="104"/>
      <c r="ALP115" s="104"/>
      <c r="ALQ115" s="104"/>
      <c r="ALR115" s="104"/>
      <c r="ALS115" s="104"/>
      <c r="ALT115" s="104"/>
      <c r="ALU115" s="104"/>
      <c r="ALV115" s="104"/>
      <c r="ALW115" s="104"/>
      <c r="ALX115" s="104"/>
      <c r="ALY115" s="104"/>
      <c r="ALZ115" s="104"/>
      <c r="AMA115" s="104"/>
      <c r="AMB115" s="104"/>
      <c r="AMC115" s="104"/>
      <c r="AMD115" s="104"/>
      <c r="AME115" s="104"/>
      <c r="AMF115" s="104"/>
      <c r="AMG115" s="104"/>
      <c r="AMH115" s="104"/>
      <c r="AMI115" s="104"/>
      <c r="AMJ115" s="104"/>
      <c r="AMK115" s="104"/>
      <c r="AML115" s="104"/>
      <c r="AMM115" s="104"/>
      <c r="AMN115" s="104"/>
      <c r="AMO115" s="104"/>
      <c r="AMP115" s="104"/>
      <c r="AMQ115" s="104"/>
      <c r="AMR115" s="104"/>
      <c r="AMS115" s="104"/>
      <c r="AMT115" s="104"/>
      <c r="AMU115" s="104"/>
      <c r="AMV115" s="104"/>
      <c r="AMW115" s="104"/>
      <c r="AMX115" s="104"/>
      <c r="AMY115" s="104"/>
      <c r="AMZ115" s="104"/>
      <c r="ANA115" s="104"/>
      <c r="ANB115" s="104"/>
      <c r="ANC115" s="104"/>
      <c r="AND115" s="104"/>
      <c r="ANE115" s="104"/>
      <c r="ANF115" s="104"/>
      <c r="ANG115" s="104"/>
      <c r="ANH115" s="104"/>
      <c r="ANI115" s="104"/>
      <c r="ANJ115" s="104"/>
      <c r="ANK115" s="104"/>
      <c r="ANL115" s="104"/>
      <c r="ANM115" s="104"/>
      <c r="ANN115" s="104"/>
      <c r="ANO115" s="104"/>
      <c r="ANP115" s="104"/>
      <c r="ANQ115" s="104"/>
      <c r="ANR115" s="104"/>
      <c r="ANS115" s="104"/>
      <c r="ANT115" s="104"/>
      <c r="ANU115" s="104"/>
      <c r="ANV115" s="104"/>
      <c r="ANW115" s="104"/>
      <c r="ANX115" s="104"/>
      <c r="ANY115" s="104"/>
      <c r="ANZ115" s="104"/>
      <c r="AOA115" s="104"/>
      <c r="AOB115" s="104"/>
      <c r="AOC115" s="104"/>
      <c r="AOD115" s="104"/>
      <c r="AOE115" s="104"/>
      <c r="AOF115" s="104"/>
      <c r="AOG115" s="104"/>
      <c r="AOH115" s="104"/>
      <c r="AOI115" s="104"/>
      <c r="AOJ115" s="104"/>
      <c r="AOK115" s="104"/>
      <c r="AOL115" s="104"/>
      <c r="AOM115" s="104"/>
      <c r="AON115" s="104"/>
      <c r="AOO115" s="104"/>
      <c r="AOP115" s="104"/>
      <c r="AOQ115" s="104"/>
      <c r="AOR115" s="104"/>
      <c r="AOS115" s="104"/>
      <c r="AOT115" s="104"/>
      <c r="AOU115" s="104"/>
      <c r="AOV115" s="104"/>
      <c r="AOW115" s="104"/>
      <c r="AOX115" s="104"/>
      <c r="AOY115" s="104"/>
      <c r="AOZ115" s="104"/>
      <c r="APA115" s="104"/>
      <c r="APB115" s="104"/>
      <c r="APC115" s="104"/>
      <c r="APD115" s="104"/>
      <c r="APE115" s="104"/>
      <c r="APF115" s="104"/>
      <c r="APG115" s="104"/>
      <c r="APH115" s="104"/>
      <c r="API115" s="104"/>
      <c r="APJ115" s="104"/>
      <c r="APK115" s="104"/>
      <c r="APL115" s="104"/>
      <c r="APM115" s="104"/>
      <c r="APN115" s="104"/>
      <c r="APO115" s="104"/>
      <c r="APP115" s="104"/>
      <c r="APQ115" s="104"/>
      <c r="APR115" s="104"/>
      <c r="APS115" s="104"/>
      <c r="APT115" s="104"/>
      <c r="APU115" s="104"/>
      <c r="APV115" s="104"/>
      <c r="APW115" s="104"/>
      <c r="APX115" s="104"/>
      <c r="APY115" s="104"/>
      <c r="APZ115" s="104"/>
      <c r="AQA115" s="104"/>
      <c r="AQB115" s="104"/>
      <c r="AQC115" s="104"/>
      <c r="AQD115" s="104"/>
      <c r="AQE115" s="104"/>
      <c r="AQF115" s="104"/>
      <c r="AQG115" s="104"/>
      <c r="AQH115" s="104"/>
      <c r="AQI115" s="104"/>
      <c r="AQJ115" s="104"/>
      <c r="AQK115" s="104"/>
      <c r="AQL115" s="104"/>
      <c r="AQM115" s="104"/>
      <c r="AQN115" s="104"/>
      <c r="AQO115" s="104"/>
      <c r="AQP115" s="104"/>
      <c r="AQQ115" s="104"/>
      <c r="AQR115" s="104"/>
      <c r="AQS115" s="104"/>
      <c r="AQT115" s="104"/>
      <c r="AQU115" s="104"/>
      <c r="AQV115" s="104"/>
      <c r="AQW115" s="104"/>
      <c r="AQX115" s="104"/>
      <c r="AQY115" s="104"/>
      <c r="AQZ115" s="104"/>
      <c r="ARA115" s="104"/>
      <c r="ARB115" s="104"/>
      <c r="ARC115" s="104"/>
      <c r="ARD115" s="104"/>
      <c r="ARE115" s="104"/>
      <c r="ARF115" s="104"/>
      <c r="ARG115" s="104"/>
      <c r="ARH115" s="104"/>
      <c r="ARI115" s="104"/>
      <c r="ARJ115" s="104"/>
      <c r="ARK115" s="104"/>
      <c r="ARL115" s="104"/>
      <c r="ARM115" s="104"/>
      <c r="ARN115" s="104"/>
      <c r="ARO115" s="104"/>
      <c r="ARP115" s="104"/>
      <c r="ARQ115" s="104"/>
      <c r="ARR115" s="104"/>
      <c r="ARS115" s="104"/>
      <c r="ART115" s="104"/>
      <c r="ARU115" s="104"/>
      <c r="ARV115" s="104"/>
      <c r="ARW115" s="104"/>
      <c r="ARX115" s="104"/>
      <c r="ARY115" s="104"/>
      <c r="ARZ115" s="104"/>
      <c r="ASA115" s="104"/>
      <c r="ASB115" s="104"/>
      <c r="ASC115" s="104"/>
      <c r="ASD115" s="104"/>
      <c r="ASE115" s="104"/>
      <c r="ASF115" s="104"/>
      <c r="ASG115" s="104"/>
      <c r="ASH115" s="104"/>
      <c r="ASI115" s="104"/>
      <c r="ASJ115" s="104"/>
      <c r="ASK115" s="104"/>
      <c r="ASL115" s="104"/>
      <c r="ASM115" s="104"/>
      <c r="ASN115" s="104"/>
      <c r="ASO115" s="104"/>
      <c r="ASP115" s="104"/>
      <c r="ASQ115" s="104"/>
      <c r="ASR115" s="104"/>
      <c r="ASS115" s="104"/>
      <c r="AST115" s="104"/>
      <c r="ASU115" s="104"/>
      <c r="ASV115" s="104"/>
      <c r="ASW115" s="104"/>
      <c r="ASX115" s="104"/>
      <c r="ASY115" s="104"/>
      <c r="ASZ115" s="104"/>
      <c r="ATA115" s="104"/>
      <c r="ATB115" s="104"/>
      <c r="ATC115" s="104"/>
      <c r="ATD115" s="104"/>
      <c r="ATE115" s="104"/>
      <c r="ATF115" s="104"/>
      <c r="ATG115" s="104"/>
      <c r="ATH115" s="104"/>
      <c r="ATI115" s="104"/>
      <c r="ATJ115" s="104"/>
      <c r="ATK115" s="104"/>
      <c r="ATL115" s="104"/>
      <c r="ATM115" s="104"/>
      <c r="ATN115" s="104"/>
      <c r="ATO115" s="104"/>
      <c r="ATP115" s="104"/>
      <c r="ATQ115" s="104"/>
      <c r="ATR115" s="104"/>
      <c r="ATS115" s="104"/>
      <c r="ATT115" s="104"/>
      <c r="ATU115" s="104"/>
      <c r="ATV115" s="104"/>
      <c r="ATW115" s="104"/>
      <c r="ATX115" s="104"/>
      <c r="ATY115" s="104"/>
      <c r="ATZ115" s="104"/>
      <c r="AUA115" s="104"/>
      <c r="AUB115" s="104"/>
      <c r="AUC115" s="104"/>
      <c r="AUD115" s="104"/>
      <c r="AUE115" s="104"/>
      <c r="AUF115" s="104"/>
      <c r="AUG115" s="104"/>
      <c r="AUH115" s="104"/>
      <c r="AUI115" s="104"/>
      <c r="AUJ115" s="104"/>
      <c r="AUK115" s="104"/>
      <c r="AUL115" s="104"/>
      <c r="AUM115" s="104"/>
      <c r="AUN115" s="104"/>
      <c r="AUO115" s="104"/>
      <c r="AUP115" s="104"/>
      <c r="AUQ115" s="104"/>
      <c r="AUR115" s="104"/>
      <c r="AUS115" s="104"/>
      <c r="AUT115" s="104"/>
      <c r="AUU115" s="104"/>
      <c r="AUV115" s="104"/>
      <c r="AUW115" s="104"/>
      <c r="AUX115" s="104"/>
      <c r="AUY115" s="104"/>
      <c r="AUZ115" s="104"/>
      <c r="AVA115" s="104"/>
      <c r="AVB115" s="104"/>
      <c r="AVC115" s="104"/>
      <c r="AVD115" s="104"/>
      <c r="AVE115" s="104"/>
      <c r="AVF115" s="104"/>
      <c r="AVG115" s="104"/>
      <c r="AVH115" s="104"/>
      <c r="AVI115" s="104"/>
      <c r="AVJ115" s="104"/>
      <c r="AVK115" s="104"/>
      <c r="AVL115" s="104"/>
      <c r="AVM115" s="104"/>
      <c r="AVN115" s="104"/>
      <c r="AVO115" s="104"/>
      <c r="AVP115" s="104"/>
      <c r="AVQ115" s="104"/>
      <c r="AVR115" s="104"/>
      <c r="AVS115" s="104"/>
      <c r="AVT115" s="104"/>
      <c r="AVU115" s="104"/>
      <c r="AVV115" s="104"/>
      <c r="AVW115" s="104"/>
      <c r="AVX115" s="104"/>
      <c r="AVY115" s="104"/>
      <c r="AVZ115" s="104"/>
      <c r="AWA115" s="104"/>
      <c r="AWB115" s="104"/>
      <c r="AWC115" s="104"/>
      <c r="AWD115" s="104"/>
      <c r="AWE115" s="104"/>
      <c r="AWF115" s="104"/>
      <c r="AWG115" s="104"/>
      <c r="AWH115" s="104"/>
      <c r="AWI115" s="104"/>
      <c r="AWJ115" s="104"/>
      <c r="AWK115" s="104"/>
      <c r="AWL115" s="104"/>
      <c r="AWM115" s="104"/>
      <c r="AWN115" s="104"/>
      <c r="AWO115" s="104"/>
      <c r="AWP115" s="104"/>
      <c r="AWQ115" s="104"/>
      <c r="AWR115" s="104"/>
      <c r="AWS115" s="104"/>
      <c r="AWT115" s="104"/>
      <c r="AWU115" s="104"/>
      <c r="AWV115" s="104"/>
      <c r="AWW115" s="104"/>
      <c r="AWX115" s="104"/>
      <c r="AWY115" s="104"/>
      <c r="AWZ115" s="104"/>
      <c r="AXA115" s="104"/>
      <c r="AXB115" s="104"/>
      <c r="AXC115" s="104"/>
      <c r="AXD115" s="104"/>
      <c r="AXE115" s="104"/>
      <c r="AXF115" s="104"/>
      <c r="AXG115" s="104"/>
      <c r="AXH115" s="104"/>
      <c r="AXI115" s="104"/>
      <c r="AXJ115" s="104"/>
      <c r="AXK115" s="104"/>
      <c r="AXL115" s="104"/>
      <c r="AXM115" s="104"/>
      <c r="AXN115" s="104"/>
      <c r="AXO115" s="104"/>
      <c r="AXP115" s="104"/>
      <c r="AXQ115" s="104"/>
      <c r="AXR115" s="104"/>
      <c r="AXS115" s="104"/>
      <c r="AXT115" s="104"/>
      <c r="AXU115" s="104"/>
      <c r="AXV115" s="104"/>
      <c r="AXW115" s="104"/>
      <c r="AXX115" s="104"/>
      <c r="AXY115" s="104"/>
      <c r="AXZ115" s="104"/>
      <c r="AYA115" s="104"/>
      <c r="AYB115" s="104"/>
      <c r="AYC115" s="104"/>
      <c r="AYD115" s="104"/>
      <c r="AYE115" s="104"/>
      <c r="AYF115" s="104"/>
      <c r="AYG115" s="104"/>
      <c r="AYH115" s="104"/>
      <c r="AYI115" s="104"/>
      <c r="AYJ115" s="104"/>
      <c r="AYK115" s="104"/>
      <c r="AYL115" s="104"/>
      <c r="AYM115" s="104"/>
      <c r="AYN115" s="104"/>
      <c r="AYO115" s="104"/>
      <c r="AYP115" s="104"/>
      <c r="AYQ115" s="104"/>
      <c r="AYR115" s="104"/>
      <c r="AYS115" s="104"/>
      <c r="AYT115" s="104"/>
      <c r="AYU115" s="104"/>
      <c r="AYV115" s="104"/>
      <c r="AYW115" s="104"/>
      <c r="AYX115" s="104"/>
      <c r="AYY115" s="104"/>
      <c r="AYZ115" s="104"/>
      <c r="AZA115" s="104"/>
      <c r="AZB115" s="104"/>
      <c r="AZC115" s="104"/>
      <c r="AZD115" s="104"/>
      <c r="AZE115" s="104"/>
      <c r="AZF115" s="104"/>
      <c r="AZG115" s="104"/>
      <c r="AZH115" s="104"/>
      <c r="AZI115" s="104"/>
      <c r="AZJ115" s="104"/>
      <c r="AZK115" s="104"/>
      <c r="AZL115" s="104"/>
      <c r="AZM115" s="104"/>
      <c r="AZN115" s="104"/>
      <c r="AZO115" s="104"/>
      <c r="AZP115" s="104"/>
      <c r="AZQ115" s="104"/>
      <c r="AZR115" s="104"/>
      <c r="AZS115" s="104"/>
      <c r="AZT115" s="104"/>
      <c r="AZU115" s="104"/>
      <c r="AZV115" s="104"/>
      <c r="AZW115" s="104"/>
      <c r="AZX115" s="104"/>
      <c r="AZY115" s="104"/>
      <c r="AZZ115" s="104"/>
      <c r="BAA115" s="104"/>
      <c r="BAB115" s="104"/>
      <c r="BAC115" s="104"/>
      <c r="BAD115" s="104"/>
      <c r="BAE115" s="104"/>
      <c r="BAF115" s="104"/>
      <c r="BAG115" s="104"/>
      <c r="BAH115" s="104"/>
      <c r="BAI115" s="104"/>
      <c r="BAJ115" s="104"/>
      <c r="BAK115" s="104"/>
      <c r="BAL115" s="104"/>
      <c r="BAM115" s="104"/>
      <c r="BAN115" s="104"/>
      <c r="BAO115" s="104"/>
      <c r="BAP115" s="104"/>
      <c r="BAQ115" s="104"/>
      <c r="BAR115" s="104"/>
      <c r="BAS115" s="104"/>
      <c r="BAT115" s="104"/>
      <c r="BAU115" s="104"/>
      <c r="BAV115" s="104"/>
      <c r="BAW115" s="104"/>
      <c r="BAX115" s="104"/>
      <c r="BAY115" s="104"/>
      <c r="BAZ115" s="104"/>
      <c r="BBA115" s="104"/>
      <c r="BBB115" s="104"/>
      <c r="BBC115" s="104"/>
      <c r="BBD115" s="104"/>
      <c r="BBE115" s="104"/>
      <c r="BBF115" s="104"/>
      <c r="BBG115" s="104"/>
      <c r="BBH115" s="104"/>
      <c r="BBI115" s="104"/>
      <c r="BBJ115" s="104"/>
      <c r="BBK115" s="104"/>
      <c r="BBL115" s="104"/>
      <c r="BBM115" s="104"/>
      <c r="BBN115" s="104"/>
      <c r="BBO115" s="104"/>
      <c r="BBP115" s="104"/>
      <c r="BBQ115" s="104"/>
      <c r="BBR115" s="104"/>
      <c r="BBS115" s="104"/>
      <c r="BBT115" s="104"/>
      <c r="BBU115" s="104"/>
      <c r="BBV115" s="104"/>
      <c r="BBW115" s="104"/>
      <c r="BBX115" s="104"/>
      <c r="BBY115" s="104"/>
      <c r="BBZ115" s="104"/>
      <c r="BCA115" s="104"/>
      <c r="BCB115" s="104"/>
      <c r="BCC115" s="104"/>
      <c r="BCD115" s="104"/>
      <c r="BCE115" s="104"/>
      <c r="BCF115" s="104"/>
      <c r="BCG115" s="104"/>
      <c r="BCH115" s="104"/>
      <c r="BCI115" s="104"/>
      <c r="BCJ115" s="104"/>
      <c r="BCK115" s="104"/>
      <c r="BCL115" s="104"/>
      <c r="BCM115" s="104"/>
      <c r="BCN115" s="104"/>
      <c r="BCO115" s="104"/>
      <c r="BCP115" s="104"/>
      <c r="BCQ115" s="104"/>
      <c r="BCR115" s="104"/>
      <c r="BCS115" s="104"/>
      <c r="BCT115" s="104"/>
      <c r="BCU115" s="104"/>
      <c r="BCV115" s="104"/>
      <c r="BCW115" s="104"/>
      <c r="BCX115" s="104"/>
      <c r="BCY115" s="104"/>
      <c r="BCZ115" s="104"/>
      <c r="BDA115" s="104"/>
      <c r="BDB115" s="104"/>
      <c r="BDC115" s="104"/>
      <c r="BDD115" s="104"/>
      <c r="BDE115" s="104"/>
      <c r="BDF115" s="104"/>
      <c r="BDG115" s="104"/>
      <c r="BDH115" s="104"/>
      <c r="BDI115" s="104"/>
      <c r="BDJ115" s="104"/>
      <c r="BDK115" s="104"/>
      <c r="BDL115" s="104"/>
      <c r="BDM115" s="104"/>
      <c r="BDN115" s="104"/>
      <c r="BDO115" s="104"/>
      <c r="BDP115" s="104"/>
      <c r="BDQ115" s="104"/>
      <c r="BDR115" s="104"/>
      <c r="BDS115" s="104"/>
      <c r="BDT115" s="104"/>
      <c r="BDU115" s="104"/>
      <c r="BDV115" s="104"/>
      <c r="BDW115" s="104"/>
      <c r="BDX115" s="104"/>
      <c r="BDY115" s="104"/>
      <c r="BDZ115" s="104"/>
      <c r="BEA115" s="104"/>
      <c r="BEB115" s="104"/>
      <c r="BEC115" s="104"/>
      <c r="BED115" s="104"/>
      <c r="BEE115" s="104"/>
      <c r="BEF115" s="104"/>
      <c r="BEG115" s="104"/>
      <c r="BEH115" s="104"/>
      <c r="BEI115" s="104"/>
      <c r="BEJ115" s="104"/>
      <c r="BEK115" s="104"/>
      <c r="BEL115" s="104"/>
      <c r="BEM115" s="104"/>
      <c r="BEN115" s="104"/>
      <c r="BEO115" s="104"/>
      <c r="BEP115" s="104"/>
      <c r="BEQ115" s="104"/>
      <c r="BER115" s="104"/>
      <c r="BES115" s="104"/>
      <c r="BET115" s="104"/>
      <c r="BEU115" s="104"/>
      <c r="BEV115" s="104"/>
      <c r="BEW115" s="104"/>
      <c r="BEX115" s="104"/>
      <c r="BEY115" s="104"/>
      <c r="BEZ115" s="104"/>
      <c r="BFA115" s="104"/>
      <c r="BFB115" s="104"/>
      <c r="BFC115" s="104"/>
      <c r="BFD115" s="104"/>
      <c r="BFE115" s="104"/>
      <c r="BFF115" s="104"/>
      <c r="BFG115" s="104"/>
      <c r="BFH115" s="104"/>
      <c r="BFI115" s="104"/>
      <c r="BFJ115" s="104"/>
      <c r="BFK115" s="104"/>
      <c r="BFL115" s="104"/>
      <c r="BFM115" s="104"/>
      <c r="BFN115" s="104"/>
      <c r="BFO115" s="104"/>
      <c r="BFP115" s="104"/>
      <c r="BFQ115" s="104"/>
      <c r="BFR115" s="104"/>
      <c r="BFS115" s="104"/>
      <c r="BFT115" s="104"/>
      <c r="BFU115" s="104"/>
      <c r="BFV115" s="104"/>
      <c r="BFW115" s="104"/>
      <c r="BFX115" s="104"/>
      <c r="BFY115" s="104"/>
      <c r="BFZ115" s="104"/>
      <c r="BGA115" s="104"/>
      <c r="BGB115" s="104"/>
      <c r="BGC115" s="104"/>
      <c r="BGD115" s="104"/>
      <c r="BGE115" s="104"/>
      <c r="BGF115" s="104"/>
      <c r="BGG115" s="104"/>
      <c r="BGH115" s="104"/>
      <c r="BGI115" s="104"/>
      <c r="BGJ115" s="104"/>
      <c r="BGK115" s="104"/>
      <c r="BGL115" s="104"/>
      <c r="BGM115" s="104"/>
      <c r="BGN115" s="104"/>
      <c r="BGO115" s="104"/>
      <c r="BGP115" s="104"/>
      <c r="BGQ115" s="104"/>
      <c r="BGR115" s="104"/>
      <c r="BGS115" s="104"/>
      <c r="BGT115" s="104"/>
      <c r="BGU115" s="104"/>
      <c r="BGV115" s="104"/>
      <c r="BGW115" s="104"/>
      <c r="BGX115" s="104"/>
      <c r="BGY115" s="104"/>
      <c r="BGZ115" s="104"/>
      <c r="BHA115" s="104"/>
      <c r="BHB115" s="104"/>
      <c r="BHC115" s="104"/>
      <c r="BHD115" s="104"/>
      <c r="BHE115" s="104"/>
      <c r="BHF115" s="104"/>
      <c r="BHG115" s="104"/>
      <c r="BHH115" s="104"/>
      <c r="BHI115" s="104"/>
      <c r="BHJ115" s="104"/>
      <c r="BHK115" s="104"/>
      <c r="BHL115" s="104"/>
      <c r="BHM115" s="104"/>
      <c r="BHN115" s="104"/>
      <c r="BHO115" s="104"/>
      <c r="BHP115" s="104"/>
      <c r="BHQ115" s="104"/>
      <c r="BHR115" s="104"/>
      <c r="BHS115" s="104"/>
      <c r="BHT115" s="104"/>
      <c r="BHU115" s="104"/>
      <c r="BHV115" s="104"/>
      <c r="BHW115" s="104"/>
      <c r="BHX115" s="104"/>
      <c r="BHY115" s="104"/>
      <c r="BHZ115" s="104"/>
      <c r="BIA115" s="104"/>
      <c r="BIB115" s="104"/>
      <c r="BIC115" s="104"/>
      <c r="BID115" s="104"/>
      <c r="BIE115" s="104"/>
      <c r="BIF115" s="104"/>
      <c r="BIG115" s="104"/>
      <c r="BIH115" s="104"/>
      <c r="BII115" s="104"/>
      <c r="BIJ115" s="104"/>
      <c r="BIK115" s="104"/>
      <c r="BIL115" s="104"/>
      <c r="BIM115" s="104"/>
      <c r="BIN115" s="104"/>
      <c r="BIO115" s="104"/>
      <c r="BIP115" s="104"/>
      <c r="BIQ115" s="104"/>
      <c r="BIR115" s="104"/>
      <c r="BIS115" s="104"/>
      <c r="BIT115" s="104"/>
      <c r="BIU115" s="104"/>
      <c r="BIV115" s="104"/>
      <c r="BIW115" s="104"/>
      <c r="BIX115" s="104"/>
      <c r="BIY115" s="104"/>
      <c r="BIZ115" s="104"/>
      <c r="BJA115" s="104"/>
      <c r="BJB115" s="104"/>
      <c r="BJC115" s="104"/>
      <c r="BJD115" s="104"/>
      <c r="BJE115" s="104"/>
      <c r="BJF115" s="104"/>
      <c r="BJG115" s="104"/>
      <c r="BJH115" s="104"/>
      <c r="BJI115" s="104"/>
      <c r="BJJ115" s="104"/>
      <c r="BJK115" s="104"/>
      <c r="BJL115" s="104"/>
      <c r="BJM115" s="104"/>
      <c r="BJN115" s="104"/>
      <c r="BJO115" s="104"/>
      <c r="BJP115" s="104"/>
      <c r="BJQ115" s="104"/>
      <c r="BJR115" s="104"/>
      <c r="BJS115" s="104"/>
      <c r="BJT115" s="104"/>
      <c r="BJU115" s="104"/>
      <c r="BJV115" s="104"/>
      <c r="BJW115" s="104"/>
      <c r="BJX115" s="104"/>
      <c r="BJY115" s="104"/>
      <c r="BJZ115" s="104"/>
      <c r="BKA115" s="104"/>
      <c r="BKB115" s="104"/>
      <c r="BKC115" s="104"/>
      <c r="BKD115" s="104"/>
      <c r="BKE115" s="104"/>
      <c r="BKF115" s="104"/>
      <c r="BKG115" s="104"/>
      <c r="BKH115" s="104"/>
      <c r="BKI115" s="104"/>
      <c r="BKJ115" s="104"/>
      <c r="BKK115" s="104"/>
      <c r="BKL115" s="104"/>
      <c r="BKM115" s="104"/>
      <c r="BKN115" s="104"/>
      <c r="BKO115" s="104"/>
      <c r="BKP115" s="104"/>
      <c r="BKQ115" s="104"/>
      <c r="BKR115" s="104"/>
      <c r="BKS115" s="104"/>
      <c r="BKT115" s="104"/>
      <c r="BKU115" s="104"/>
      <c r="BKV115" s="104"/>
      <c r="BKW115" s="104"/>
      <c r="BKX115" s="104"/>
      <c r="BKY115" s="104"/>
      <c r="BKZ115" s="104"/>
      <c r="BLA115" s="104"/>
      <c r="BLB115" s="104"/>
      <c r="BLC115" s="104"/>
      <c r="BLD115" s="104"/>
      <c r="BLE115" s="104"/>
      <c r="BLF115" s="104"/>
      <c r="BLG115" s="104"/>
      <c r="BLH115" s="104"/>
      <c r="BLI115" s="104"/>
      <c r="BLJ115" s="104"/>
      <c r="BLK115" s="104"/>
      <c r="BLL115" s="104"/>
      <c r="BLM115" s="104"/>
      <c r="BLN115" s="104"/>
      <c r="BLO115" s="104"/>
      <c r="BLP115" s="104"/>
      <c r="BLQ115" s="104"/>
      <c r="BLR115" s="104"/>
      <c r="BLS115" s="104"/>
      <c r="BLT115" s="104"/>
      <c r="BLU115" s="104"/>
      <c r="BLV115" s="104"/>
      <c r="BLW115" s="104"/>
      <c r="BLX115" s="104"/>
      <c r="BLY115" s="104"/>
      <c r="BLZ115" s="104"/>
      <c r="BMA115" s="104"/>
      <c r="BMB115" s="104"/>
      <c r="BMC115" s="104"/>
      <c r="BMD115" s="104"/>
      <c r="BME115" s="104"/>
      <c r="BMF115" s="104"/>
      <c r="BMG115" s="104"/>
      <c r="BMH115" s="104"/>
      <c r="BMI115" s="104"/>
      <c r="BMJ115" s="104"/>
      <c r="BMK115" s="104"/>
      <c r="BML115" s="104"/>
      <c r="BMM115" s="104"/>
      <c r="BMN115" s="104"/>
      <c r="BMO115" s="104"/>
      <c r="BMP115" s="104"/>
      <c r="BMQ115" s="104"/>
      <c r="BMR115" s="104"/>
      <c r="BMS115" s="104"/>
      <c r="BMT115" s="104"/>
      <c r="BMU115" s="104"/>
      <c r="BMV115" s="104"/>
      <c r="BMW115" s="104"/>
      <c r="BMX115" s="104"/>
      <c r="BMY115" s="104"/>
      <c r="BMZ115" s="104"/>
      <c r="BNA115" s="104"/>
      <c r="BNB115" s="104"/>
      <c r="BNC115" s="104"/>
      <c r="BND115" s="104"/>
      <c r="BNE115" s="104"/>
      <c r="BNF115" s="104"/>
      <c r="BNG115" s="104"/>
      <c r="BNH115" s="104"/>
      <c r="BNI115" s="104"/>
      <c r="BNJ115" s="104"/>
      <c r="BNK115" s="104"/>
      <c r="BNL115" s="104"/>
      <c r="BNM115" s="104"/>
      <c r="BNN115" s="104"/>
      <c r="BNO115" s="104"/>
      <c r="BNP115" s="104"/>
      <c r="BNQ115" s="104"/>
      <c r="BNR115" s="104"/>
      <c r="BNS115" s="104"/>
      <c r="BNT115" s="104"/>
      <c r="BNU115" s="104"/>
      <c r="BNV115" s="104"/>
      <c r="BNW115" s="104"/>
      <c r="BNX115" s="104"/>
      <c r="BNY115" s="104"/>
      <c r="BNZ115" s="104"/>
      <c r="BOA115" s="104"/>
      <c r="BOB115" s="104"/>
      <c r="BOC115" s="104"/>
      <c r="BOD115" s="104"/>
      <c r="BOE115" s="104"/>
      <c r="BOF115" s="104"/>
      <c r="BOG115" s="104"/>
      <c r="BOH115" s="104"/>
      <c r="BOI115" s="104"/>
      <c r="BOJ115" s="104"/>
      <c r="BOK115" s="104"/>
      <c r="BOL115" s="104"/>
      <c r="BOM115" s="104"/>
      <c r="BON115" s="104"/>
      <c r="BOO115" s="104"/>
      <c r="BOP115" s="104"/>
      <c r="BOQ115" s="104"/>
      <c r="BOR115" s="104"/>
      <c r="BOS115" s="104"/>
      <c r="BOT115" s="104"/>
      <c r="BOU115" s="104"/>
      <c r="BOV115" s="104"/>
      <c r="BOW115" s="104"/>
      <c r="BOX115" s="104"/>
      <c r="BOY115" s="104"/>
      <c r="BOZ115" s="104"/>
      <c r="BPA115" s="104"/>
      <c r="BPB115" s="104"/>
      <c r="BPC115" s="104"/>
      <c r="BPD115" s="104"/>
      <c r="BPE115" s="104"/>
      <c r="BPF115" s="104"/>
      <c r="BPG115" s="104"/>
      <c r="BPH115" s="104"/>
      <c r="BPI115" s="104"/>
      <c r="BPJ115" s="104"/>
      <c r="BPK115" s="104"/>
      <c r="BPL115" s="104"/>
      <c r="BPM115" s="104"/>
      <c r="BPN115" s="104"/>
      <c r="BPO115" s="104"/>
      <c r="BPP115" s="104"/>
      <c r="BPQ115" s="104"/>
      <c r="BPR115" s="104"/>
      <c r="BPS115" s="104"/>
      <c r="BPT115" s="104"/>
      <c r="BPU115" s="104"/>
      <c r="BPV115" s="104"/>
      <c r="BPW115" s="104"/>
      <c r="BPX115" s="104"/>
      <c r="BPY115" s="104"/>
      <c r="BPZ115" s="104"/>
      <c r="BQA115" s="104"/>
      <c r="BQB115" s="104"/>
      <c r="BQC115" s="104"/>
      <c r="BQD115" s="104"/>
      <c r="BQE115" s="104"/>
      <c r="BQF115" s="104"/>
      <c r="BQG115" s="104"/>
      <c r="BQH115" s="104"/>
      <c r="BQI115" s="104"/>
      <c r="BQJ115" s="104"/>
      <c r="BQK115" s="104"/>
      <c r="BQL115" s="104"/>
      <c r="BQM115" s="104"/>
      <c r="BQN115" s="104"/>
      <c r="BQO115" s="104"/>
      <c r="BQP115" s="104"/>
      <c r="BQQ115" s="104"/>
      <c r="BQR115" s="104"/>
      <c r="BQS115" s="104"/>
      <c r="BQT115" s="104"/>
      <c r="BQU115" s="104"/>
      <c r="BQV115" s="104"/>
      <c r="BQW115" s="104"/>
      <c r="BQX115" s="104"/>
      <c r="BQY115" s="104"/>
      <c r="BQZ115" s="104"/>
      <c r="BRA115" s="104"/>
      <c r="BRB115" s="104"/>
      <c r="BRC115" s="104"/>
      <c r="BRD115" s="104"/>
      <c r="BRE115" s="104"/>
      <c r="BRF115" s="104"/>
      <c r="BRG115" s="104"/>
      <c r="BRH115" s="104"/>
      <c r="BRI115" s="104"/>
      <c r="BRJ115" s="104"/>
      <c r="BRK115" s="104"/>
      <c r="BRL115" s="104"/>
      <c r="BRM115" s="104"/>
      <c r="BRN115" s="104"/>
      <c r="BRO115" s="104"/>
      <c r="BRP115" s="104"/>
      <c r="BRQ115" s="104"/>
      <c r="BRR115" s="104"/>
      <c r="BRS115" s="104"/>
      <c r="BRT115" s="104"/>
      <c r="BRU115" s="104"/>
      <c r="BRV115" s="104"/>
      <c r="BRW115" s="104"/>
      <c r="BRX115" s="104"/>
      <c r="BRY115" s="104"/>
      <c r="BRZ115" s="104"/>
      <c r="BSA115" s="104"/>
      <c r="BSB115" s="104"/>
      <c r="BSC115" s="104"/>
      <c r="BSD115" s="104"/>
      <c r="BSE115" s="104"/>
      <c r="BSF115" s="104"/>
      <c r="BSG115" s="104"/>
      <c r="BSH115" s="104"/>
      <c r="BSI115" s="104"/>
      <c r="BSJ115" s="104"/>
      <c r="BSK115" s="104"/>
      <c r="BSL115" s="104"/>
      <c r="BSM115" s="104"/>
      <c r="BSN115" s="104"/>
      <c r="BSO115" s="104"/>
      <c r="BSP115" s="104"/>
      <c r="BSQ115" s="104"/>
      <c r="BSR115" s="104"/>
      <c r="BSS115" s="104"/>
      <c r="BST115" s="104"/>
      <c r="BSU115" s="104"/>
      <c r="BSV115" s="104"/>
      <c r="BSW115" s="104"/>
      <c r="BSX115" s="104"/>
      <c r="BSY115" s="104"/>
      <c r="BSZ115" s="104"/>
      <c r="BTA115" s="104"/>
      <c r="BTB115" s="104"/>
      <c r="BTC115" s="104"/>
      <c r="BTD115" s="104"/>
      <c r="BTE115" s="104"/>
      <c r="BTF115" s="104"/>
      <c r="BTG115" s="104"/>
      <c r="BTH115" s="104"/>
      <c r="BTI115" s="104"/>
      <c r="BTJ115" s="104"/>
      <c r="BTK115" s="104"/>
      <c r="BTL115" s="104"/>
      <c r="BTM115" s="104"/>
      <c r="BTN115" s="104"/>
      <c r="BTO115" s="104"/>
      <c r="BTP115" s="104"/>
      <c r="BTQ115" s="104"/>
      <c r="BTR115" s="104"/>
      <c r="BTS115" s="104"/>
      <c r="BTT115" s="104"/>
      <c r="BTU115" s="104"/>
      <c r="BTV115" s="104"/>
      <c r="BTW115" s="104"/>
      <c r="BTX115" s="104"/>
      <c r="BTY115" s="104"/>
      <c r="BTZ115" s="104"/>
      <c r="BUA115" s="104"/>
      <c r="BUB115" s="104"/>
      <c r="BUC115" s="104"/>
      <c r="BUD115" s="104"/>
      <c r="BUE115" s="104"/>
      <c r="BUF115" s="104"/>
      <c r="BUG115" s="104"/>
      <c r="BUH115" s="104"/>
      <c r="BUI115" s="104"/>
      <c r="BUJ115" s="104"/>
      <c r="BUK115" s="104"/>
      <c r="BUL115" s="104"/>
      <c r="BUM115" s="104"/>
      <c r="BUN115" s="104"/>
      <c r="BUO115" s="104"/>
      <c r="BUP115" s="104"/>
      <c r="BUQ115" s="104"/>
      <c r="BUR115" s="104"/>
      <c r="BUS115" s="104"/>
      <c r="BUT115" s="104"/>
      <c r="BUU115" s="104"/>
      <c r="BUV115" s="104"/>
      <c r="BUW115" s="104"/>
      <c r="BUX115" s="104"/>
      <c r="BUY115" s="104"/>
      <c r="BUZ115" s="104"/>
      <c r="BVA115" s="104"/>
      <c r="BVB115" s="104"/>
      <c r="BVC115" s="104"/>
      <c r="BVD115" s="104"/>
      <c r="BVE115" s="104"/>
      <c r="BVF115" s="104"/>
      <c r="BVG115" s="104"/>
      <c r="BVH115" s="104"/>
      <c r="BVI115" s="104"/>
      <c r="BVJ115" s="104"/>
      <c r="BVK115" s="104"/>
      <c r="BVL115" s="104"/>
      <c r="BVM115" s="104"/>
      <c r="BVN115" s="104"/>
      <c r="BVO115" s="104"/>
      <c r="BVP115" s="104"/>
      <c r="BVQ115" s="104"/>
      <c r="BVR115" s="104"/>
      <c r="BVS115" s="104"/>
      <c r="BVT115" s="104"/>
      <c r="BVU115" s="104"/>
      <c r="BVV115" s="104"/>
      <c r="BVW115" s="104"/>
      <c r="BVX115" s="104"/>
      <c r="BVY115" s="104"/>
      <c r="BVZ115" s="104"/>
      <c r="BWA115" s="104"/>
      <c r="BWB115" s="104"/>
      <c r="BWC115" s="104"/>
      <c r="BWD115" s="104"/>
      <c r="BWE115" s="104"/>
      <c r="BWF115" s="104"/>
      <c r="BWG115" s="104"/>
      <c r="BWH115" s="104"/>
      <c r="BWI115" s="104"/>
      <c r="BWJ115" s="104"/>
      <c r="BWK115" s="104"/>
      <c r="BWL115" s="104"/>
      <c r="BWM115" s="104"/>
      <c r="BWN115" s="104"/>
      <c r="BWO115" s="104"/>
      <c r="BWP115" s="104"/>
      <c r="BWQ115" s="104"/>
      <c r="BWR115" s="104"/>
      <c r="BWS115" s="104"/>
      <c r="BWT115" s="104"/>
      <c r="BWU115" s="104"/>
      <c r="BWV115" s="104"/>
      <c r="BWW115" s="104"/>
      <c r="BWX115" s="104"/>
      <c r="BWY115" s="104"/>
      <c r="BWZ115" s="104"/>
      <c r="BXA115" s="104"/>
      <c r="BXB115" s="104"/>
      <c r="BXC115" s="104"/>
      <c r="BXD115" s="104"/>
      <c r="BXE115" s="104"/>
      <c r="BXF115" s="104"/>
      <c r="BXG115" s="104"/>
      <c r="BXH115" s="104"/>
      <c r="BXI115" s="104"/>
      <c r="BXJ115" s="104"/>
      <c r="BXK115" s="104"/>
      <c r="BXL115" s="104"/>
      <c r="BXM115" s="104"/>
      <c r="BXN115" s="104"/>
      <c r="BXO115" s="104"/>
      <c r="BXP115" s="104"/>
      <c r="BXQ115" s="104"/>
      <c r="BXR115" s="104"/>
      <c r="BXS115" s="104"/>
      <c r="BXT115" s="104"/>
      <c r="BXU115" s="104"/>
      <c r="BXV115" s="104"/>
      <c r="BXW115" s="104"/>
      <c r="BXX115" s="104"/>
      <c r="BXY115" s="104"/>
      <c r="BXZ115" s="104"/>
      <c r="BYA115" s="104"/>
      <c r="BYB115" s="104"/>
      <c r="BYC115" s="104"/>
      <c r="BYD115" s="104"/>
      <c r="BYE115" s="104"/>
      <c r="BYF115" s="104"/>
      <c r="BYG115" s="104"/>
      <c r="BYH115" s="104"/>
      <c r="BYI115" s="104"/>
      <c r="BYJ115" s="104"/>
      <c r="BYK115" s="104"/>
      <c r="BYL115" s="104"/>
      <c r="BYM115" s="104"/>
      <c r="BYN115" s="104"/>
      <c r="BYO115" s="104"/>
      <c r="BYP115" s="104"/>
      <c r="BYQ115" s="104"/>
      <c r="BYR115" s="104"/>
      <c r="BYS115" s="104"/>
      <c r="BYT115" s="104"/>
      <c r="BYU115" s="104"/>
      <c r="BYV115" s="104"/>
      <c r="BYW115" s="104"/>
      <c r="BYX115" s="104"/>
      <c r="BYY115" s="104"/>
      <c r="BYZ115" s="104"/>
      <c r="BZA115" s="104"/>
      <c r="BZB115" s="104"/>
      <c r="BZC115" s="104"/>
      <c r="BZD115" s="104"/>
      <c r="BZE115" s="104"/>
      <c r="BZF115" s="104"/>
      <c r="BZG115" s="104"/>
      <c r="BZH115" s="104"/>
      <c r="BZI115" s="104"/>
      <c r="BZJ115" s="104"/>
      <c r="BZK115" s="104"/>
      <c r="BZL115" s="104"/>
      <c r="BZM115" s="104"/>
      <c r="BZN115" s="104"/>
      <c r="BZO115" s="104"/>
      <c r="BZP115" s="104"/>
      <c r="BZQ115" s="104"/>
      <c r="BZR115" s="104"/>
      <c r="BZS115" s="104"/>
      <c r="BZT115" s="104"/>
      <c r="BZU115" s="104"/>
      <c r="BZV115" s="104"/>
      <c r="BZW115" s="104"/>
      <c r="BZX115" s="104"/>
      <c r="BZY115" s="104"/>
      <c r="BZZ115" s="104"/>
      <c r="CAA115" s="104"/>
      <c r="CAB115" s="104"/>
      <c r="CAC115" s="104"/>
      <c r="CAD115" s="104"/>
      <c r="CAE115" s="104"/>
      <c r="CAF115" s="104"/>
      <c r="CAG115" s="104"/>
      <c r="CAH115" s="104"/>
      <c r="CAI115" s="104"/>
      <c r="CAJ115" s="104"/>
      <c r="CAK115" s="104"/>
      <c r="CAL115" s="104"/>
      <c r="CAM115" s="104"/>
      <c r="CAN115" s="104"/>
      <c r="CAO115" s="104"/>
      <c r="CAP115" s="104"/>
      <c r="CAQ115" s="104"/>
      <c r="CAR115" s="104"/>
      <c r="CAS115" s="104"/>
      <c r="CAT115" s="104"/>
      <c r="CAU115" s="104"/>
      <c r="CAV115" s="104"/>
      <c r="CAW115" s="104"/>
      <c r="CAX115" s="104"/>
      <c r="CAY115" s="104"/>
      <c r="CAZ115" s="104"/>
      <c r="CBA115" s="104"/>
      <c r="CBB115" s="104"/>
      <c r="CBC115" s="104"/>
      <c r="CBD115" s="104"/>
      <c r="CBE115" s="104"/>
      <c r="CBF115" s="104"/>
      <c r="CBG115" s="104"/>
      <c r="CBH115" s="104"/>
      <c r="CBI115" s="104"/>
      <c r="CBJ115" s="104"/>
      <c r="CBK115" s="104"/>
      <c r="CBL115" s="104"/>
      <c r="CBM115" s="104"/>
      <c r="CBN115" s="104"/>
      <c r="CBO115" s="104"/>
      <c r="CBP115" s="104"/>
      <c r="CBQ115" s="104"/>
      <c r="CBR115" s="104"/>
      <c r="CBS115" s="104"/>
      <c r="CBT115" s="104"/>
      <c r="CBU115" s="104"/>
      <c r="CBV115" s="104"/>
      <c r="CBW115" s="104"/>
      <c r="CBX115" s="104"/>
      <c r="CBY115" s="104"/>
      <c r="CBZ115" s="104"/>
      <c r="CCA115" s="104"/>
      <c r="CCB115" s="104"/>
      <c r="CCC115" s="104"/>
      <c r="CCD115" s="104"/>
      <c r="CCE115" s="104"/>
      <c r="CCF115" s="104"/>
      <c r="CCG115" s="104"/>
      <c r="CCH115" s="104"/>
      <c r="CCI115" s="104"/>
      <c r="CCJ115" s="104"/>
      <c r="CCK115" s="104"/>
      <c r="CCL115" s="104"/>
      <c r="CCM115" s="104"/>
      <c r="CCN115" s="104"/>
      <c r="CCO115" s="104"/>
      <c r="CCP115" s="104"/>
      <c r="CCQ115" s="104"/>
      <c r="CCR115" s="104"/>
      <c r="CCS115" s="104"/>
      <c r="CCT115" s="104"/>
      <c r="CCU115" s="104"/>
      <c r="CCV115" s="104"/>
      <c r="CCW115" s="104"/>
      <c r="CCX115" s="104"/>
      <c r="CCY115" s="104"/>
      <c r="CCZ115" s="104"/>
      <c r="CDA115" s="104"/>
      <c r="CDB115" s="104"/>
      <c r="CDC115" s="104"/>
      <c r="CDD115" s="104"/>
      <c r="CDE115" s="104"/>
      <c r="CDF115" s="104"/>
      <c r="CDG115" s="104"/>
      <c r="CDH115" s="104"/>
      <c r="CDI115" s="104"/>
      <c r="CDJ115" s="104"/>
      <c r="CDK115" s="104"/>
      <c r="CDL115" s="104"/>
      <c r="CDM115" s="104"/>
      <c r="CDN115" s="104"/>
      <c r="CDO115" s="104"/>
      <c r="CDP115" s="104"/>
      <c r="CDQ115" s="104"/>
      <c r="CDR115" s="104"/>
      <c r="CDS115" s="104"/>
      <c r="CDT115" s="104"/>
      <c r="CDU115" s="104"/>
      <c r="CDV115" s="104"/>
      <c r="CDW115" s="104"/>
      <c r="CDX115" s="104"/>
      <c r="CDY115" s="104"/>
      <c r="CDZ115" s="104"/>
      <c r="CEA115" s="104"/>
      <c r="CEB115" s="104"/>
      <c r="CEC115" s="104"/>
      <c r="CED115" s="104"/>
      <c r="CEE115" s="104"/>
      <c r="CEF115" s="104"/>
      <c r="CEG115" s="104"/>
      <c r="CEH115" s="104"/>
      <c r="CEI115" s="104"/>
      <c r="CEJ115" s="104"/>
      <c r="CEK115" s="104"/>
      <c r="CEL115" s="104"/>
      <c r="CEM115" s="104"/>
      <c r="CEN115" s="104"/>
      <c r="CEO115" s="104"/>
      <c r="CEP115" s="104"/>
      <c r="CEQ115" s="104"/>
      <c r="CER115" s="104"/>
      <c r="CES115" s="104"/>
      <c r="CET115" s="104"/>
      <c r="CEU115" s="104"/>
      <c r="CEV115" s="104"/>
      <c r="CEW115" s="104"/>
      <c r="CEX115" s="104"/>
      <c r="CEY115" s="104"/>
      <c r="CEZ115" s="104"/>
      <c r="CFA115" s="104"/>
      <c r="CFB115" s="104"/>
      <c r="CFC115" s="104"/>
      <c r="CFD115" s="104"/>
      <c r="CFE115" s="104"/>
      <c r="CFF115" s="104"/>
      <c r="CFG115" s="104"/>
      <c r="CFH115" s="104"/>
      <c r="CFI115" s="104"/>
      <c r="CFJ115" s="104"/>
      <c r="CFK115" s="104"/>
      <c r="CFL115" s="104"/>
      <c r="CFM115" s="104"/>
      <c r="CFN115" s="104"/>
      <c r="CFO115" s="104"/>
      <c r="CFP115" s="104"/>
      <c r="CFQ115" s="104"/>
      <c r="CFR115" s="104"/>
      <c r="CFS115" s="104"/>
      <c r="CFT115" s="104"/>
      <c r="CFU115" s="104"/>
      <c r="CFV115" s="104"/>
      <c r="CFW115" s="104"/>
      <c r="CFX115" s="104"/>
      <c r="CFY115" s="104"/>
      <c r="CFZ115" s="104"/>
      <c r="CGA115" s="104"/>
      <c r="CGB115" s="104"/>
      <c r="CGC115" s="104"/>
      <c r="CGD115" s="104"/>
      <c r="CGE115" s="104"/>
      <c r="CGF115" s="104"/>
      <c r="CGG115" s="104"/>
      <c r="CGH115" s="104"/>
      <c r="CGI115" s="104"/>
      <c r="CGJ115" s="104"/>
      <c r="CGK115" s="104"/>
      <c r="CGL115" s="104"/>
      <c r="CGM115" s="104"/>
      <c r="CGN115" s="104"/>
      <c r="CGO115" s="104"/>
      <c r="CGP115" s="104"/>
      <c r="CGQ115" s="104"/>
      <c r="CGR115" s="104"/>
      <c r="CGS115" s="104"/>
      <c r="CGT115" s="104"/>
      <c r="CGU115" s="104"/>
      <c r="CGV115" s="104"/>
      <c r="CGW115" s="104"/>
      <c r="CGX115" s="104"/>
      <c r="CGY115" s="104"/>
      <c r="CGZ115" s="104"/>
      <c r="CHA115" s="104"/>
      <c r="CHB115" s="104"/>
      <c r="CHC115" s="104"/>
      <c r="CHD115" s="104"/>
      <c r="CHE115" s="104"/>
      <c r="CHF115" s="104"/>
      <c r="CHG115" s="104"/>
      <c r="CHH115" s="104"/>
      <c r="CHI115" s="104"/>
      <c r="CHJ115" s="104"/>
      <c r="CHK115" s="104"/>
      <c r="CHL115" s="104"/>
      <c r="CHM115" s="104"/>
      <c r="CHN115" s="104"/>
      <c r="CHO115" s="104"/>
      <c r="CHP115" s="104"/>
      <c r="CHQ115" s="104"/>
      <c r="CHR115" s="104"/>
      <c r="CHS115" s="104"/>
      <c r="CHT115" s="104"/>
      <c r="CHU115" s="104"/>
      <c r="CHV115" s="104"/>
      <c r="CHW115" s="104"/>
      <c r="CHX115" s="104"/>
      <c r="CHY115" s="104"/>
      <c r="CHZ115" s="104"/>
      <c r="CIA115" s="104"/>
      <c r="CIB115" s="104"/>
      <c r="CIC115" s="104"/>
      <c r="CID115" s="104"/>
      <c r="CIE115" s="104"/>
      <c r="CIF115" s="104"/>
      <c r="CIG115" s="104"/>
      <c r="CIH115" s="104"/>
      <c r="CII115" s="104"/>
      <c r="CIJ115" s="104"/>
      <c r="CIK115" s="104"/>
      <c r="CIL115" s="104"/>
      <c r="CIM115" s="104"/>
      <c r="CIN115" s="104"/>
      <c r="CIO115" s="104"/>
      <c r="CIP115" s="104"/>
      <c r="CIQ115" s="104"/>
      <c r="CIR115" s="104"/>
      <c r="CIS115" s="104"/>
      <c r="CIT115" s="104"/>
      <c r="CIU115" s="104"/>
      <c r="CIV115" s="104"/>
      <c r="CIW115" s="104"/>
      <c r="CIX115" s="104"/>
      <c r="CIY115" s="104"/>
      <c r="CIZ115" s="104"/>
      <c r="CJA115" s="104"/>
      <c r="CJB115" s="104"/>
      <c r="CJC115" s="104"/>
      <c r="CJD115" s="104"/>
      <c r="CJE115" s="104"/>
      <c r="CJF115" s="104"/>
      <c r="CJG115" s="104"/>
      <c r="CJH115" s="104"/>
      <c r="CJI115" s="104"/>
      <c r="CJJ115" s="104"/>
      <c r="CJK115" s="104"/>
      <c r="CJL115" s="104"/>
      <c r="CJM115" s="104"/>
      <c r="CJN115" s="104"/>
      <c r="CJO115" s="104"/>
      <c r="CJP115" s="104"/>
      <c r="CJQ115" s="104"/>
      <c r="CJR115" s="104"/>
      <c r="CJS115" s="104"/>
      <c r="CJT115" s="104"/>
      <c r="CJU115" s="104"/>
      <c r="CJV115" s="104"/>
      <c r="CJW115" s="104"/>
      <c r="CJX115" s="104"/>
      <c r="CJY115" s="104"/>
      <c r="CJZ115" s="104"/>
      <c r="CKA115" s="104"/>
      <c r="CKB115" s="104"/>
      <c r="CKC115" s="104"/>
      <c r="CKD115" s="104"/>
      <c r="CKE115" s="104"/>
      <c r="CKF115" s="104"/>
      <c r="CKG115" s="104"/>
      <c r="CKH115" s="104"/>
      <c r="CKI115" s="104"/>
      <c r="CKJ115" s="104"/>
      <c r="CKK115" s="104"/>
      <c r="CKL115" s="104"/>
      <c r="CKM115" s="104"/>
      <c r="CKN115" s="104"/>
      <c r="CKO115" s="104"/>
      <c r="CKP115" s="104"/>
      <c r="CKQ115" s="104"/>
      <c r="CKR115" s="104"/>
      <c r="CKS115" s="104"/>
      <c r="CKT115" s="104"/>
      <c r="CKU115" s="104"/>
      <c r="CKV115" s="104"/>
      <c r="CKW115" s="104"/>
      <c r="CKX115" s="104"/>
      <c r="CKY115" s="104"/>
      <c r="CKZ115" s="104"/>
      <c r="CLA115" s="104"/>
      <c r="CLB115" s="104"/>
      <c r="CLC115" s="104"/>
      <c r="CLD115" s="104"/>
      <c r="CLE115" s="104"/>
      <c r="CLF115" s="104"/>
      <c r="CLG115" s="104"/>
      <c r="CLH115" s="104"/>
      <c r="CLI115" s="104"/>
      <c r="CLJ115" s="104"/>
      <c r="CLK115" s="104"/>
      <c r="CLL115" s="104"/>
      <c r="CLM115" s="104"/>
      <c r="CLN115" s="104"/>
      <c r="CLO115" s="104"/>
      <c r="CLP115" s="104"/>
      <c r="CLQ115" s="104"/>
      <c r="CLR115" s="104"/>
      <c r="CLS115" s="104"/>
      <c r="CLT115" s="104"/>
      <c r="CLU115" s="104"/>
      <c r="CLV115" s="104"/>
      <c r="CLW115" s="104"/>
      <c r="CLX115" s="104"/>
      <c r="CLY115" s="104"/>
      <c r="CLZ115" s="104"/>
      <c r="CMA115" s="104"/>
      <c r="CMB115" s="104"/>
      <c r="CMC115" s="104"/>
      <c r="CMD115" s="104"/>
      <c r="CME115" s="104"/>
      <c r="CMF115" s="104"/>
      <c r="CMG115" s="104"/>
      <c r="CMH115" s="104"/>
      <c r="CMI115" s="104"/>
      <c r="CMJ115" s="104"/>
      <c r="CMK115" s="104"/>
      <c r="CML115" s="104"/>
      <c r="CMM115" s="104"/>
      <c r="CMN115" s="104"/>
      <c r="CMO115" s="104"/>
      <c r="CMP115" s="104"/>
      <c r="CMQ115" s="104"/>
      <c r="CMR115" s="104"/>
      <c r="CMS115" s="104"/>
      <c r="CMT115" s="104"/>
      <c r="CMU115" s="104"/>
      <c r="CMV115" s="104"/>
      <c r="CMW115" s="104"/>
      <c r="CMX115" s="104"/>
      <c r="CMY115" s="104"/>
      <c r="CMZ115" s="104"/>
      <c r="CNA115" s="104"/>
      <c r="CNB115" s="104"/>
      <c r="CNC115" s="104"/>
      <c r="CND115" s="104"/>
      <c r="CNE115" s="104"/>
      <c r="CNF115" s="104"/>
      <c r="CNG115" s="104"/>
      <c r="CNH115" s="104"/>
      <c r="CNI115" s="104"/>
      <c r="CNJ115" s="104"/>
      <c r="CNK115" s="104"/>
      <c r="CNL115" s="104"/>
      <c r="CNM115" s="104"/>
      <c r="CNN115" s="104"/>
      <c r="CNO115" s="104"/>
      <c r="CNP115" s="104"/>
      <c r="CNQ115" s="104"/>
      <c r="CNR115" s="104"/>
      <c r="CNS115" s="104"/>
      <c r="CNT115" s="104"/>
      <c r="CNU115" s="104"/>
      <c r="CNV115" s="104"/>
      <c r="CNW115" s="104"/>
      <c r="CNX115" s="104"/>
      <c r="CNY115" s="104"/>
      <c r="CNZ115" s="104"/>
      <c r="COA115" s="104"/>
      <c r="COB115" s="104"/>
      <c r="COC115" s="104"/>
      <c r="COD115" s="104"/>
      <c r="COE115" s="104"/>
      <c r="COF115" s="104"/>
      <c r="COG115" s="104"/>
      <c r="COH115" s="104"/>
      <c r="COI115" s="104"/>
      <c r="COJ115" s="104"/>
      <c r="COK115" s="104"/>
      <c r="COL115" s="104"/>
      <c r="COM115" s="104"/>
      <c r="CON115" s="104"/>
      <c r="COO115" s="104"/>
      <c r="COP115" s="104"/>
      <c r="COQ115" s="104"/>
      <c r="COR115" s="104"/>
      <c r="COS115" s="104"/>
      <c r="COT115" s="104"/>
      <c r="COU115" s="104"/>
      <c r="COV115" s="104"/>
      <c r="COW115" s="104"/>
      <c r="COX115" s="104"/>
      <c r="COY115" s="104"/>
      <c r="COZ115" s="104"/>
      <c r="CPA115" s="104"/>
      <c r="CPB115" s="104"/>
      <c r="CPC115" s="104"/>
      <c r="CPD115" s="104"/>
      <c r="CPE115" s="104"/>
      <c r="CPF115" s="104"/>
      <c r="CPG115" s="104"/>
      <c r="CPH115" s="104"/>
      <c r="CPI115" s="104"/>
      <c r="CPJ115" s="104"/>
      <c r="CPK115" s="104"/>
      <c r="CPL115" s="104"/>
      <c r="CPM115" s="104"/>
      <c r="CPN115" s="104"/>
      <c r="CPO115" s="104"/>
      <c r="CPP115" s="104"/>
      <c r="CPQ115" s="104"/>
      <c r="CPR115" s="104"/>
      <c r="CPS115" s="104"/>
      <c r="CPT115" s="104"/>
      <c r="CPU115" s="104"/>
      <c r="CPV115" s="104"/>
      <c r="CPW115" s="104"/>
      <c r="CPX115" s="104"/>
      <c r="CPY115" s="104"/>
      <c r="CPZ115" s="104"/>
      <c r="CQA115" s="104"/>
      <c r="CQB115" s="104"/>
      <c r="CQC115" s="104"/>
      <c r="CQD115" s="104"/>
      <c r="CQE115" s="104"/>
      <c r="CQF115" s="104"/>
      <c r="CQG115" s="104"/>
      <c r="CQH115" s="104"/>
      <c r="CQI115" s="104"/>
      <c r="CQJ115" s="104"/>
      <c r="CQK115" s="104"/>
      <c r="CQL115" s="104"/>
      <c r="CQM115" s="104"/>
      <c r="CQN115" s="104"/>
      <c r="CQO115" s="104"/>
      <c r="CQP115" s="104"/>
      <c r="CQQ115" s="104"/>
      <c r="CQR115" s="104"/>
      <c r="CQS115" s="104"/>
      <c r="CQT115" s="104"/>
      <c r="CQU115" s="104"/>
      <c r="CQV115" s="104"/>
      <c r="CQW115" s="104"/>
      <c r="CQX115" s="104"/>
      <c r="CQY115" s="104"/>
      <c r="CQZ115" s="104"/>
      <c r="CRA115" s="104"/>
      <c r="CRB115" s="104"/>
      <c r="CRC115" s="104"/>
      <c r="CRD115" s="104"/>
      <c r="CRE115" s="104"/>
      <c r="CRF115" s="104"/>
      <c r="CRG115" s="104"/>
      <c r="CRH115" s="104"/>
      <c r="CRI115" s="104"/>
      <c r="CRJ115" s="104"/>
      <c r="CRK115" s="104"/>
      <c r="CRL115" s="104"/>
      <c r="CRM115" s="104"/>
      <c r="CRN115" s="104"/>
      <c r="CRO115" s="104"/>
      <c r="CRP115" s="104"/>
      <c r="CRQ115" s="104"/>
      <c r="CRR115" s="104"/>
      <c r="CRS115" s="104"/>
      <c r="CRT115" s="104"/>
      <c r="CRU115" s="104"/>
      <c r="CRV115" s="104"/>
      <c r="CRW115" s="104"/>
      <c r="CRX115" s="104"/>
      <c r="CRY115" s="104"/>
      <c r="CRZ115" s="104"/>
      <c r="CSA115" s="104"/>
      <c r="CSB115" s="104"/>
      <c r="CSC115" s="104"/>
      <c r="CSD115" s="104"/>
      <c r="CSE115" s="104"/>
      <c r="CSF115" s="104"/>
      <c r="CSG115" s="104"/>
      <c r="CSH115" s="104"/>
      <c r="CSI115" s="104"/>
      <c r="CSJ115" s="104"/>
      <c r="CSK115" s="104"/>
      <c r="CSL115" s="104"/>
      <c r="CSM115" s="104"/>
      <c r="CSN115" s="104"/>
      <c r="CSO115" s="104"/>
      <c r="CSP115" s="104"/>
      <c r="CSQ115" s="104"/>
      <c r="CSR115" s="104"/>
      <c r="CSS115" s="104"/>
      <c r="CST115" s="104"/>
      <c r="CSU115" s="104"/>
      <c r="CSV115" s="104"/>
      <c r="CSW115" s="104"/>
      <c r="CSX115" s="104"/>
      <c r="CSY115" s="104"/>
      <c r="CSZ115" s="104"/>
      <c r="CTA115" s="104"/>
      <c r="CTB115" s="104"/>
      <c r="CTC115" s="104"/>
      <c r="CTD115" s="104"/>
      <c r="CTE115" s="104"/>
      <c r="CTF115" s="104"/>
      <c r="CTG115" s="104"/>
      <c r="CTH115" s="104"/>
      <c r="CTI115" s="104"/>
      <c r="CTJ115" s="104"/>
      <c r="CTK115" s="104"/>
      <c r="CTL115" s="104"/>
      <c r="CTM115" s="104"/>
      <c r="CTN115" s="104"/>
      <c r="CTO115" s="104"/>
      <c r="CTP115" s="104"/>
      <c r="CTQ115" s="104"/>
      <c r="CTR115" s="104"/>
      <c r="CTS115" s="104"/>
      <c r="CTT115" s="104"/>
      <c r="CTU115" s="104"/>
      <c r="CTV115" s="104"/>
      <c r="CTW115" s="104"/>
      <c r="CTX115" s="104"/>
      <c r="CTY115" s="104"/>
      <c r="CTZ115" s="104"/>
      <c r="CUA115" s="104"/>
      <c r="CUB115" s="104"/>
      <c r="CUC115" s="104"/>
      <c r="CUD115" s="104"/>
      <c r="CUE115" s="104"/>
      <c r="CUF115" s="104"/>
      <c r="CUG115" s="104"/>
      <c r="CUH115" s="104"/>
      <c r="CUI115" s="104"/>
      <c r="CUJ115" s="104"/>
      <c r="CUK115" s="104"/>
      <c r="CUL115" s="104"/>
      <c r="CUM115" s="104"/>
      <c r="CUN115" s="104"/>
      <c r="CUO115" s="104"/>
      <c r="CUP115" s="104"/>
      <c r="CUQ115" s="104"/>
      <c r="CUR115" s="104"/>
      <c r="CUS115" s="104"/>
      <c r="CUT115" s="104"/>
      <c r="CUU115" s="104"/>
      <c r="CUV115" s="104"/>
      <c r="CUW115" s="104"/>
      <c r="CUX115" s="104"/>
      <c r="CUY115" s="104"/>
      <c r="CUZ115" s="104"/>
      <c r="CVA115" s="104"/>
      <c r="CVB115" s="104"/>
      <c r="CVC115" s="104"/>
      <c r="CVD115" s="104"/>
      <c r="CVE115" s="104"/>
      <c r="CVF115" s="104"/>
      <c r="CVG115" s="104"/>
      <c r="CVH115" s="104"/>
      <c r="CVI115" s="104"/>
      <c r="CVJ115" s="104"/>
      <c r="CVK115" s="104"/>
      <c r="CVL115" s="104"/>
      <c r="CVM115" s="104"/>
      <c r="CVN115" s="104"/>
      <c r="CVO115" s="104"/>
      <c r="CVP115" s="104"/>
      <c r="CVQ115" s="104"/>
      <c r="CVR115" s="104"/>
      <c r="CVS115" s="104"/>
      <c r="CVT115" s="104"/>
      <c r="CVU115" s="104"/>
      <c r="CVV115" s="104"/>
      <c r="CVW115" s="104"/>
      <c r="CVX115" s="104"/>
      <c r="CVY115" s="104"/>
      <c r="CVZ115" s="104"/>
      <c r="CWA115" s="104"/>
      <c r="CWB115" s="104"/>
      <c r="CWC115" s="104"/>
      <c r="CWD115" s="104"/>
      <c r="CWE115" s="104"/>
      <c r="CWF115" s="104"/>
      <c r="CWG115" s="104"/>
      <c r="CWH115" s="104"/>
      <c r="CWI115" s="104"/>
      <c r="CWJ115" s="104"/>
      <c r="CWK115" s="104"/>
      <c r="CWL115" s="104"/>
      <c r="CWM115" s="104"/>
      <c r="CWN115" s="104"/>
      <c r="CWO115" s="104"/>
      <c r="CWP115" s="104"/>
      <c r="CWQ115" s="104"/>
      <c r="CWR115" s="104"/>
      <c r="CWS115" s="104"/>
      <c r="CWT115" s="104"/>
      <c r="CWU115" s="104"/>
      <c r="CWV115" s="104"/>
      <c r="CWW115" s="104"/>
      <c r="CWX115" s="104"/>
      <c r="CWY115" s="104"/>
      <c r="CWZ115" s="104"/>
      <c r="CXA115" s="104"/>
      <c r="CXB115" s="104"/>
      <c r="CXC115" s="104"/>
      <c r="CXD115" s="104"/>
      <c r="CXE115" s="104"/>
      <c r="CXF115" s="104"/>
      <c r="CXG115" s="104"/>
      <c r="CXH115" s="104"/>
      <c r="CXI115" s="104"/>
      <c r="CXJ115" s="104"/>
      <c r="CXK115" s="104"/>
      <c r="CXL115" s="104"/>
      <c r="CXM115" s="104"/>
      <c r="CXN115" s="104"/>
      <c r="CXO115" s="104"/>
      <c r="CXP115" s="104"/>
      <c r="CXQ115" s="104"/>
      <c r="CXR115" s="104"/>
      <c r="CXS115" s="104"/>
      <c r="CXT115" s="104"/>
      <c r="CXU115" s="104"/>
      <c r="CXV115" s="104"/>
      <c r="CXW115" s="104"/>
      <c r="CXX115" s="104"/>
      <c r="CXY115" s="104"/>
      <c r="CXZ115" s="104"/>
      <c r="CYA115" s="104"/>
      <c r="CYB115" s="104"/>
      <c r="CYC115" s="104"/>
      <c r="CYD115" s="104"/>
      <c r="CYE115" s="104"/>
      <c r="CYF115" s="104"/>
      <c r="CYG115" s="104"/>
      <c r="CYH115" s="104"/>
      <c r="CYI115" s="104"/>
      <c r="CYJ115" s="104"/>
      <c r="CYK115" s="104"/>
      <c r="CYL115" s="104"/>
      <c r="CYM115" s="104"/>
      <c r="CYN115" s="104"/>
      <c r="CYO115" s="104"/>
      <c r="CYP115" s="104"/>
      <c r="CYQ115" s="104"/>
      <c r="CYR115" s="104"/>
      <c r="CYS115" s="104"/>
      <c r="CYT115" s="104"/>
      <c r="CYU115" s="104"/>
      <c r="CYV115" s="104"/>
      <c r="CYW115" s="104"/>
      <c r="CYX115" s="104"/>
      <c r="CYY115" s="104"/>
      <c r="CYZ115" s="104"/>
      <c r="CZA115" s="104"/>
      <c r="CZB115" s="104"/>
      <c r="CZC115" s="104"/>
      <c r="CZD115" s="104"/>
      <c r="CZE115" s="104"/>
      <c r="CZF115" s="104"/>
      <c r="CZG115" s="104"/>
      <c r="CZH115" s="104"/>
      <c r="CZI115" s="104"/>
      <c r="CZJ115" s="104"/>
      <c r="CZK115" s="104"/>
      <c r="CZL115" s="104"/>
      <c r="CZM115" s="104"/>
      <c r="CZN115" s="104"/>
      <c r="CZO115" s="104"/>
      <c r="CZP115" s="104"/>
      <c r="CZQ115" s="104"/>
      <c r="CZR115" s="104"/>
      <c r="CZS115" s="104"/>
      <c r="CZT115" s="104"/>
      <c r="CZU115" s="104"/>
      <c r="CZV115" s="104"/>
      <c r="CZW115" s="104"/>
      <c r="CZX115" s="104"/>
      <c r="CZY115" s="104"/>
      <c r="CZZ115" s="104"/>
      <c r="DAA115" s="104"/>
      <c r="DAB115" s="104"/>
      <c r="DAC115" s="104"/>
      <c r="DAD115" s="104"/>
      <c r="DAE115" s="104"/>
      <c r="DAF115" s="104"/>
      <c r="DAG115" s="104"/>
      <c r="DAH115" s="104"/>
      <c r="DAI115" s="104"/>
      <c r="DAJ115" s="104"/>
      <c r="DAK115" s="104"/>
      <c r="DAL115" s="104"/>
      <c r="DAM115" s="104"/>
      <c r="DAN115" s="104"/>
      <c r="DAO115" s="104"/>
      <c r="DAP115" s="104"/>
      <c r="DAQ115" s="104"/>
      <c r="DAR115" s="104"/>
      <c r="DAS115" s="104"/>
      <c r="DAT115" s="104"/>
      <c r="DAU115" s="104"/>
      <c r="DAV115" s="104"/>
      <c r="DAW115" s="104"/>
      <c r="DAX115" s="104"/>
      <c r="DAY115" s="104"/>
      <c r="DAZ115" s="104"/>
      <c r="DBA115" s="104"/>
      <c r="DBB115" s="104"/>
      <c r="DBC115" s="104"/>
      <c r="DBD115" s="104"/>
      <c r="DBE115" s="104"/>
      <c r="DBF115" s="104"/>
      <c r="DBG115" s="104"/>
      <c r="DBH115" s="104"/>
      <c r="DBI115" s="104"/>
      <c r="DBJ115" s="104"/>
      <c r="DBK115" s="104"/>
      <c r="DBL115" s="104"/>
      <c r="DBM115" s="104"/>
      <c r="DBN115" s="104"/>
      <c r="DBO115" s="104"/>
      <c r="DBP115" s="104"/>
      <c r="DBQ115" s="104"/>
      <c r="DBR115" s="104"/>
      <c r="DBS115" s="104"/>
      <c r="DBT115" s="104"/>
      <c r="DBU115" s="104"/>
      <c r="DBV115" s="104"/>
      <c r="DBW115" s="104"/>
      <c r="DBX115" s="104"/>
      <c r="DBY115" s="104"/>
      <c r="DBZ115" s="104"/>
      <c r="DCA115" s="104"/>
      <c r="DCB115" s="104"/>
      <c r="DCC115" s="104"/>
      <c r="DCD115" s="104"/>
      <c r="DCE115" s="104"/>
      <c r="DCF115" s="104"/>
      <c r="DCG115" s="104"/>
      <c r="DCH115" s="104"/>
      <c r="DCI115" s="104"/>
      <c r="DCJ115" s="104"/>
      <c r="DCK115" s="104"/>
      <c r="DCL115" s="104"/>
      <c r="DCM115" s="104"/>
      <c r="DCN115" s="104"/>
      <c r="DCO115" s="104"/>
      <c r="DCP115" s="104"/>
      <c r="DCQ115" s="104"/>
      <c r="DCR115" s="104"/>
      <c r="DCS115" s="104"/>
      <c r="DCT115" s="104"/>
      <c r="DCU115" s="104"/>
      <c r="DCV115" s="104"/>
      <c r="DCW115" s="104"/>
      <c r="DCX115" s="104"/>
      <c r="DCY115" s="104"/>
      <c r="DCZ115" s="104"/>
      <c r="DDA115" s="104"/>
      <c r="DDB115" s="104"/>
      <c r="DDC115" s="104"/>
      <c r="DDD115" s="104"/>
      <c r="DDE115" s="104"/>
      <c r="DDF115" s="104"/>
      <c r="DDG115" s="104"/>
      <c r="DDH115" s="104"/>
      <c r="DDI115" s="104"/>
      <c r="DDJ115" s="104"/>
      <c r="DDK115" s="104"/>
      <c r="DDL115" s="104"/>
      <c r="DDM115" s="104"/>
      <c r="DDN115" s="104"/>
      <c r="DDO115" s="104"/>
      <c r="DDP115" s="104"/>
      <c r="DDQ115" s="104"/>
      <c r="DDR115" s="104"/>
      <c r="DDS115" s="104"/>
      <c r="DDT115" s="104"/>
      <c r="DDU115" s="104"/>
      <c r="DDV115" s="104"/>
      <c r="DDW115" s="104"/>
      <c r="DDX115" s="104"/>
      <c r="DDY115" s="104"/>
      <c r="DDZ115" s="104"/>
      <c r="DEA115" s="104"/>
      <c r="DEB115" s="104"/>
      <c r="DEC115" s="104"/>
      <c r="DED115" s="104"/>
      <c r="DEE115" s="104"/>
      <c r="DEF115" s="104"/>
      <c r="DEG115" s="104"/>
      <c r="DEH115" s="104"/>
      <c r="DEI115" s="104"/>
      <c r="DEJ115" s="104"/>
      <c r="DEK115" s="104"/>
      <c r="DEL115" s="104"/>
      <c r="DEM115" s="104"/>
      <c r="DEN115" s="104"/>
      <c r="DEO115" s="104"/>
      <c r="DEP115" s="104"/>
      <c r="DEQ115" s="104"/>
      <c r="DER115" s="104"/>
      <c r="DES115" s="104"/>
      <c r="DET115" s="104"/>
      <c r="DEU115" s="104"/>
      <c r="DEV115" s="104"/>
      <c r="DEW115" s="104"/>
      <c r="DEX115" s="104"/>
      <c r="DEY115" s="104"/>
      <c r="DEZ115" s="104"/>
      <c r="DFA115" s="104"/>
      <c r="DFB115" s="104"/>
      <c r="DFC115" s="104"/>
      <c r="DFD115" s="104"/>
      <c r="DFE115" s="104"/>
      <c r="DFF115" s="104"/>
      <c r="DFG115" s="104"/>
      <c r="DFH115" s="104"/>
      <c r="DFI115" s="104"/>
      <c r="DFJ115" s="104"/>
      <c r="DFK115" s="104"/>
      <c r="DFL115" s="104"/>
      <c r="DFM115" s="104"/>
      <c r="DFN115" s="104"/>
      <c r="DFO115" s="104"/>
      <c r="DFP115" s="104"/>
      <c r="DFQ115" s="104"/>
      <c r="DFR115" s="104"/>
      <c r="DFS115" s="104"/>
      <c r="DFT115" s="104"/>
      <c r="DFU115" s="104"/>
      <c r="DFV115" s="104"/>
      <c r="DFW115" s="104"/>
      <c r="DFX115" s="104"/>
      <c r="DFY115" s="104"/>
      <c r="DFZ115" s="104"/>
      <c r="DGA115" s="104"/>
      <c r="DGB115" s="104"/>
      <c r="DGC115" s="104"/>
      <c r="DGD115" s="104"/>
      <c r="DGE115" s="104"/>
      <c r="DGF115" s="104"/>
      <c r="DGG115" s="104"/>
      <c r="DGH115" s="104"/>
      <c r="DGI115" s="104"/>
      <c r="DGJ115" s="104"/>
      <c r="DGK115" s="104"/>
      <c r="DGL115" s="104"/>
      <c r="DGM115" s="104"/>
      <c r="DGN115" s="104"/>
      <c r="DGO115" s="104"/>
      <c r="DGP115" s="104"/>
      <c r="DGQ115" s="104"/>
      <c r="DGR115" s="104"/>
      <c r="DGS115" s="104"/>
      <c r="DGT115" s="104"/>
      <c r="DGU115" s="104"/>
      <c r="DGV115" s="104"/>
      <c r="DGW115" s="104"/>
      <c r="DGX115" s="104"/>
      <c r="DGY115" s="104"/>
      <c r="DGZ115" s="104"/>
      <c r="DHA115" s="104"/>
      <c r="DHB115" s="104"/>
      <c r="DHC115" s="104"/>
      <c r="DHD115" s="104"/>
      <c r="DHE115" s="104"/>
      <c r="DHF115" s="104"/>
      <c r="DHG115" s="104"/>
      <c r="DHH115" s="104"/>
      <c r="DHI115" s="104"/>
      <c r="DHJ115" s="104"/>
      <c r="DHK115" s="104"/>
      <c r="DHL115" s="104"/>
      <c r="DHM115" s="104"/>
      <c r="DHN115" s="104"/>
      <c r="DHO115" s="104"/>
      <c r="DHP115" s="104"/>
      <c r="DHQ115" s="104"/>
      <c r="DHR115" s="104"/>
      <c r="DHS115" s="104"/>
      <c r="DHT115" s="104"/>
      <c r="DHU115" s="104"/>
      <c r="DHV115" s="104"/>
      <c r="DHW115" s="104"/>
      <c r="DHX115" s="104"/>
      <c r="DHY115" s="104"/>
      <c r="DHZ115" s="104"/>
      <c r="DIA115" s="104"/>
      <c r="DIB115" s="104"/>
      <c r="DIC115" s="104"/>
      <c r="DID115" s="104"/>
      <c r="DIE115" s="104"/>
      <c r="DIF115" s="104"/>
      <c r="DIG115" s="104"/>
      <c r="DIH115" s="104"/>
      <c r="DII115" s="104"/>
      <c r="DIJ115" s="104"/>
      <c r="DIK115" s="104"/>
      <c r="DIL115" s="104"/>
      <c r="DIM115" s="104"/>
      <c r="DIN115" s="104"/>
      <c r="DIO115" s="104"/>
      <c r="DIP115" s="104"/>
      <c r="DIQ115" s="104"/>
      <c r="DIR115" s="104"/>
      <c r="DIS115" s="104"/>
      <c r="DIT115" s="104"/>
      <c r="DIU115" s="104"/>
      <c r="DIV115" s="104"/>
      <c r="DIW115" s="104"/>
      <c r="DIX115" s="104"/>
      <c r="DIY115" s="104"/>
      <c r="DIZ115" s="104"/>
      <c r="DJA115" s="104"/>
      <c r="DJB115" s="104"/>
      <c r="DJC115" s="104"/>
      <c r="DJD115" s="104"/>
      <c r="DJE115" s="104"/>
      <c r="DJF115" s="104"/>
      <c r="DJG115" s="104"/>
      <c r="DJH115" s="104"/>
      <c r="DJI115" s="104"/>
      <c r="DJJ115" s="104"/>
      <c r="DJK115" s="104"/>
      <c r="DJL115" s="104"/>
      <c r="DJM115" s="104"/>
      <c r="DJN115" s="104"/>
      <c r="DJO115" s="104"/>
      <c r="DJP115" s="104"/>
      <c r="DJQ115" s="104"/>
      <c r="DJR115" s="104"/>
      <c r="DJS115" s="104"/>
      <c r="DJT115" s="104"/>
      <c r="DJU115" s="104"/>
      <c r="DJV115" s="104"/>
      <c r="DJW115" s="104"/>
      <c r="DJX115" s="104"/>
      <c r="DJY115" s="104"/>
      <c r="DJZ115" s="104"/>
      <c r="DKA115" s="104"/>
      <c r="DKB115" s="104"/>
      <c r="DKC115" s="104"/>
      <c r="DKD115" s="104"/>
      <c r="DKE115" s="104"/>
      <c r="DKF115" s="104"/>
      <c r="DKG115" s="104"/>
      <c r="DKH115" s="104"/>
      <c r="DKI115" s="104"/>
      <c r="DKJ115" s="104"/>
      <c r="DKK115" s="104"/>
      <c r="DKL115" s="104"/>
      <c r="DKM115" s="104"/>
      <c r="DKN115" s="104"/>
      <c r="DKO115" s="104"/>
      <c r="DKP115" s="104"/>
      <c r="DKQ115" s="104"/>
      <c r="DKR115" s="104"/>
      <c r="DKS115" s="104"/>
      <c r="DKT115" s="104"/>
      <c r="DKU115" s="104"/>
      <c r="DKV115" s="104"/>
      <c r="DKW115" s="104"/>
      <c r="DKX115" s="104"/>
      <c r="DKY115" s="104"/>
      <c r="DKZ115" s="104"/>
      <c r="DLA115" s="104"/>
      <c r="DLB115" s="104"/>
      <c r="DLC115" s="104"/>
      <c r="DLD115" s="104"/>
      <c r="DLE115" s="104"/>
      <c r="DLF115" s="104"/>
      <c r="DLG115" s="104"/>
      <c r="DLH115" s="104"/>
      <c r="DLI115" s="104"/>
      <c r="DLJ115" s="104"/>
      <c r="DLK115" s="104"/>
      <c r="DLL115" s="104"/>
      <c r="DLM115" s="104"/>
      <c r="DLN115" s="104"/>
      <c r="DLO115" s="104"/>
      <c r="DLP115" s="104"/>
      <c r="DLQ115" s="104"/>
      <c r="DLR115" s="104"/>
      <c r="DLS115" s="104"/>
      <c r="DLT115" s="104"/>
      <c r="DLU115" s="104"/>
      <c r="DLV115" s="104"/>
      <c r="DLW115" s="104"/>
      <c r="DLX115" s="104"/>
      <c r="DLY115" s="104"/>
      <c r="DLZ115" s="104"/>
      <c r="DMA115" s="104"/>
      <c r="DMB115" s="104"/>
      <c r="DMC115" s="104"/>
      <c r="DMD115" s="104"/>
      <c r="DME115" s="104"/>
      <c r="DMF115" s="104"/>
      <c r="DMG115" s="104"/>
      <c r="DMH115" s="104"/>
      <c r="DMI115" s="104"/>
      <c r="DMJ115" s="104"/>
      <c r="DMK115" s="104"/>
      <c r="DML115" s="104"/>
      <c r="DMM115" s="104"/>
      <c r="DMN115" s="104"/>
      <c r="DMO115" s="104"/>
      <c r="DMP115" s="104"/>
      <c r="DMQ115" s="104"/>
      <c r="DMR115" s="104"/>
      <c r="DMS115" s="104"/>
      <c r="DMT115" s="104"/>
      <c r="DMU115" s="104"/>
      <c r="DMV115" s="104"/>
      <c r="DMW115" s="104"/>
      <c r="DMX115" s="104"/>
      <c r="DMY115" s="104"/>
      <c r="DMZ115" s="104"/>
      <c r="DNA115" s="104"/>
      <c r="DNB115" s="104"/>
      <c r="DNC115" s="104"/>
      <c r="DND115" s="104"/>
      <c r="DNE115" s="104"/>
      <c r="DNF115" s="104"/>
      <c r="DNG115" s="104"/>
      <c r="DNH115" s="104"/>
      <c r="DNI115" s="104"/>
      <c r="DNJ115" s="104"/>
      <c r="DNK115" s="104"/>
      <c r="DNL115" s="104"/>
      <c r="DNM115" s="104"/>
      <c r="DNN115" s="104"/>
      <c r="DNO115" s="104"/>
      <c r="DNP115" s="104"/>
      <c r="DNQ115" s="104"/>
      <c r="DNR115" s="104"/>
      <c r="DNS115" s="104"/>
      <c r="DNT115" s="104"/>
      <c r="DNU115" s="104"/>
      <c r="DNV115" s="104"/>
      <c r="DNW115" s="104"/>
      <c r="DNX115" s="104"/>
      <c r="DNY115" s="104"/>
      <c r="DNZ115" s="104"/>
      <c r="DOA115" s="104"/>
      <c r="DOB115" s="104"/>
      <c r="DOC115" s="104"/>
      <c r="DOD115" s="104"/>
      <c r="DOE115" s="104"/>
      <c r="DOF115" s="104"/>
      <c r="DOG115" s="104"/>
      <c r="DOH115" s="104"/>
      <c r="DOI115" s="104"/>
      <c r="DOJ115" s="104"/>
      <c r="DOK115" s="104"/>
      <c r="DOL115" s="104"/>
      <c r="DOM115" s="104"/>
      <c r="DON115" s="104"/>
      <c r="DOO115" s="104"/>
      <c r="DOP115" s="104"/>
      <c r="DOQ115" s="104"/>
      <c r="DOR115" s="104"/>
      <c r="DOS115" s="104"/>
      <c r="DOT115" s="104"/>
      <c r="DOU115" s="104"/>
      <c r="DOV115" s="104"/>
      <c r="DOW115" s="104"/>
      <c r="DOX115" s="104"/>
      <c r="DOY115" s="104"/>
      <c r="DOZ115" s="104"/>
      <c r="DPA115" s="104"/>
      <c r="DPB115" s="104"/>
      <c r="DPC115" s="104"/>
      <c r="DPD115" s="104"/>
      <c r="DPE115" s="104"/>
      <c r="DPF115" s="104"/>
      <c r="DPG115" s="104"/>
      <c r="DPH115" s="104"/>
      <c r="DPI115" s="104"/>
      <c r="DPJ115" s="104"/>
      <c r="DPK115" s="104"/>
      <c r="DPL115" s="104"/>
      <c r="DPM115" s="104"/>
      <c r="DPN115" s="104"/>
      <c r="DPO115" s="104"/>
      <c r="DPP115" s="104"/>
      <c r="DPQ115" s="104"/>
      <c r="DPR115" s="104"/>
      <c r="DPS115" s="104"/>
      <c r="DPT115" s="104"/>
      <c r="DPU115" s="104"/>
      <c r="DPV115" s="104"/>
      <c r="DPW115" s="104"/>
      <c r="DPX115" s="104"/>
      <c r="DPY115" s="104"/>
      <c r="DPZ115" s="104"/>
      <c r="DQA115" s="104"/>
      <c r="DQB115" s="104"/>
      <c r="DQC115" s="104"/>
      <c r="DQD115" s="104"/>
      <c r="DQE115" s="104"/>
      <c r="DQF115" s="104"/>
      <c r="DQG115" s="104"/>
      <c r="DQH115" s="104"/>
      <c r="DQI115" s="104"/>
      <c r="DQJ115" s="104"/>
      <c r="DQK115" s="104"/>
      <c r="DQL115" s="104"/>
      <c r="DQM115" s="104"/>
      <c r="DQN115" s="104"/>
      <c r="DQO115" s="104"/>
      <c r="DQP115" s="104"/>
      <c r="DQQ115" s="104"/>
      <c r="DQR115" s="104"/>
      <c r="DQS115" s="104"/>
      <c r="DQT115" s="104"/>
      <c r="DQU115" s="104"/>
      <c r="DQV115" s="104"/>
      <c r="DQW115" s="104"/>
      <c r="DQX115" s="104"/>
      <c r="DQY115" s="104"/>
      <c r="DQZ115" s="104"/>
      <c r="DRA115" s="104"/>
      <c r="DRB115" s="104"/>
      <c r="DRC115" s="104"/>
      <c r="DRD115" s="104"/>
      <c r="DRE115" s="104"/>
      <c r="DRF115" s="104"/>
      <c r="DRG115" s="104"/>
      <c r="DRH115" s="104"/>
      <c r="DRI115" s="104"/>
      <c r="DRJ115" s="104"/>
      <c r="DRK115" s="104"/>
      <c r="DRL115" s="104"/>
      <c r="DRM115" s="104"/>
      <c r="DRN115" s="104"/>
      <c r="DRO115" s="104"/>
      <c r="DRP115" s="104"/>
      <c r="DRQ115" s="104"/>
      <c r="DRR115" s="104"/>
      <c r="DRS115" s="104"/>
      <c r="DRT115" s="104"/>
      <c r="DRU115" s="104"/>
      <c r="DRV115" s="104"/>
      <c r="DRW115" s="104"/>
      <c r="DRX115" s="104"/>
      <c r="DRY115" s="104"/>
      <c r="DRZ115" s="104"/>
      <c r="DSA115" s="104"/>
      <c r="DSB115" s="104"/>
      <c r="DSC115" s="104"/>
      <c r="DSD115" s="104"/>
      <c r="DSE115" s="104"/>
      <c r="DSF115" s="104"/>
      <c r="DSG115" s="104"/>
      <c r="DSH115" s="104"/>
      <c r="DSI115" s="104"/>
      <c r="DSJ115" s="104"/>
      <c r="DSK115" s="104"/>
      <c r="DSL115" s="104"/>
      <c r="DSM115" s="104"/>
      <c r="DSN115" s="104"/>
      <c r="DSO115" s="104"/>
      <c r="DSP115" s="104"/>
      <c r="DSQ115" s="104"/>
      <c r="DSR115" s="104"/>
      <c r="DSS115" s="104"/>
      <c r="DST115" s="104"/>
      <c r="DSU115" s="104"/>
      <c r="DSV115" s="104"/>
      <c r="DSW115" s="104"/>
      <c r="DSX115" s="104"/>
      <c r="DSY115" s="104"/>
      <c r="DSZ115" s="104"/>
      <c r="DTA115" s="104"/>
      <c r="DTB115" s="104"/>
      <c r="DTC115" s="104"/>
      <c r="DTD115" s="104"/>
      <c r="DTE115" s="104"/>
      <c r="DTF115" s="104"/>
      <c r="DTG115" s="104"/>
      <c r="DTH115" s="104"/>
      <c r="DTI115" s="104"/>
      <c r="DTJ115" s="104"/>
      <c r="DTK115" s="104"/>
      <c r="DTL115" s="104"/>
      <c r="DTM115" s="104"/>
      <c r="DTN115" s="104"/>
      <c r="DTO115" s="104"/>
      <c r="DTP115" s="104"/>
      <c r="DTQ115" s="104"/>
      <c r="DTR115" s="104"/>
      <c r="DTS115" s="104"/>
      <c r="DTT115" s="104"/>
      <c r="DTU115" s="104"/>
      <c r="DTV115" s="104"/>
      <c r="DTW115" s="104"/>
      <c r="DTX115" s="104"/>
      <c r="DTY115" s="104"/>
      <c r="DTZ115" s="104"/>
      <c r="DUA115" s="104"/>
      <c r="DUB115" s="104"/>
      <c r="DUC115" s="104"/>
      <c r="DUD115" s="104"/>
      <c r="DUE115" s="104"/>
      <c r="DUF115" s="104"/>
      <c r="DUG115" s="104"/>
      <c r="DUH115" s="104"/>
      <c r="DUI115" s="104"/>
      <c r="DUJ115" s="104"/>
      <c r="DUK115" s="104"/>
      <c r="DUL115" s="104"/>
      <c r="DUM115" s="104"/>
      <c r="DUN115" s="104"/>
      <c r="DUO115" s="104"/>
      <c r="DUP115" s="104"/>
      <c r="DUQ115" s="104"/>
      <c r="DUR115" s="104"/>
      <c r="DUS115" s="104"/>
      <c r="DUT115" s="104"/>
      <c r="DUU115" s="104"/>
      <c r="DUV115" s="104"/>
      <c r="DUW115" s="104"/>
      <c r="DUX115" s="104"/>
      <c r="DUY115" s="104"/>
      <c r="DUZ115" s="104"/>
      <c r="DVA115" s="104"/>
      <c r="DVB115" s="104"/>
      <c r="DVC115" s="104"/>
      <c r="DVD115" s="104"/>
      <c r="DVE115" s="104"/>
      <c r="DVF115" s="104"/>
      <c r="DVG115" s="104"/>
      <c r="DVH115" s="104"/>
      <c r="DVI115" s="104"/>
      <c r="DVJ115" s="104"/>
      <c r="DVK115" s="104"/>
      <c r="DVL115" s="104"/>
      <c r="DVM115" s="104"/>
      <c r="DVN115" s="104"/>
      <c r="DVO115" s="104"/>
      <c r="DVP115" s="104"/>
      <c r="DVQ115" s="104"/>
      <c r="DVR115" s="104"/>
      <c r="DVS115" s="104"/>
      <c r="DVT115" s="104"/>
      <c r="DVU115" s="104"/>
      <c r="DVV115" s="104"/>
      <c r="DVW115" s="104"/>
      <c r="DVX115" s="104"/>
      <c r="DVY115" s="104"/>
      <c r="DVZ115" s="104"/>
      <c r="DWA115" s="104"/>
      <c r="DWB115" s="104"/>
      <c r="DWC115" s="104"/>
      <c r="DWD115" s="104"/>
      <c r="DWE115" s="104"/>
      <c r="DWF115" s="104"/>
      <c r="DWG115" s="104"/>
      <c r="DWH115" s="104"/>
      <c r="DWI115" s="104"/>
      <c r="DWJ115" s="104"/>
      <c r="DWK115" s="104"/>
      <c r="DWL115" s="104"/>
      <c r="DWM115" s="104"/>
      <c r="DWN115" s="104"/>
      <c r="DWO115" s="104"/>
      <c r="DWP115" s="104"/>
      <c r="DWQ115" s="104"/>
      <c r="DWR115" s="104"/>
      <c r="DWS115" s="104"/>
      <c r="DWT115" s="104"/>
      <c r="DWU115" s="104"/>
      <c r="DWV115" s="104"/>
      <c r="DWW115" s="104"/>
      <c r="DWX115" s="104"/>
      <c r="DWY115" s="104"/>
      <c r="DWZ115" s="104"/>
      <c r="DXA115" s="104"/>
      <c r="DXB115" s="104"/>
      <c r="DXC115" s="104"/>
      <c r="DXD115" s="104"/>
      <c r="DXE115" s="104"/>
      <c r="DXF115" s="104"/>
      <c r="DXG115" s="104"/>
      <c r="DXH115" s="104"/>
      <c r="DXI115" s="104"/>
      <c r="DXJ115" s="104"/>
      <c r="DXK115" s="104"/>
      <c r="DXL115" s="104"/>
      <c r="DXM115" s="104"/>
      <c r="DXN115" s="104"/>
      <c r="DXO115" s="104"/>
      <c r="DXP115" s="104"/>
      <c r="DXQ115" s="104"/>
      <c r="DXR115" s="104"/>
      <c r="DXS115" s="104"/>
      <c r="DXT115" s="104"/>
      <c r="DXU115" s="104"/>
      <c r="DXV115" s="104"/>
      <c r="DXW115" s="104"/>
      <c r="DXX115" s="104"/>
      <c r="DXY115" s="104"/>
      <c r="DXZ115" s="104"/>
      <c r="DYA115" s="104"/>
      <c r="DYB115" s="104"/>
      <c r="DYC115" s="104"/>
      <c r="DYD115" s="104"/>
      <c r="DYE115" s="104"/>
      <c r="DYF115" s="104"/>
      <c r="DYG115" s="104"/>
      <c r="DYH115" s="104"/>
      <c r="DYI115" s="104"/>
      <c r="DYJ115" s="104"/>
      <c r="DYK115" s="104"/>
      <c r="DYL115" s="104"/>
      <c r="DYM115" s="104"/>
      <c r="DYN115" s="104"/>
      <c r="DYO115" s="104"/>
      <c r="DYP115" s="104"/>
      <c r="DYQ115" s="104"/>
      <c r="DYR115" s="104"/>
      <c r="DYS115" s="104"/>
      <c r="DYT115" s="104"/>
      <c r="DYU115" s="104"/>
      <c r="DYV115" s="104"/>
      <c r="DYW115" s="104"/>
      <c r="DYX115" s="104"/>
      <c r="DYY115" s="104"/>
      <c r="DYZ115" s="104"/>
      <c r="DZA115" s="104"/>
      <c r="DZB115" s="104"/>
      <c r="DZC115" s="104"/>
      <c r="DZD115" s="104"/>
      <c r="DZE115" s="104"/>
      <c r="DZF115" s="104"/>
      <c r="DZG115" s="104"/>
      <c r="DZH115" s="104"/>
      <c r="DZI115" s="104"/>
      <c r="DZJ115" s="104"/>
      <c r="DZK115" s="104"/>
      <c r="DZL115" s="104"/>
      <c r="DZM115" s="104"/>
      <c r="DZN115" s="104"/>
      <c r="DZO115" s="104"/>
      <c r="DZP115" s="104"/>
      <c r="DZQ115" s="104"/>
      <c r="DZR115" s="104"/>
      <c r="DZS115" s="104"/>
      <c r="DZT115" s="104"/>
      <c r="DZU115" s="104"/>
      <c r="DZV115" s="104"/>
      <c r="DZW115" s="104"/>
      <c r="DZX115" s="104"/>
      <c r="DZY115" s="104"/>
      <c r="DZZ115" s="104"/>
      <c r="EAA115" s="104"/>
      <c r="EAB115" s="104"/>
      <c r="EAC115" s="104"/>
      <c r="EAD115" s="104"/>
      <c r="EAE115" s="104"/>
      <c r="EAF115" s="104"/>
      <c r="EAG115" s="104"/>
      <c r="EAH115" s="104"/>
      <c r="EAI115" s="104"/>
      <c r="EAJ115" s="104"/>
      <c r="EAK115" s="104"/>
      <c r="EAL115" s="104"/>
      <c r="EAM115" s="104"/>
      <c r="EAN115" s="104"/>
      <c r="EAO115" s="104"/>
      <c r="EAP115" s="104"/>
      <c r="EAQ115" s="104"/>
      <c r="EAR115" s="104"/>
      <c r="EAS115" s="104"/>
      <c r="EAT115" s="104"/>
      <c r="EAU115" s="104"/>
      <c r="EAV115" s="104"/>
      <c r="EAW115" s="104"/>
      <c r="EAX115" s="104"/>
      <c r="EAY115" s="104"/>
      <c r="EAZ115" s="104"/>
      <c r="EBA115" s="104"/>
      <c r="EBB115" s="104"/>
      <c r="EBC115" s="104"/>
      <c r="EBD115" s="104"/>
      <c r="EBE115" s="104"/>
      <c r="EBF115" s="104"/>
      <c r="EBG115" s="104"/>
      <c r="EBH115" s="104"/>
      <c r="EBI115" s="104"/>
      <c r="EBJ115" s="104"/>
      <c r="EBK115" s="104"/>
      <c r="EBL115" s="104"/>
      <c r="EBM115" s="104"/>
      <c r="EBN115" s="104"/>
      <c r="EBO115" s="104"/>
      <c r="EBP115" s="104"/>
      <c r="EBQ115" s="104"/>
      <c r="EBR115" s="104"/>
      <c r="EBS115" s="104"/>
      <c r="EBT115" s="104"/>
      <c r="EBU115" s="104"/>
      <c r="EBV115" s="104"/>
      <c r="EBW115" s="104"/>
      <c r="EBX115" s="104"/>
      <c r="EBY115" s="104"/>
      <c r="EBZ115" s="104"/>
      <c r="ECA115" s="104"/>
      <c r="ECB115" s="104"/>
      <c r="ECC115" s="104"/>
      <c r="ECD115" s="104"/>
      <c r="ECE115" s="104"/>
      <c r="ECF115" s="104"/>
      <c r="ECG115" s="104"/>
      <c r="ECH115" s="104"/>
      <c r="ECI115" s="104"/>
      <c r="ECJ115" s="104"/>
      <c r="ECK115" s="104"/>
      <c r="ECL115" s="104"/>
      <c r="ECM115" s="104"/>
      <c r="ECN115" s="104"/>
      <c r="ECO115" s="104"/>
      <c r="ECP115" s="104"/>
      <c r="ECQ115" s="104"/>
      <c r="ECR115" s="104"/>
      <c r="ECS115" s="104"/>
      <c r="ECT115" s="104"/>
      <c r="ECU115" s="104"/>
      <c r="ECV115" s="104"/>
      <c r="ECW115" s="104"/>
      <c r="ECX115" s="104"/>
      <c r="ECY115" s="104"/>
      <c r="ECZ115" s="104"/>
      <c r="EDA115" s="104"/>
      <c r="EDB115" s="104"/>
      <c r="EDC115" s="104"/>
      <c r="EDD115" s="104"/>
      <c r="EDE115" s="104"/>
      <c r="EDF115" s="104"/>
      <c r="EDG115" s="104"/>
      <c r="EDH115" s="104"/>
      <c r="EDI115" s="104"/>
      <c r="EDJ115" s="104"/>
      <c r="EDK115" s="104"/>
      <c r="EDL115" s="104"/>
      <c r="EDM115" s="104"/>
      <c r="EDN115" s="104"/>
      <c r="EDO115" s="104"/>
      <c r="EDP115" s="104"/>
      <c r="EDQ115" s="104"/>
      <c r="EDR115" s="104"/>
      <c r="EDS115" s="104"/>
      <c r="EDT115" s="104"/>
      <c r="EDU115" s="104"/>
      <c r="EDV115" s="104"/>
      <c r="EDW115" s="104"/>
      <c r="EDX115" s="104"/>
      <c r="EDY115" s="104"/>
      <c r="EDZ115" s="104"/>
      <c r="EEA115" s="104"/>
      <c r="EEB115" s="104"/>
      <c r="EEC115" s="104"/>
      <c r="EED115" s="104"/>
      <c r="EEE115" s="104"/>
      <c r="EEF115" s="104"/>
      <c r="EEG115" s="104"/>
      <c r="EEH115" s="104"/>
      <c r="EEI115" s="104"/>
      <c r="EEJ115" s="104"/>
      <c r="EEK115" s="104"/>
      <c r="EEL115" s="104"/>
      <c r="EEM115" s="104"/>
      <c r="EEN115" s="104"/>
      <c r="EEO115" s="104"/>
      <c r="EEP115" s="104"/>
      <c r="EEQ115" s="104"/>
      <c r="EER115" s="104"/>
      <c r="EES115" s="104"/>
      <c r="EET115" s="104"/>
      <c r="EEU115" s="104"/>
      <c r="EEV115" s="104"/>
      <c r="EEW115" s="104"/>
      <c r="EEX115" s="104"/>
      <c r="EEY115" s="104"/>
      <c r="EEZ115" s="104"/>
      <c r="EFA115" s="104"/>
      <c r="EFB115" s="104"/>
      <c r="EFC115" s="104"/>
      <c r="EFD115" s="104"/>
      <c r="EFE115" s="104"/>
      <c r="EFF115" s="104"/>
      <c r="EFG115" s="104"/>
      <c r="EFH115" s="104"/>
      <c r="EFI115" s="104"/>
      <c r="EFJ115" s="104"/>
      <c r="EFK115" s="104"/>
      <c r="EFL115" s="104"/>
      <c r="EFM115" s="104"/>
      <c r="EFN115" s="104"/>
      <c r="EFO115" s="104"/>
      <c r="EFP115" s="104"/>
      <c r="EFQ115" s="104"/>
      <c r="EFR115" s="104"/>
      <c r="EFS115" s="104"/>
      <c r="EFT115" s="104"/>
      <c r="EFU115" s="104"/>
      <c r="EFV115" s="104"/>
      <c r="EFW115" s="104"/>
      <c r="EFX115" s="104"/>
      <c r="EFY115" s="104"/>
      <c r="EFZ115" s="104"/>
      <c r="EGA115" s="104"/>
      <c r="EGB115" s="104"/>
      <c r="EGC115" s="104"/>
      <c r="EGD115" s="104"/>
      <c r="EGE115" s="104"/>
      <c r="EGF115" s="104"/>
      <c r="EGG115" s="104"/>
      <c r="EGH115" s="104"/>
      <c r="EGI115" s="104"/>
      <c r="EGJ115" s="104"/>
      <c r="EGK115" s="104"/>
      <c r="EGL115" s="104"/>
      <c r="EGM115" s="104"/>
      <c r="EGN115" s="104"/>
      <c r="EGO115" s="104"/>
      <c r="EGP115" s="104"/>
      <c r="EGQ115" s="104"/>
      <c r="EGR115" s="104"/>
      <c r="EGS115" s="104"/>
      <c r="EGT115" s="104"/>
      <c r="EGU115" s="104"/>
      <c r="EGV115" s="104"/>
      <c r="EGW115" s="104"/>
      <c r="EGX115" s="104"/>
      <c r="EGY115" s="104"/>
      <c r="EGZ115" s="104"/>
      <c r="EHA115" s="104"/>
      <c r="EHB115" s="104"/>
      <c r="EHC115" s="104"/>
      <c r="EHD115" s="104"/>
      <c r="EHE115" s="104"/>
      <c r="EHF115" s="104"/>
      <c r="EHG115" s="104"/>
      <c r="EHH115" s="104"/>
      <c r="EHI115" s="104"/>
      <c r="EHJ115" s="104"/>
      <c r="EHK115" s="104"/>
      <c r="EHL115" s="104"/>
      <c r="EHM115" s="104"/>
      <c r="EHN115" s="104"/>
      <c r="EHO115" s="104"/>
      <c r="EHP115" s="104"/>
      <c r="EHQ115" s="104"/>
      <c r="EHR115" s="104"/>
      <c r="EHS115" s="104"/>
      <c r="EHT115" s="104"/>
      <c r="EHU115" s="104"/>
      <c r="EHV115" s="104"/>
      <c r="EHW115" s="104"/>
      <c r="EHX115" s="104"/>
      <c r="EHY115" s="104"/>
      <c r="EHZ115" s="104"/>
      <c r="EIA115" s="104"/>
      <c r="EIB115" s="104"/>
      <c r="EIC115" s="104"/>
      <c r="EID115" s="104"/>
      <c r="EIE115" s="104"/>
      <c r="EIF115" s="104"/>
      <c r="EIG115" s="104"/>
      <c r="EIH115" s="104"/>
      <c r="EII115" s="104"/>
      <c r="EIJ115" s="104"/>
      <c r="EIK115" s="104"/>
      <c r="EIL115" s="104"/>
      <c r="EIM115" s="104"/>
      <c r="EIN115" s="104"/>
      <c r="EIO115" s="104"/>
      <c r="EIP115" s="104"/>
      <c r="EIQ115" s="104"/>
      <c r="EIR115" s="104"/>
      <c r="EIS115" s="104"/>
      <c r="EIT115" s="104"/>
      <c r="EIU115" s="104"/>
      <c r="EIV115" s="104"/>
      <c r="EIW115" s="104"/>
      <c r="EIX115" s="104"/>
      <c r="EIY115" s="104"/>
      <c r="EIZ115" s="104"/>
      <c r="EJA115" s="104"/>
      <c r="EJB115" s="104"/>
      <c r="EJC115" s="104"/>
      <c r="EJD115" s="104"/>
      <c r="EJE115" s="104"/>
      <c r="EJF115" s="104"/>
      <c r="EJG115" s="104"/>
      <c r="EJH115" s="104"/>
      <c r="EJI115" s="104"/>
      <c r="EJJ115" s="104"/>
      <c r="EJK115" s="104"/>
      <c r="EJL115" s="104"/>
      <c r="EJM115" s="104"/>
      <c r="EJN115" s="104"/>
      <c r="EJO115" s="104"/>
      <c r="EJP115" s="104"/>
      <c r="EJQ115" s="104"/>
      <c r="EJR115" s="104"/>
      <c r="EJS115" s="104"/>
      <c r="EJT115" s="104"/>
      <c r="EJU115" s="104"/>
      <c r="EJV115" s="104"/>
      <c r="EJW115" s="104"/>
      <c r="EJX115" s="104"/>
      <c r="EJY115" s="104"/>
      <c r="EJZ115" s="104"/>
      <c r="EKA115" s="104"/>
      <c r="EKB115" s="104"/>
      <c r="EKC115" s="104"/>
      <c r="EKD115" s="104"/>
      <c r="EKE115" s="104"/>
      <c r="EKF115" s="104"/>
      <c r="EKG115" s="104"/>
      <c r="EKH115" s="104"/>
      <c r="EKI115" s="104"/>
      <c r="EKJ115" s="104"/>
      <c r="EKK115" s="104"/>
      <c r="EKL115" s="104"/>
      <c r="EKM115" s="104"/>
      <c r="EKN115" s="104"/>
      <c r="EKO115" s="104"/>
      <c r="EKP115" s="104"/>
      <c r="EKQ115" s="104"/>
      <c r="EKR115" s="104"/>
      <c r="EKS115" s="104"/>
      <c r="EKT115" s="104"/>
      <c r="EKU115" s="104"/>
      <c r="EKV115" s="104"/>
      <c r="EKW115" s="104"/>
      <c r="EKX115" s="104"/>
      <c r="EKY115" s="104"/>
      <c r="EKZ115" s="104"/>
      <c r="ELA115" s="104"/>
      <c r="ELB115" s="104"/>
      <c r="ELC115" s="104"/>
      <c r="ELD115" s="104"/>
      <c r="ELE115" s="104"/>
      <c r="ELF115" s="104"/>
      <c r="ELG115" s="104"/>
      <c r="ELH115" s="104"/>
      <c r="ELI115" s="104"/>
      <c r="ELJ115" s="104"/>
      <c r="ELK115" s="104"/>
      <c r="ELL115" s="104"/>
      <c r="ELM115" s="104"/>
      <c r="ELN115" s="104"/>
      <c r="ELO115" s="104"/>
      <c r="ELP115" s="104"/>
      <c r="ELQ115" s="104"/>
      <c r="ELR115" s="104"/>
      <c r="ELS115" s="104"/>
      <c r="ELT115" s="104"/>
      <c r="ELU115" s="104"/>
      <c r="ELV115" s="104"/>
      <c r="ELW115" s="104"/>
      <c r="ELX115" s="104"/>
      <c r="ELY115" s="104"/>
      <c r="ELZ115" s="104"/>
      <c r="EMA115" s="104"/>
      <c r="EMB115" s="104"/>
      <c r="EMC115" s="104"/>
      <c r="EMD115" s="104"/>
      <c r="EME115" s="104"/>
      <c r="EMF115" s="104"/>
      <c r="EMG115" s="104"/>
      <c r="EMH115" s="104"/>
      <c r="EMI115" s="104"/>
      <c r="EMJ115" s="104"/>
      <c r="EMK115" s="104"/>
      <c r="EML115" s="104"/>
      <c r="EMM115" s="104"/>
      <c r="EMN115" s="104"/>
      <c r="EMO115" s="104"/>
      <c r="EMP115" s="104"/>
      <c r="EMQ115" s="104"/>
      <c r="EMR115" s="104"/>
      <c r="EMS115" s="104"/>
      <c r="EMT115" s="104"/>
      <c r="EMU115" s="104"/>
      <c r="EMV115" s="104"/>
      <c r="EMW115" s="104"/>
      <c r="EMX115" s="104"/>
      <c r="EMY115" s="104"/>
      <c r="EMZ115" s="104"/>
      <c r="ENA115" s="104"/>
      <c r="ENB115" s="104"/>
      <c r="ENC115" s="104"/>
      <c r="END115" s="104"/>
      <c r="ENE115" s="104"/>
      <c r="ENF115" s="104"/>
      <c r="ENG115" s="104"/>
      <c r="ENH115" s="104"/>
      <c r="ENI115" s="104"/>
      <c r="ENJ115" s="104"/>
      <c r="ENK115" s="104"/>
      <c r="ENL115" s="104"/>
      <c r="ENM115" s="104"/>
      <c r="ENN115" s="104"/>
      <c r="ENO115" s="104"/>
      <c r="ENP115" s="104"/>
      <c r="ENQ115" s="104"/>
      <c r="ENR115" s="104"/>
      <c r="ENS115" s="104"/>
      <c r="ENT115" s="104"/>
      <c r="ENU115" s="104"/>
      <c r="ENV115" s="104"/>
      <c r="ENW115" s="104"/>
      <c r="ENX115" s="104"/>
      <c r="ENY115" s="104"/>
      <c r="ENZ115" s="104"/>
      <c r="EOA115" s="104"/>
      <c r="EOB115" s="104"/>
      <c r="EOC115" s="104"/>
      <c r="EOD115" s="104"/>
      <c r="EOE115" s="104"/>
      <c r="EOF115" s="104"/>
      <c r="EOG115" s="104"/>
      <c r="EOH115" s="104"/>
      <c r="EOI115" s="104"/>
      <c r="EOJ115" s="104"/>
      <c r="EOK115" s="104"/>
      <c r="EOL115" s="104"/>
      <c r="EOM115" s="104"/>
      <c r="EON115" s="104"/>
      <c r="EOO115" s="104"/>
      <c r="EOP115" s="104"/>
      <c r="EOQ115" s="104"/>
      <c r="EOR115" s="104"/>
      <c r="EOS115" s="104"/>
      <c r="EOT115" s="104"/>
      <c r="EOU115" s="104"/>
      <c r="EOV115" s="104"/>
      <c r="EOW115" s="104"/>
      <c r="EOX115" s="104"/>
      <c r="EOY115" s="104"/>
      <c r="EOZ115" s="104"/>
      <c r="EPA115" s="104"/>
      <c r="EPB115" s="104"/>
      <c r="EPC115" s="104"/>
      <c r="EPD115" s="104"/>
      <c r="EPE115" s="104"/>
      <c r="EPF115" s="104"/>
      <c r="EPG115" s="104"/>
      <c r="EPH115" s="104"/>
      <c r="EPI115" s="104"/>
      <c r="EPJ115" s="104"/>
      <c r="EPK115" s="104"/>
      <c r="EPL115" s="104"/>
      <c r="EPM115" s="104"/>
      <c r="EPN115" s="104"/>
      <c r="EPO115" s="104"/>
      <c r="EPP115" s="104"/>
      <c r="EPQ115" s="104"/>
      <c r="EPR115" s="104"/>
      <c r="EPS115" s="104"/>
      <c r="EPT115" s="104"/>
      <c r="EPU115" s="104"/>
      <c r="EPV115" s="104"/>
      <c r="EPW115" s="104"/>
      <c r="EPX115" s="104"/>
      <c r="EPY115" s="104"/>
      <c r="EPZ115" s="104"/>
      <c r="EQA115" s="104"/>
      <c r="EQB115" s="104"/>
      <c r="EQC115" s="104"/>
      <c r="EQD115" s="104"/>
      <c r="EQE115" s="104"/>
      <c r="EQF115" s="104"/>
      <c r="EQG115" s="104"/>
      <c r="EQH115" s="104"/>
      <c r="EQI115" s="104"/>
      <c r="EQJ115" s="104"/>
      <c r="EQK115" s="104"/>
      <c r="EQL115" s="104"/>
      <c r="EQM115" s="104"/>
      <c r="EQN115" s="104"/>
      <c r="EQO115" s="104"/>
      <c r="EQP115" s="104"/>
      <c r="EQQ115" s="104"/>
      <c r="EQR115" s="104"/>
      <c r="EQS115" s="104"/>
      <c r="EQT115" s="104"/>
      <c r="EQU115" s="104"/>
      <c r="EQV115" s="104"/>
      <c r="EQW115" s="104"/>
      <c r="EQX115" s="104"/>
      <c r="EQY115" s="104"/>
      <c r="EQZ115" s="104"/>
      <c r="ERA115" s="104"/>
      <c r="ERB115" s="104"/>
      <c r="ERC115" s="104"/>
      <c r="ERD115" s="104"/>
      <c r="ERE115" s="104"/>
      <c r="ERF115" s="104"/>
      <c r="ERG115" s="104"/>
      <c r="ERH115" s="104"/>
      <c r="ERI115" s="104"/>
      <c r="ERJ115" s="104"/>
      <c r="ERK115" s="104"/>
      <c r="ERL115" s="104"/>
      <c r="ERM115" s="104"/>
      <c r="ERN115" s="104"/>
      <c r="ERO115" s="104"/>
      <c r="ERP115" s="104"/>
      <c r="ERQ115" s="104"/>
      <c r="ERR115" s="104"/>
      <c r="ERS115" s="104"/>
      <c r="ERT115" s="104"/>
      <c r="ERU115" s="104"/>
      <c r="ERV115" s="104"/>
      <c r="ERW115" s="104"/>
      <c r="ERX115" s="104"/>
      <c r="ERY115" s="104"/>
      <c r="ERZ115" s="104"/>
      <c r="ESA115" s="104"/>
      <c r="ESB115" s="104"/>
      <c r="ESC115" s="104"/>
      <c r="ESD115" s="104"/>
      <c r="ESE115" s="104"/>
      <c r="ESF115" s="104"/>
      <c r="ESG115" s="104"/>
      <c r="ESH115" s="104"/>
      <c r="ESI115" s="104"/>
      <c r="ESJ115" s="104"/>
      <c r="ESK115" s="104"/>
      <c r="ESL115" s="104"/>
      <c r="ESM115" s="104"/>
      <c r="ESN115" s="104"/>
      <c r="ESO115" s="104"/>
      <c r="ESP115" s="104"/>
      <c r="ESQ115" s="104"/>
      <c r="ESR115" s="104"/>
      <c r="ESS115" s="104"/>
      <c r="EST115" s="104"/>
      <c r="ESU115" s="104"/>
      <c r="ESV115" s="104"/>
      <c r="ESW115" s="104"/>
      <c r="ESX115" s="104"/>
      <c r="ESY115" s="104"/>
      <c r="ESZ115" s="104"/>
      <c r="ETA115" s="104"/>
      <c r="ETB115" s="104"/>
      <c r="ETC115" s="104"/>
      <c r="ETD115" s="104"/>
      <c r="ETE115" s="104"/>
      <c r="ETF115" s="104"/>
      <c r="ETG115" s="104"/>
      <c r="ETH115" s="104"/>
      <c r="ETI115" s="104"/>
      <c r="ETJ115" s="104"/>
      <c r="ETK115" s="104"/>
      <c r="ETL115" s="104"/>
      <c r="ETM115" s="104"/>
      <c r="ETN115" s="104"/>
      <c r="ETO115" s="104"/>
      <c r="ETP115" s="104"/>
      <c r="ETQ115" s="104"/>
      <c r="ETR115" s="104"/>
      <c r="ETS115" s="104"/>
      <c r="ETT115" s="104"/>
      <c r="ETU115" s="104"/>
      <c r="ETV115" s="104"/>
      <c r="ETW115" s="104"/>
      <c r="ETX115" s="104"/>
      <c r="ETY115" s="104"/>
      <c r="ETZ115" s="104"/>
      <c r="EUA115" s="104"/>
      <c r="EUB115" s="104"/>
      <c r="EUC115" s="104"/>
      <c r="EUD115" s="104"/>
      <c r="EUE115" s="104"/>
      <c r="EUF115" s="104"/>
      <c r="EUG115" s="104"/>
      <c r="EUH115" s="104"/>
      <c r="EUI115" s="104"/>
      <c r="EUJ115" s="104"/>
      <c r="EUK115" s="104"/>
      <c r="EUL115" s="104"/>
      <c r="EUM115" s="104"/>
      <c r="EUN115" s="104"/>
      <c r="EUO115" s="104"/>
      <c r="EUP115" s="104"/>
      <c r="EUQ115" s="104"/>
      <c r="EUR115" s="104"/>
      <c r="EUS115" s="104"/>
      <c r="EUT115" s="104"/>
      <c r="EUU115" s="104"/>
      <c r="EUV115" s="104"/>
      <c r="EUW115" s="104"/>
      <c r="EUX115" s="104"/>
      <c r="EUY115" s="104"/>
      <c r="EUZ115" s="104"/>
      <c r="EVA115" s="104"/>
      <c r="EVB115" s="104"/>
      <c r="EVC115" s="104"/>
      <c r="EVD115" s="104"/>
      <c r="EVE115" s="104"/>
      <c r="EVF115" s="104"/>
      <c r="EVG115" s="104"/>
      <c r="EVH115" s="104"/>
      <c r="EVI115" s="104"/>
      <c r="EVJ115" s="104"/>
      <c r="EVK115" s="104"/>
      <c r="EVL115" s="104"/>
      <c r="EVM115" s="104"/>
      <c r="EVN115" s="104"/>
      <c r="EVO115" s="104"/>
      <c r="EVP115" s="104"/>
      <c r="EVQ115" s="104"/>
      <c r="EVR115" s="104"/>
      <c r="EVS115" s="104"/>
      <c r="EVT115" s="104"/>
      <c r="EVU115" s="104"/>
      <c r="EVV115" s="104"/>
      <c r="EVW115" s="104"/>
      <c r="EVX115" s="104"/>
      <c r="EVY115" s="104"/>
      <c r="EVZ115" s="104"/>
      <c r="EWA115" s="104"/>
      <c r="EWB115" s="104"/>
      <c r="EWC115" s="104"/>
      <c r="EWD115" s="104"/>
      <c r="EWE115" s="104"/>
      <c r="EWF115" s="104"/>
      <c r="EWG115" s="104"/>
      <c r="EWH115" s="104"/>
      <c r="EWI115" s="104"/>
      <c r="EWJ115" s="104"/>
      <c r="EWK115" s="104"/>
      <c r="EWL115" s="104"/>
      <c r="EWM115" s="104"/>
      <c r="EWN115" s="104"/>
      <c r="EWO115" s="104"/>
      <c r="EWP115" s="104"/>
      <c r="EWQ115" s="104"/>
      <c r="EWR115" s="104"/>
      <c r="EWS115" s="104"/>
      <c r="EWT115" s="104"/>
      <c r="EWU115" s="104"/>
      <c r="EWV115" s="104"/>
      <c r="EWW115" s="104"/>
      <c r="EWX115" s="104"/>
      <c r="EWY115" s="104"/>
      <c r="EWZ115" s="104"/>
      <c r="EXA115" s="104"/>
      <c r="EXB115" s="104"/>
      <c r="EXC115" s="104"/>
      <c r="EXD115" s="104"/>
      <c r="EXE115" s="104"/>
      <c r="EXF115" s="104"/>
      <c r="EXG115" s="104"/>
      <c r="EXH115" s="104"/>
      <c r="EXI115" s="104"/>
      <c r="EXJ115" s="104"/>
      <c r="EXK115" s="104"/>
      <c r="EXL115" s="104"/>
      <c r="EXM115" s="104"/>
      <c r="EXN115" s="104"/>
      <c r="EXO115" s="104"/>
      <c r="EXP115" s="104"/>
      <c r="EXQ115" s="104"/>
      <c r="EXR115" s="104"/>
      <c r="EXS115" s="104"/>
      <c r="EXT115" s="104"/>
      <c r="EXU115" s="104"/>
      <c r="EXV115" s="104"/>
      <c r="EXW115" s="104"/>
      <c r="EXX115" s="104"/>
      <c r="EXY115" s="104"/>
      <c r="EXZ115" s="104"/>
      <c r="EYA115" s="104"/>
      <c r="EYB115" s="104"/>
      <c r="EYC115" s="104"/>
      <c r="EYD115" s="104"/>
      <c r="EYE115" s="104"/>
      <c r="EYF115" s="104"/>
      <c r="EYG115" s="104"/>
      <c r="EYH115" s="104"/>
      <c r="EYI115" s="104"/>
      <c r="EYJ115" s="104"/>
      <c r="EYK115" s="104"/>
      <c r="EYL115" s="104"/>
      <c r="EYM115" s="104"/>
      <c r="EYN115" s="104"/>
      <c r="EYO115" s="104"/>
      <c r="EYP115" s="104"/>
      <c r="EYQ115" s="104"/>
      <c r="EYR115" s="104"/>
      <c r="EYS115" s="104"/>
      <c r="EYT115" s="104"/>
      <c r="EYU115" s="104"/>
      <c r="EYV115" s="104"/>
      <c r="EYW115" s="104"/>
      <c r="EYX115" s="104"/>
      <c r="EYY115" s="104"/>
      <c r="EYZ115" s="104"/>
      <c r="EZA115" s="104"/>
      <c r="EZB115" s="104"/>
      <c r="EZC115" s="104"/>
      <c r="EZD115" s="104"/>
      <c r="EZE115" s="104"/>
      <c r="EZF115" s="104"/>
      <c r="EZG115" s="104"/>
      <c r="EZH115" s="104"/>
      <c r="EZI115" s="104"/>
      <c r="EZJ115" s="104"/>
      <c r="EZK115" s="104"/>
      <c r="EZL115" s="104"/>
      <c r="EZM115" s="104"/>
      <c r="EZN115" s="104"/>
      <c r="EZO115" s="104"/>
      <c r="EZP115" s="104"/>
      <c r="EZQ115" s="104"/>
      <c r="EZR115" s="104"/>
      <c r="EZS115" s="104"/>
      <c r="EZT115" s="104"/>
      <c r="EZU115" s="104"/>
      <c r="EZV115" s="104"/>
      <c r="EZW115" s="104"/>
      <c r="EZX115" s="104"/>
      <c r="EZY115" s="104"/>
      <c r="EZZ115" s="104"/>
      <c r="FAA115" s="104"/>
      <c r="FAB115" s="104"/>
      <c r="FAC115" s="104"/>
      <c r="FAD115" s="104"/>
      <c r="FAE115" s="104"/>
      <c r="FAF115" s="104"/>
      <c r="FAG115" s="104"/>
      <c r="FAH115" s="104"/>
      <c r="FAI115" s="104"/>
      <c r="FAJ115" s="104"/>
      <c r="FAK115" s="104"/>
      <c r="FAL115" s="104"/>
      <c r="FAM115" s="104"/>
      <c r="FAN115" s="104"/>
      <c r="FAO115" s="104"/>
      <c r="FAP115" s="104"/>
      <c r="FAQ115" s="104"/>
      <c r="FAR115" s="104"/>
      <c r="FAS115" s="104"/>
      <c r="FAT115" s="104"/>
      <c r="FAU115" s="104"/>
      <c r="FAV115" s="104"/>
      <c r="FAW115" s="104"/>
      <c r="FAX115" s="104"/>
      <c r="FAY115" s="104"/>
      <c r="FAZ115" s="104"/>
      <c r="FBA115" s="104"/>
      <c r="FBB115" s="104"/>
      <c r="FBC115" s="104"/>
      <c r="FBD115" s="104"/>
      <c r="FBE115" s="104"/>
      <c r="FBF115" s="104"/>
      <c r="FBG115" s="104"/>
      <c r="FBH115" s="104"/>
      <c r="FBI115" s="104"/>
      <c r="FBJ115" s="104"/>
      <c r="FBK115" s="104"/>
      <c r="FBL115" s="104"/>
      <c r="FBM115" s="104"/>
      <c r="FBN115" s="104"/>
      <c r="FBO115" s="104"/>
      <c r="FBP115" s="104"/>
      <c r="FBQ115" s="104"/>
      <c r="FBR115" s="104"/>
      <c r="FBS115" s="104"/>
      <c r="FBT115" s="104"/>
      <c r="FBU115" s="104"/>
      <c r="FBV115" s="104"/>
      <c r="FBW115" s="104"/>
      <c r="FBX115" s="104"/>
      <c r="FBY115" s="104"/>
      <c r="FBZ115" s="104"/>
      <c r="FCA115" s="104"/>
      <c r="FCB115" s="104"/>
      <c r="FCC115" s="104"/>
      <c r="FCD115" s="104"/>
      <c r="FCE115" s="104"/>
      <c r="FCF115" s="104"/>
      <c r="FCG115" s="104"/>
      <c r="FCH115" s="104"/>
      <c r="FCI115" s="104"/>
      <c r="FCJ115" s="104"/>
      <c r="FCK115" s="104"/>
      <c r="FCL115" s="104"/>
      <c r="FCM115" s="104"/>
      <c r="FCN115" s="104"/>
      <c r="FCO115" s="104"/>
      <c r="FCP115" s="104"/>
      <c r="FCQ115" s="104"/>
      <c r="FCR115" s="104"/>
      <c r="FCS115" s="104"/>
      <c r="FCT115" s="104"/>
      <c r="FCU115" s="104"/>
      <c r="FCV115" s="104"/>
      <c r="FCW115" s="104"/>
      <c r="FCX115" s="104"/>
      <c r="FCY115" s="104"/>
      <c r="FCZ115" s="104"/>
      <c r="FDA115" s="104"/>
      <c r="FDB115" s="104"/>
      <c r="FDC115" s="104"/>
      <c r="FDD115" s="104"/>
      <c r="FDE115" s="104"/>
      <c r="FDF115" s="104"/>
      <c r="FDG115" s="104"/>
      <c r="FDH115" s="104"/>
      <c r="FDI115" s="104"/>
      <c r="FDJ115" s="104"/>
      <c r="FDK115" s="104"/>
      <c r="FDL115" s="104"/>
      <c r="FDM115" s="104"/>
      <c r="FDN115" s="104"/>
      <c r="FDO115" s="104"/>
      <c r="FDP115" s="104"/>
      <c r="FDQ115" s="104"/>
      <c r="FDR115" s="104"/>
      <c r="FDS115" s="104"/>
      <c r="FDT115" s="104"/>
      <c r="FDU115" s="104"/>
      <c r="FDV115" s="104"/>
      <c r="FDW115" s="104"/>
      <c r="FDX115" s="104"/>
      <c r="FDY115" s="104"/>
      <c r="FDZ115" s="104"/>
      <c r="FEA115" s="104"/>
      <c r="FEB115" s="104"/>
      <c r="FEC115" s="104"/>
      <c r="FED115" s="104"/>
      <c r="FEE115" s="104"/>
      <c r="FEF115" s="104"/>
      <c r="FEG115" s="104"/>
      <c r="FEH115" s="104"/>
      <c r="FEI115" s="104"/>
      <c r="FEJ115" s="104"/>
      <c r="FEK115" s="104"/>
      <c r="FEL115" s="104"/>
      <c r="FEM115" s="104"/>
      <c r="FEN115" s="104"/>
      <c r="FEO115" s="104"/>
      <c r="FEP115" s="104"/>
      <c r="FEQ115" s="104"/>
      <c r="FER115" s="104"/>
      <c r="FES115" s="104"/>
      <c r="FET115" s="104"/>
      <c r="FEU115" s="104"/>
      <c r="FEV115" s="104"/>
      <c r="FEW115" s="104"/>
      <c r="FEX115" s="104"/>
      <c r="FEY115" s="104"/>
      <c r="FEZ115" s="104"/>
      <c r="FFA115" s="104"/>
      <c r="FFB115" s="104"/>
      <c r="FFC115" s="104"/>
      <c r="FFD115" s="104"/>
      <c r="FFE115" s="104"/>
      <c r="FFF115" s="104"/>
      <c r="FFG115" s="104"/>
      <c r="FFH115" s="104"/>
      <c r="FFI115" s="104"/>
      <c r="FFJ115" s="104"/>
      <c r="FFK115" s="104"/>
      <c r="FFL115" s="104"/>
      <c r="FFM115" s="104"/>
      <c r="FFN115" s="104"/>
      <c r="FFO115" s="104"/>
      <c r="FFP115" s="104"/>
      <c r="FFQ115" s="104"/>
      <c r="FFR115" s="104"/>
      <c r="FFS115" s="104"/>
      <c r="FFT115" s="104"/>
      <c r="FFU115" s="104"/>
      <c r="FFV115" s="104"/>
      <c r="FFW115" s="104"/>
      <c r="FFX115" s="104"/>
      <c r="FFY115" s="104"/>
      <c r="FFZ115" s="104"/>
      <c r="FGA115" s="104"/>
      <c r="FGB115" s="104"/>
      <c r="FGC115" s="104"/>
      <c r="FGD115" s="104"/>
      <c r="FGE115" s="104"/>
      <c r="FGF115" s="104"/>
      <c r="FGG115" s="104"/>
      <c r="FGH115" s="104"/>
      <c r="FGI115" s="104"/>
      <c r="FGJ115" s="104"/>
      <c r="FGK115" s="104"/>
      <c r="FGL115" s="104"/>
      <c r="FGM115" s="104"/>
      <c r="FGN115" s="104"/>
      <c r="FGO115" s="104"/>
      <c r="FGP115" s="104"/>
      <c r="FGQ115" s="104"/>
      <c r="FGR115" s="104"/>
      <c r="FGS115" s="104"/>
      <c r="FGT115" s="104"/>
      <c r="FGU115" s="104"/>
      <c r="FGV115" s="104"/>
      <c r="FGW115" s="104"/>
      <c r="FGX115" s="104"/>
      <c r="FGY115" s="104"/>
      <c r="FGZ115" s="104"/>
      <c r="FHA115" s="104"/>
      <c r="FHB115" s="104"/>
      <c r="FHC115" s="104"/>
      <c r="FHD115" s="104"/>
      <c r="FHE115" s="104"/>
      <c r="FHF115" s="104"/>
      <c r="FHG115" s="104"/>
      <c r="FHH115" s="104"/>
      <c r="FHI115" s="104"/>
      <c r="FHJ115" s="104"/>
      <c r="FHK115" s="104"/>
      <c r="FHL115" s="104"/>
      <c r="FHM115" s="104"/>
      <c r="FHN115" s="104"/>
      <c r="FHO115" s="104"/>
      <c r="FHP115" s="104"/>
      <c r="FHQ115" s="104"/>
      <c r="FHR115" s="104"/>
      <c r="FHS115" s="104"/>
      <c r="FHT115" s="104"/>
      <c r="FHU115" s="104"/>
      <c r="FHV115" s="104"/>
      <c r="FHW115" s="104"/>
      <c r="FHX115" s="104"/>
      <c r="FHY115" s="104"/>
      <c r="FHZ115" s="104"/>
      <c r="FIA115" s="104"/>
      <c r="FIB115" s="104"/>
      <c r="FIC115" s="104"/>
      <c r="FID115" s="104"/>
      <c r="FIE115" s="104"/>
      <c r="FIF115" s="104"/>
      <c r="FIG115" s="104"/>
      <c r="FIH115" s="104"/>
      <c r="FII115" s="104"/>
      <c r="FIJ115" s="104"/>
      <c r="FIK115" s="104"/>
      <c r="FIL115" s="104"/>
      <c r="FIM115" s="104"/>
      <c r="FIN115" s="104"/>
      <c r="FIO115" s="104"/>
      <c r="FIP115" s="104"/>
      <c r="FIQ115" s="104"/>
      <c r="FIR115" s="104"/>
      <c r="FIS115" s="104"/>
      <c r="FIT115" s="104"/>
      <c r="FIU115" s="104"/>
      <c r="FIV115" s="104"/>
      <c r="FIW115" s="104"/>
      <c r="FIX115" s="104"/>
      <c r="FIY115" s="104"/>
      <c r="FIZ115" s="104"/>
      <c r="FJA115" s="104"/>
      <c r="FJB115" s="104"/>
      <c r="FJC115" s="104"/>
      <c r="FJD115" s="104"/>
      <c r="FJE115" s="104"/>
      <c r="FJF115" s="104"/>
      <c r="FJG115" s="104"/>
      <c r="FJH115" s="104"/>
      <c r="FJI115" s="104"/>
      <c r="FJJ115" s="104"/>
      <c r="FJK115" s="104"/>
      <c r="FJL115" s="104"/>
      <c r="FJM115" s="104"/>
      <c r="FJN115" s="104"/>
      <c r="FJO115" s="104"/>
      <c r="FJP115" s="104"/>
      <c r="FJQ115" s="104"/>
      <c r="FJR115" s="104"/>
      <c r="FJS115" s="104"/>
      <c r="FJT115" s="104"/>
      <c r="FJU115" s="104"/>
      <c r="FJV115" s="104"/>
      <c r="FJW115" s="104"/>
      <c r="FJX115" s="104"/>
      <c r="FJY115" s="104"/>
      <c r="FJZ115" s="104"/>
      <c r="FKA115" s="104"/>
      <c r="FKB115" s="104"/>
      <c r="FKC115" s="104"/>
      <c r="FKD115" s="104"/>
      <c r="FKE115" s="104"/>
      <c r="FKF115" s="104"/>
      <c r="FKG115" s="104"/>
      <c r="FKH115" s="104"/>
      <c r="FKI115" s="104"/>
      <c r="FKJ115" s="104"/>
      <c r="FKK115" s="104"/>
      <c r="FKL115" s="104"/>
      <c r="FKM115" s="104"/>
      <c r="FKN115" s="104"/>
      <c r="FKO115" s="104"/>
      <c r="FKP115" s="104"/>
      <c r="FKQ115" s="104"/>
      <c r="FKR115" s="104"/>
      <c r="FKS115" s="104"/>
      <c r="FKT115" s="104"/>
      <c r="FKU115" s="104"/>
      <c r="FKV115" s="104"/>
      <c r="FKW115" s="104"/>
      <c r="FKX115" s="104"/>
      <c r="FKY115" s="104"/>
      <c r="FKZ115" s="104"/>
      <c r="FLA115" s="104"/>
      <c r="FLB115" s="104"/>
      <c r="FLC115" s="104"/>
      <c r="FLD115" s="104"/>
      <c r="FLE115" s="104"/>
      <c r="FLF115" s="104"/>
      <c r="FLG115" s="104"/>
      <c r="FLH115" s="104"/>
      <c r="FLI115" s="104"/>
      <c r="FLJ115" s="104"/>
      <c r="FLK115" s="104"/>
      <c r="FLL115" s="104"/>
      <c r="FLM115" s="104"/>
      <c r="FLN115" s="104"/>
      <c r="FLO115" s="104"/>
      <c r="FLP115" s="104"/>
      <c r="FLQ115" s="104"/>
      <c r="FLR115" s="104"/>
      <c r="FLS115" s="104"/>
      <c r="FLT115" s="104"/>
      <c r="FLU115" s="104"/>
      <c r="FLV115" s="104"/>
      <c r="FLW115" s="104"/>
      <c r="FLX115" s="104"/>
      <c r="FLY115" s="104"/>
      <c r="FLZ115" s="104"/>
      <c r="FMA115" s="104"/>
      <c r="FMB115" s="104"/>
      <c r="FMC115" s="104"/>
      <c r="FMD115" s="104"/>
      <c r="FME115" s="104"/>
      <c r="FMF115" s="104"/>
      <c r="FMG115" s="104"/>
      <c r="FMH115" s="104"/>
      <c r="FMI115" s="104"/>
      <c r="FMJ115" s="104"/>
      <c r="FMK115" s="104"/>
      <c r="FML115" s="104"/>
      <c r="FMM115" s="104"/>
      <c r="FMN115" s="104"/>
      <c r="FMO115" s="104"/>
      <c r="FMP115" s="104"/>
      <c r="FMQ115" s="104"/>
      <c r="FMR115" s="104"/>
      <c r="FMS115" s="104"/>
      <c r="FMT115" s="104"/>
      <c r="FMU115" s="104"/>
      <c r="FMV115" s="104"/>
      <c r="FMW115" s="104"/>
      <c r="FMX115" s="104"/>
      <c r="FMY115" s="104"/>
      <c r="FMZ115" s="104"/>
      <c r="FNA115" s="104"/>
      <c r="FNB115" s="104"/>
      <c r="FNC115" s="104"/>
      <c r="FND115" s="104"/>
      <c r="FNE115" s="104"/>
      <c r="FNF115" s="104"/>
      <c r="FNG115" s="104"/>
      <c r="FNH115" s="104"/>
      <c r="FNI115" s="104"/>
      <c r="FNJ115" s="104"/>
      <c r="FNK115" s="104"/>
      <c r="FNL115" s="104"/>
      <c r="FNM115" s="104"/>
      <c r="FNN115" s="104"/>
      <c r="FNO115" s="104"/>
      <c r="FNP115" s="104"/>
      <c r="FNQ115" s="104"/>
      <c r="FNR115" s="104"/>
      <c r="FNS115" s="104"/>
      <c r="FNT115" s="104"/>
      <c r="FNU115" s="104"/>
      <c r="FNV115" s="104"/>
      <c r="FNW115" s="104"/>
      <c r="FNX115" s="104"/>
      <c r="FNY115" s="104"/>
      <c r="FNZ115" s="104"/>
      <c r="FOA115" s="104"/>
      <c r="FOB115" s="104"/>
      <c r="FOC115" s="104"/>
      <c r="FOD115" s="104"/>
      <c r="FOE115" s="104"/>
      <c r="FOF115" s="104"/>
      <c r="FOG115" s="104"/>
      <c r="FOH115" s="104"/>
      <c r="FOI115" s="104"/>
      <c r="FOJ115" s="104"/>
      <c r="FOK115" s="104"/>
      <c r="FOL115" s="104"/>
      <c r="FOM115" s="104"/>
      <c r="FON115" s="104"/>
      <c r="FOO115" s="104"/>
      <c r="FOP115" s="104"/>
      <c r="FOQ115" s="104"/>
      <c r="FOR115" s="104"/>
      <c r="FOS115" s="104"/>
      <c r="FOT115" s="104"/>
      <c r="FOU115" s="104"/>
      <c r="FOV115" s="104"/>
      <c r="FOW115" s="104"/>
      <c r="FOX115" s="104"/>
      <c r="FOY115" s="104"/>
      <c r="FOZ115" s="104"/>
      <c r="FPA115" s="104"/>
      <c r="FPB115" s="104"/>
      <c r="FPC115" s="104"/>
      <c r="FPD115" s="104"/>
      <c r="FPE115" s="104"/>
      <c r="FPF115" s="104"/>
      <c r="FPG115" s="104"/>
      <c r="FPH115" s="104"/>
      <c r="FPI115" s="104"/>
      <c r="FPJ115" s="104"/>
      <c r="FPK115" s="104"/>
      <c r="FPL115" s="104"/>
      <c r="FPM115" s="104"/>
      <c r="FPN115" s="104"/>
      <c r="FPO115" s="104"/>
      <c r="FPP115" s="104"/>
      <c r="FPQ115" s="104"/>
      <c r="FPR115" s="104"/>
      <c r="FPS115" s="104"/>
      <c r="FPT115" s="104"/>
      <c r="FPU115" s="104"/>
      <c r="FPV115" s="104"/>
      <c r="FPW115" s="104"/>
      <c r="FPX115" s="104"/>
      <c r="FPY115" s="104"/>
      <c r="FPZ115" s="104"/>
      <c r="FQA115" s="104"/>
      <c r="FQB115" s="104"/>
      <c r="FQC115" s="104"/>
      <c r="FQD115" s="104"/>
      <c r="FQE115" s="104"/>
      <c r="FQF115" s="104"/>
      <c r="FQG115" s="104"/>
      <c r="FQH115" s="104"/>
      <c r="FQI115" s="104"/>
      <c r="FQJ115" s="104"/>
      <c r="FQK115" s="104"/>
      <c r="FQL115" s="104"/>
      <c r="FQM115" s="104"/>
      <c r="FQN115" s="104"/>
      <c r="FQO115" s="104"/>
      <c r="FQP115" s="104"/>
      <c r="FQQ115" s="104"/>
      <c r="FQR115" s="104"/>
      <c r="FQS115" s="104"/>
      <c r="FQT115" s="104"/>
      <c r="FQU115" s="104"/>
      <c r="FQV115" s="104"/>
      <c r="FQW115" s="104"/>
      <c r="FQX115" s="104"/>
      <c r="FQY115" s="104"/>
      <c r="FQZ115" s="104"/>
      <c r="FRA115" s="104"/>
      <c r="FRB115" s="104"/>
      <c r="FRC115" s="104"/>
      <c r="FRD115" s="104"/>
      <c r="FRE115" s="104"/>
      <c r="FRF115" s="104"/>
      <c r="FRG115" s="104"/>
      <c r="FRH115" s="104"/>
      <c r="FRI115" s="104"/>
      <c r="FRJ115" s="104"/>
      <c r="FRK115" s="104"/>
      <c r="FRL115" s="104"/>
      <c r="FRM115" s="104"/>
      <c r="FRN115" s="104"/>
      <c r="FRO115" s="104"/>
      <c r="FRP115" s="104"/>
      <c r="FRQ115" s="104"/>
      <c r="FRR115" s="104"/>
      <c r="FRS115" s="104"/>
      <c r="FRT115" s="104"/>
      <c r="FRU115" s="104"/>
      <c r="FRV115" s="104"/>
      <c r="FRW115" s="104"/>
      <c r="FRX115" s="104"/>
      <c r="FRY115" s="104"/>
      <c r="FRZ115" s="104"/>
      <c r="FSA115" s="104"/>
      <c r="FSB115" s="104"/>
      <c r="FSC115" s="104"/>
      <c r="FSD115" s="104"/>
      <c r="FSE115" s="104"/>
      <c r="FSF115" s="104"/>
      <c r="FSG115" s="104"/>
      <c r="FSH115" s="104"/>
      <c r="FSI115" s="104"/>
      <c r="FSJ115" s="104"/>
      <c r="FSK115" s="104"/>
      <c r="FSL115" s="104"/>
      <c r="FSM115" s="104"/>
      <c r="FSN115" s="104"/>
      <c r="FSO115" s="104"/>
      <c r="FSP115" s="104"/>
      <c r="FSQ115" s="104"/>
      <c r="FSR115" s="104"/>
      <c r="FSS115" s="104"/>
      <c r="FST115" s="104"/>
      <c r="FSU115" s="104"/>
      <c r="FSV115" s="104"/>
      <c r="FSW115" s="104"/>
      <c r="FSX115" s="104"/>
      <c r="FSY115" s="104"/>
      <c r="FSZ115" s="104"/>
      <c r="FTA115" s="104"/>
      <c r="FTB115" s="104"/>
      <c r="FTC115" s="104"/>
      <c r="FTD115" s="104"/>
      <c r="FTE115" s="104"/>
      <c r="FTF115" s="104"/>
      <c r="FTG115" s="104"/>
      <c r="FTH115" s="104"/>
      <c r="FTI115" s="104"/>
      <c r="FTJ115" s="104"/>
      <c r="FTK115" s="104"/>
      <c r="FTL115" s="104"/>
      <c r="FTM115" s="104"/>
      <c r="FTN115" s="104"/>
      <c r="FTO115" s="104"/>
      <c r="FTP115" s="104"/>
      <c r="FTQ115" s="104"/>
      <c r="FTR115" s="104"/>
      <c r="FTS115" s="104"/>
      <c r="FTT115" s="104"/>
      <c r="FTU115" s="104"/>
      <c r="FTV115" s="104"/>
      <c r="FTW115" s="104"/>
      <c r="FTX115" s="104"/>
      <c r="FTY115" s="104"/>
      <c r="FTZ115" s="104"/>
      <c r="FUA115" s="104"/>
      <c r="FUB115" s="104"/>
      <c r="FUC115" s="104"/>
      <c r="FUD115" s="104"/>
      <c r="FUE115" s="104"/>
      <c r="FUF115" s="104"/>
      <c r="FUG115" s="104"/>
      <c r="FUH115" s="104"/>
      <c r="FUI115" s="104"/>
      <c r="FUJ115" s="104"/>
      <c r="FUK115" s="104"/>
      <c r="FUL115" s="104"/>
      <c r="FUM115" s="104"/>
      <c r="FUN115" s="104"/>
      <c r="FUO115" s="104"/>
      <c r="FUP115" s="104"/>
      <c r="FUQ115" s="104"/>
      <c r="FUR115" s="104"/>
      <c r="FUS115" s="104"/>
      <c r="FUT115" s="104"/>
      <c r="FUU115" s="104"/>
      <c r="FUV115" s="104"/>
      <c r="FUW115" s="104"/>
      <c r="FUX115" s="104"/>
      <c r="FUY115" s="104"/>
      <c r="FUZ115" s="104"/>
      <c r="FVA115" s="104"/>
      <c r="FVB115" s="104"/>
      <c r="FVC115" s="104"/>
      <c r="FVD115" s="104"/>
      <c r="FVE115" s="104"/>
      <c r="FVF115" s="104"/>
      <c r="FVG115" s="104"/>
      <c r="FVH115" s="104"/>
      <c r="FVI115" s="104"/>
      <c r="FVJ115" s="104"/>
      <c r="FVK115" s="104"/>
      <c r="FVL115" s="104"/>
      <c r="FVM115" s="104"/>
      <c r="FVN115" s="104"/>
      <c r="FVO115" s="104"/>
      <c r="FVP115" s="104"/>
      <c r="FVQ115" s="104"/>
      <c r="FVR115" s="104"/>
      <c r="FVS115" s="104"/>
      <c r="FVT115" s="104"/>
      <c r="FVU115" s="104"/>
      <c r="FVV115" s="104"/>
      <c r="FVW115" s="104"/>
      <c r="FVX115" s="104"/>
      <c r="FVY115" s="104"/>
      <c r="FVZ115" s="104"/>
      <c r="FWA115" s="104"/>
      <c r="FWB115" s="104"/>
      <c r="FWC115" s="104"/>
      <c r="FWD115" s="104"/>
      <c r="FWE115" s="104"/>
      <c r="FWF115" s="104"/>
      <c r="FWG115" s="104"/>
      <c r="FWH115" s="104"/>
      <c r="FWI115" s="104"/>
      <c r="FWJ115" s="104"/>
      <c r="FWK115" s="104"/>
      <c r="FWL115" s="104"/>
      <c r="FWM115" s="104"/>
      <c r="FWN115" s="104"/>
      <c r="FWO115" s="104"/>
      <c r="FWP115" s="104"/>
      <c r="FWQ115" s="104"/>
      <c r="FWR115" s="104"/>
      <c r="FWS115" s="104"/>
      <c r="FWT115" s="104"/>
      <c r="FWU115" s="104"/>
      <c r="FWV115" s="104"/>
      <c r="FWW115" s="104"/>
      <c r="FWX115" s="104"/>
      <c r="FWY115" s="104"/>
      <c r="FWZ115" s="104"/>
      <c r="FXA115" s="104"/>
      <c r="FXB115" s="104"/>
      <c r="FXC115" s="104"/>
      <c r="FXD115" s="104"/>
      <c r="FXE115" s="104"/>
      <c r="FXF115" s="104"/>
      <c r="FXG115" s="104"/>
      <c r="FXH115" s="104"/>
      <c r="FXI115" s="104"/>
      <c r="FXJ115" s="104"/>
      <c r="FXK115" s="104"/>
      <c r="FXL115" s="104"/>
      <c r="FXM115" s="104"/>
      <c r="FXN115" s="104"/>
      <c r="FXO115" s="104"/>
      <c r="FXP115" s="104"/>
      <c r="FXQ115" s="104"/>
      <c r="FXR115" s="104"/>
      <c r="FXS115" s="104"/>
      <c r="FXT115" s="104"/>
      <c r="FXU115" s="104"/>
      <c r="FXV115" s="104"/>
      <c r="FXW115" s="104"/>
      <c r="FXX115" s="104"/>
      <c r="FXY115" s="104"/>
      <c r="FXZ115" s="104"/>
      <c r="FYA115" s="104"/>
      <c r="FYB115" s="104"/>
      <c r="FYC115" s="104"/>
      <c r="FYD115" s="104"/>
      <c r="FYE115" s="104"/>
      <c r="FYF115" s="104"/>
      <c r="FYG115" s="104"/>
      <c r="FYH115" s="104"/>
      <c r="FYI115" s="104"/>
      <c r="FYJ115" s="104"/>
      <c r="FYK115" s="104"/>
      <c r="FYL115" s="104"/>
      <c r="FYM115" s="104"/>
      <c r="FYN115" s="104"/>
      <c r="FYO115" s="104"/>
      <c r="FYP115" s="104"/>
      <c r="FYQ115" s="104"/>
      <c r="FYR115" s="104"/>
      <c r="FYS115" s="104"/>
      <c r="FYT115" s="104"/>
      <c r="FYU115" s="104"/>
      <c r="FYV115" s="104"/>
      <c r="FYW115" s="104"/>
      <c r="FYX115" s="104"/>
      <c r="FYY115" s="104"/>
      <c r="FYZ115" s="104"/>
      <c r="FZA115" s="104"/>
      <c r="FZB115" s="104"/>
      <c r="FZC115" s="104"/>
      <c r="FZD115" s="104"/>
      <c r="FZE115" s="104"/>
      <c r="FZF115" s="104"/>
      <c r="FZG115" s="104"/>
      <c r="FZH115" s="104"/>
      <c r="FZI115" s="104"/>
      <c r="FZJ115" s="104"/>
      <c r="FZK115" s="104"/>
      <c r="FZL115" s="104"/>
      <c r="FZM115" s="104"/>
      <c r="FZN115" s="104"/>
      <c r="FZO115" s="104"/>
      <c r="FZP115" s="104"/>
      <c r="FZQ115" s="104"/>
      <c r="FZR115" s="104"/>
      <c r="FZS115" s="104"/>
      <c r="FZT115" s="104"/>
      <c r="FZU115" s="104"/>
      <c r="FZV115" s="104"/>
      <c r="FZW115" s="104"/>
      <c r="FZX115" s="104"/>
      <c r="FZY115" s="104"/>
      <c r="FZZ115" s="104"/>
      <c r="GAA115" s="104"/>
      <c r="GAB115" s="104"/>
      <c r="GAC115" s="104"/>
      <c r="GAD115" s="104"/>
      <c r="GAE115" s="104"/>
      <c r="GAF115" s="104"/>
      <c r="GAG115" s="104"/>
      <c r="GAH115" s="104"/>
      <c r="GAI115" s="104"/>
      <c r="GAJ115" s="104"/>
      <c r="GAK115" s="104"/>
      <c r="GAL115" s="104"/>
      <c r="GAM115" s="104"/>
      <c r="GAN115" s="104"/>
      <c r="GAO115" s="104"/>
      <c r="GAP115" s="104"/>
      <c r="GAQ115" s="104"/>
      <c r="GAR115" s="104"/>
      <c r="GAS115" s="104"/>
      <c r="GAT115" s="104"/>
      <c r="GAU115" s="104"/>
      <c r="GAV115" s="104"/>
      <c r="GAW115" s="104"/>
      <c r="GAX115" s="104"/>
      <c r="GAY115" s="104"/>
      <c r="GAZ115" s="104"/>
      <c r="GBA115" s="104"/>
      <c r="GBB115" s="104"/>
      <c r="GBC115" s="104"/>
      <c r="GBD115" s="104"/>
      <c r="GBE115" s="104"/>
      <c r="GBF115" s="104"/>
      <c r="GBG115" s="104"/>
      <c r="GBH115" s="104"/>
      <c r="GBI115" s="104"/>
      <c r="GBJ115" s="104"/>
      <c r="GBK115" s="104"/>
      <c r="GBL115" s="104"/>
      <c r="GBM115" s="104"/>
      <c r="GBN115" s="104"/>
      <c r="GBO115" s="104"/>
      <c r="GBP115" s="104"/>
      <c r="GBQ115" s="104"/>
      <c r="GBR115" s="104"/>
      <c r="GBS115" s="104"/>
      <c r="GBT115" s="104"/>
      <c r="GBU115" s="104"/>
      <c r="GBV115" s="104"/>
      <c r="GBW115" s="104"/>
      <c r="GBX115" s="104"/>
      <c r="GBY115" s="104"/>
      <c r="GBZ115" s="104"/>
      <c r="GCA115" s="104"/>
      <c r="GCB115" s="104"/>
      <c r="GCC115" s="104"/>
      <c r="GCD115" s="104"/>
      <c r="GCE115" s="104"/>
      <c r="GCF115" s="104"/>
      <c r="GCG115" s="104"/>
      <c r="GCH115" s="104"/>
      <c r="GCI115" s="104"/>
      <c r="GCJ115" s="104"/>
      <c r="GCK115" s="104"/>
      <c r="GCL115" s="104"/>
      <c r="GCM115" s="104"/>
      <c r="GCN115" s="104"/>
      <c r="GCO115" s="104"/>
      <c r="GCP115" s="104"/>
      <c r="GCQ115" s="104"/>
      <c r="GCR115" s="104"/>
      <c r="GCS115" s="104"/>
      <c r="GCT115" s="104"/>
      <c r="GCU115" s="104"/>
      <c r="GCV115" s="104"/>
      <c r="GCW115" s="104"/>
      <c r="GCX115" s="104"/>
      <c r="GCY115" s="104"/>
      <c r="GCZ115" s="104"/>
      <c r="GDA115" s="104"/>
      <c r="GDB115" s="104"/>
      <c r="GDC115" s="104"/>
      <c r="GDD115" s="104"/>
      <c r="GDE115" s="104"/>
      <c r="GDF115" s="104"/>
      <c r="GDG115" s="104"/>
      <c r="GDH115" s="104"/>
      <c r="GDI115" s="104"/>
      <c r="GDJ115" s="104"/>
      <c r="GDK115" s="104"/>
      <c r="GDL115" s="104"/>
      <c r="GDM115" s="104"/>
      <c r="GDN115" s="104"/>
      <c r="GDO115" s="104"/>
      <c r="GDP115" s="104"/>
      <c r="GDQ115" s="104"/>
      <c r="GDR115" s="104"/>
      <c r="GDS115" s="104"/>
      <c r="GDT115" s="104"/>
      <c r="GDU115" s="104"/>
      <c r="GDV115" s="104"/>
      <c r="GDW115" s="104"/>
      <c r="GDX115" s="104"/>
      <c r="GDY115" s="104"/>
      <c r="GDZ115" s="104"/>
      <c r="GEA115" s="104"/>
      <c r="GEB115" s="104"/>
      <c r="GEC115" s="104"/>
      <c r="GED115" s="104"/>
      <c r="GEE115" s="104"/>
      <c r="GEF115" s="104"/>
      <c r="GEG115" s="104"/>
      <c r="GEH115" s="104"/>
      <c r="GEI115" s="104"/>
      <c r="GEJ115" s="104"/>
      <c r="GEK115" s="104"/>
      <c r="GEL115" s="104"/>
      <c r="GEM115" s="104"/>
      <c r="GEN115" s="104"/>
      <c r="GEO115" s="104"/>
      <c r="GEP115" s="104"/>
      <c r="GEQ115" s="104"/>
      <c r="GER115" s="104"/>
      <c r="GES115" s="104"/>
      <c r="GET115" s="104"/>
      <c r="GEU115" s="104"/>
      <c r="GEV115" s="104"/>
      <c r="GEW115" s="104"/>
      <c r="GEX115" s="104"/>
      <c r="GEY115" s="104"/>
      <c r="GEZ115" s="104"/>
      <c r="GFA115" s="104"/>
      <c r="GFB115" s="104"/>
      <c r="GFC115" s="104"/>
      <c r="GFD115" s="104"/>
      <c r="GFE115" s="104"/>
      <c r="GFF115" s="104"/>
      <c r="GFG115" s="104"/>
      <c r="GFH115" s="104"/>
      <c r="GFI115" s="104"/>
      <c r="GFJ115" s="104"/>
      <c r="GFK115" s="104"/>
      <c r="GFL115" s="104"/>
      <c r="GFM115" s="104"/>
      <c r="GFN115" s="104"/>
      <c r="GFO115" s="104"/>
      <c r="GFP115" s="104"/>
      <c r="GFQ115" s="104"/>
      <c r="GFR115" s="104"/>
      <c r="GFS115" s="104"/>
      <c r="GFT115" s="104"/>
      <c r="GFU115" s="104"/>
      <c r="GFV115" s="104"/>
      <c r="GFW115" s="104"/>
      <c r="GFX115" s="104"/>
      <c r="GFY115" s="104"/>
      <c r="GFZ115" s="104"/>
      <c r="GGA115" s="104"/>
      <c r="GGB115" s="104"/>
      <c r="GGC115" s="104"/>
      <c r="GGD115" s="104"/>
      <c r="GGE115" s="104"/>
      <c r="GGF115" s="104"/>
      <c r="GGG115" s="104"/>
      <c r="GGH115" s="104"/>
      <c r="GGI115" s="104"/>
      <c r="GGJ115" s="104"/>
      <c r="GGK115" s="104"/>
      <c r="GGL115" s="104"/>
      <c r="GGM115" s="104"/>
      <c r="GGN115" s="104"/>
      <c r="GGO115" s="104"/>
      <c r="GGP115" s="104"/>
      <c r="GGQ115" s="104"/>
      <c r="GGR115" s="104"/>
      <c r="GGS115" s="104"/>
      <c r="GGT115" s="104"/>
      <c r="GGU115" s="104"/>
      <c r="GGV115" s="104"/>
      <c r="GGW115" s="104"/>
      <c r="GGX115" s="104"/>
      <c r="GGY115" s="104"/>
      <c r="GGZ115" s="104"/>
      <c r="GHA115" s="104"/>
      <c r="GHB115" s="104"/>
      <c r="GHC115" s="104"/>
      <c r="GHD115" s="104"/>
      <c r="GHE115" s="104"/>
      <c r="GHF115" s="104"/>
      <c r="GHG115" s="104"/>
      <c r="GHH115" s="104"/>
      <c r="GHI115" s="104"/>
      <c r="GHJ115" s="104"/>
      <c r="GHK115" s="104"/>
      <c r="GHL115" s="104"/>
      <c r="GHM115" s="104"/>
      <c r="GHN115" s="104"/>
      <c r="GHO115" s="104"/>
      <c r="GHP115" s="104"/>
      <c r="GHQ115" s="104"/>
      <c r="GHR115" s="104"/>
      <c r="GHS115" s="104"/>
      <c r="GHT115" s="104"/>
      <c r="GHU115" s="104"/>
      <c r="GHV115" s="104"/>
      <c r="GHW115" s="104"/>
      <c r="GHX115" s="104"/>
      <c r="GHY115" s="104"/>
      <c r="GHZ115" s="104"/>
      <c r="GIA115" s="104"/>
      <c r="GIB115" s="104"/>
      <c r="GIC115" s="104"/>
      <c r="GID115" s="104"/>
      <c r="GIE115" s="104"/>
      <c r="GIF115" s="104"/>
      <c r="GIG115" s="104"/>
      <c r="GIH115" s="104"/>
      <c r="GII115" s="104"/>
      <c r="GIJ115" s="104"/>
      <c r="GIK115" s="104"/>
      <c r="GIL115" s="104"/>
      <c r="GIM115" s="104"/>
      <c r="GIN115" s="104"/>
      <c r="GIO115" s="104"/>
      <c r="GIP115" s="104"/>
      <c r="GIQ115" s="104"/>
      <c r="GIR115" s="104"/>
      <c r="GIS115" s="104"/>
      <c r="GIT115" s="104"/>
      <c r="GIU115" s="104"/>
      <c r="GIV115" s="104"/>
      <c r="GIW115" s="104"/>
      <c r="GIX115" s="104"/>
      <c r="GIY115" s="104"/>
      <c r="GIZ115" s="104"/>
      <c r="GJA115" s="104"/>
      <c r="GJB115" s="104"/>
      <c r="GJC115" s="104"/>
      <c r="GJD115" s="104"/>
      <c r="GJE115" s="104"/>
      <c r="GJF115" s="104"/>
      <c r="GJG115" s="104"/>
      <c r="GJH115" s="104"/>
      <c r="GJI115" s="104"/>
      <c r="GJJ115" s="104"/>
      <c r="GJK115" s="104"/>
      <c r="GJL115" s="104"/>
      <c r="GJM115" s="104"/>
      <c r="GJN115" s="104"/>
      <c r="GJO115" s="104"/>
      <c r="GJP115" s="104"/>
      <c r="GJQ115" s="104"/>
      <c r="GJR115" s="104"/>
      <c r="GJS115" s="104"/>
      <c r="GJT115" s="104"/>
      <c r="GJU115" s="104"/>
      <c r="GJV115" s="104"/>
      <c r="GJW115" s="104"/>
      <c r="GJX115" s="104"/>
      <c r="GJY115" s="104"/>
      <c r="GJZ115" s="104"/>
      <c r="GKA115" s="104"/>
      <c r="GKB115" s="104"/>
      <c r="GKC115" s="104"/>
      <c r="GKD115" s="104"/>
      <c r="GKE115" s="104"/>
      <c r="GKF115" s="104"/>
      <c r="GKG115" s="104"/>
      <c r="GKH115" s="104"/>
      <c r="GKI115" s="104"/>
      <c r="GKJ115" s="104"/>
      <c r="GKK115" s="104"/>
      <c r="GKL115" s="104"/>
      <c r="GKM115" s="104"/>
      <c r="GKN115" s="104"/>
      <c r="GKO115" s="104"/>
      <c r="GKP115" s="104"/>
      <c r="GKQ115" s="104"/>
      <c r="GKR115" s="104"/>
      <c r="GKS115" s="104"/>
      <c r="GKT115" s="104"/>
      <c r="GKU115" s="104"/>
      <c r="GKV115" s="104"/>
      <c r="GKW115" s="104"/>
      <c r="GKX115" s="104"/>
      <c r="GKY115" s="104"/>
      <c r="GKZ115" s="104"/>
      <c r="GLA115" s="104"/>
      <c r="GLB115" s="104"/>
      <c r="GLC115" s="104"/>
      <c r="GLD115" s="104"/>
      <c r="GLE115" s="104"/>
      <c r="GLF115" s="104"/>
      <c r="GLG115" s="104"/>
      <c r="GLH115" s="104"/>
      <c r="GLI115" s="104"/>
      <c r="GLJ115" s="104"/>
      <c r="GLK115" s="104"/>
      <c r="GLL115" s="104"/>
      <c r="GLM115" s="104"/>
      <c r="GLN115" s="104"/>
      <c r="GLO115" s="104"/>
      <c r="GLP115" s="104"/>
      <c r="GLQ115" s="104"/>
      <c r="GLR115" s="104"/>
      <c r="GLS115" s="104"/>
      <c r="GLT115" s="104"/>
      <c r="GLU115" s="104"/>
      <c r="GLV115" s="104"/>
      <c r="GLW115" s="104"/>
      <c r="GLX115" s="104"/>
      <c r="GLY115" s="104"/>
      <c r="GLZ115" s="104"/>
      <c r="GMA115" s="104"/>
      <c r="GMB115" s="104"/>
      <c r="GMC115" s="104"/>
      <c r="GMD115" s="104"/>
      <c r="GME115" s="104"/>
      <c r="GMF115" s="104"/>
      <c r="GMG115" s="104"/>
      <c r="GMH115" s="104"/>
      <c r="GMI115" s="104"/>
      <c r="GMJ115" s="104"/>
      <c r="GMK115" s="104"/>
      <c r="GML115" s="104"/>
      <c r="GMM115" s="104"/>
      <c r="GMN115" s="104"/>
      <c r="GMO115" s="104"/>
      <c r="GMP115" s="104"/>
      <c r="GMQ115" s="104"/>
      <c r="GMR115" s="104"/>
      <c r="GMS115" s="104"/>
      <c r="GMT115" s="104"/>
      <c r="GMU115" s="104"/>
      <c r="GMV115" s="104"/>
      <c r="GMW115" s="104"/>
      <c r="GMX115" s="104"/>
      <c r="GMY115" s="104"/>
      <c r="GMZ115" s="104"/>
      <c r="GNA115" s="104"/>
      <c r="GNB115" s="104"/>
      <c r="GNC115" s="104"/>
      <c r="GND115" s="104"/>
      <c r="GNE115" s="104"/>
      <c r="GNF115" s="104"/>
      <c r="GNG115" s="104"/>
      <c r="GNH115" s="104"/>
      <c r="GNI115" s="104"/>
      <c r="GNJ115" s="104"/>
      <c r="GNK115" s="104"/>
      <c r="GNL115" s="104"/>
      <c r="GNM115" s="104"/>
      <c r="GNN115" s="104"/>
      <c r="GNO115" s="104"/>
      <c r="GNP115" s="104"/>
      <c r="GNQ115" s="104"/>
      <c r="GNR115" s="104"/>
      <c r="GNS115" s="104"/>
      <c r="GNT115" s="104"/>
      <c r="GNU115" s="104"/>
      <c r="GNV115" s="104"/>
      <c r="GNW115" s="104"/>
      <c r="GNX115" s="104"/>
      <c r="GNY115" s="104"/>
      <c r="GNZ115" s="104"/>
      <c r="GOA115" s="104"/>
      <c r="GOB115" s="104"/>
      <c r="GOC115" s="104"/>
      <c r="GOD115" s="104"/>
      <c r="GOE115" s="104"/>
      <c r="GOF115" s="104"/>
      <c r="GOG115" s="104"/>
      <c r="GOH115" s="104"/>
      <c r="GOI115" s="104"/>
      <c r="GOJ115" s="104"/>
      <c r="GOK115" s="104"/>
      <c r="GOL115" s="104"/>
      <c r="GOM115" s="104"/>
      <c r="GON115" s="104"/>
      <c r="GOO115" s="104"/>
      <c r="GOP115" s="104"/>
      <c r="GOQ115" s="104"/>
      <c r="GOR115" s="104"/>
      <c r="GOS115" s="104"/>
      <c r="GOT115" s="104"/>
      <c r="GOU115" s="104"/>
      <c r="GOV115" s="104"/>
      <c r="GOW115" s="104"/>
      <c r="GOX115" s="104"/>
      <c r="GOY115" s="104"/>
      <c r="GOZ115" s="104"/>
      <c r="GPA115" s="104"/>
      <c r="GPB115" s="104"/>
      <c r="GPC115" s="104"/>
      <c r="GPD115" s="104"/>
      <c r="GPE115" s="104"/>
      <c r="GPF115" s="104"/>
      <c r="GPG115" s="104"/>
      <c r="GPH115" s="104"/>
      <c r="GPI115" s="104"/>
      <c r="GPJ115" s="104"/>
      <c r="GPK115" s="104"/>
      <c r="GPL115" s="104"/>
      <c r="GPM115" s="104"/>
      <c r="GPN115" s="104"/>
      <c r="GPO115" s="104"/>
      <c r="GPP115" s="104"/>
      <c r="GPQ115" s="104"/>
      <c r="GPR115" s="104"/>
      <c r="GPS115" s="104"/>
      <c r="GPT115" s="104"/>
      <c r="GPU115" s="104"/>
      <c r="GPV115" s="104"/>
      <c r="GPW115" s="104"/>
      <c r="GPX115" s="104"/>
      <c r="GPY115" s="104"/>
      <c r="GPZ115" s="104"/>
      <c r="GQA115" s="104"/>
      <c r="GQB115" s="104"/>
      <c r="GQC115" s="104"/>
      <c r="GQD115" s="104"/>
      <c r="GQE115" s="104"/>
      <c r="GQF115" s="104"/>
      <c r="GQG115" s="104"/>
      <c r="GQH115" s="104"/>
      <c r="GQI115" s="104"/>
      <c r="GQJ115" s="104"/>
      <c r="GQK115" s="104"/>
      <c r="GQL115" s="104"/>
      <c r="GQM115" s="104"/>
      <c r="GQN115" s="104"/>
      <c r="GQO115" s="104"/>
      <c r="GQP115" s="104"/>
      <c r="GQQ115" s="104"/>
      <c r="GQR115" s="104"/>
      <c r="GQS115" s="104"/>
      <c r="GQT115" s="104"/>
      <c r="GQU115" s="104"/>
      <c r="GQV115" s="104"/>
      <c r="GQW115" s="104"/>
      <c r="GQX115" s="104"/>
      <c r="GQY115" s="104"/>
      <c r="GQZ115" s="104"/>
      <c r="GRA115" s="104"/>
      <c r="GRB115" s="104"/>
      <c r="GRC115" s="104"/>
      <c r="GRD115" s="104"/>
      <c r="GRE115" s="104"/>
      <c r="GRF115" s="104"/>
      <c r="GRG115" s="104"/>
      <c r="GRH115" s="104"/>
      <c r="GRI115" s="104"/>
      <c r="GRJ115" s="104"/>
      <c r="GRK115" s="104"/>
      <c r="GRL115" s="104"/>
      <c r="GRM115" s="104"/>
      <c r="GRN115" s="104"/>
      <c r="GRO115" s="104"/>
      <c r="GRP115" s="104"/>
      <c r="GRQ115" s="104"/>
      <c r="GRR115" s="104"/>
      <c r="GRS115" s="104"/>
      <c r="GRT115" s="104"/>
      <c r="GRU115" s="104"/>
      <c r="GRV115" s="104"/>
      <c r="GRW115" s="104"/>
      <c r="GRX115" s="104"/>
      <c r="GRY115" s="104"/>
      <c r="GRZ115" s="104"/>
      <c r="GSA115" s="104"/>
      <c r="GSB115" s="104"/>
      <c r="GSC115" s="104"/>
      <c r="GSD115" s="104"/>
      <c r="GSE115" s="104"/>
      <c r="GSF115" s="104"/>
      <c r="GSG115" s="104"/>
      <c r="GSH115" s="104"/>
      <c r="GSI115" s="104"/>
      <c r="GSJ115" s="104"/>
      <c r="GSK115" s="104"/>
      <c r="GSL115" s="104"/>
      <c r="GSM115" s="104"/>
      <c r="GSN115" s="104"/>
      <c r="GSO115" s="104"/>
      <c r="GSP115" s="104"/>
      <c r="GSQ115" s="104"/>
      <c r="GSR115" s="104"/>
      <c r="GSS115" s="104"/>
      <c r="GST115" s="104"/>
      <c r="GSU115" s="104"/>
      <c r="GSV115" s="104"/>
      <c r="GSW115" s="104"/>
      <c r="GSX115" s="104"/>
      <c r="GSY115" s="104"/>
      <c r="GSZ115" s="104"/>
      <c r="GTA115" s="104"/>
      <c r="GTB115" s="104"/>
      <c r="GTC115" s="104"/>
      <c r="GTD115" s="104"/>
      <c r="GTE115" s="104"/>
      <c r="GTF115" s="104"/>
      <c r="GTG115" s="104"/>
      <c r="GTH115" s="104"/>
      <c r="GTI115" s="104"/>
      <c r="GTJ115" s="104"/>
      <c r="GTK115" s="104"/>
      <c r="GTL115" s="104"/>
      <c r="GTM115" s="104"/>
      <c r="GTN115" s="104"/>
      <c r="GTO115" s="104"/>
      <c r="GTP115" s="104"/>
      <c r="GTQ115" s="104"/>
      <c r="GTR115" s="104"/>
      <c r="GTS115" s="104"/>
      <c r="GTT115" s="104"/>
      <c r="GTU115" s="104"/>
      <c r="GTV115" s="104"/>
      <c r="GTW115" s="104"/>
      <c r="GTX115" s="104"/>
      <c r="GTY115" s="104"/>
      <c r="GTZ115" s="104"/>
      <c r="GUA115" s="104"/>
      <c r="GUB115" s="104"/>
      <c r="GUC115" s="104"/>
      <c r="GUD115" s="104"/>
      <c r="GUE115" s="104"/>
      <c r="GUF115" s="104"/>
      <c r="GUG115" s="104"/>
      <c r="GUH115" s="104"/>
      <c r="GUI115" s="104"/>
      <c r="GUJ115" s="104"/>
      <c r="GUK115" s="104"/>
      <c r="GUL115" s="104"/>
      <c r="GUM115" s="104"/>
      <c r="GUN115" s="104"/>
      <c r="GUO115" s="104"/>
      <c r="GUP115" s="104"/>
      <c r="GUQ115" s="104"/>
      <c r="GUR115" s="104"/>
      <c r="GUS115" s="104"/>
      <c r="GUT115" s="104"/>
      <c r="GUU115" s="104"/>
      <c r="GUV115" s="104"/>
      <c r="GUW115" s="104"/>
      <c r="GUX115" s="104"/>
      <c r="GUY115" s="104"/>
      <c r="GUZ115" s="104"/>
      <c r="GVA115" s="104"/>
      <c r="GVB115" s="104"/>
      <c r="GVC115" s="104"/>
      <c r="GVD115" s="104"/>
      <c r="GVE115" s="104"/>
      <c r="GVF115" s="104"/>
      <c r="GVG115" s="104"/>
      <c r="GVH115" s="104"/>
      <c r="GVI115" s="104"/>
      <c r="GVJ115" s="104"/>
      <c r="GVK115" s="104"/>
      <c r="GVL115" s="104"/>
      <c r="GVM115" s="104"/>
      <c r="GVN115" s="104"/>
      <c r="GVO115" s="104"/>
      <c r="GVP115" s="104"/>
      <c r="GVQ115" s="104"/>
      <c r="GVR115" s="104"/>
      <c r="GVS115" s="104"/>
      <c r="GVT115" s="104"/>
      <c r="GVU115" s="104"/>
      <c r="GVV115" s="104"/>
      <c r="GVW115" s="104"/>
      <c r="GVX115" s="104"/>
      <c r="GVY115" s="104"/>
      <c r="GVZ115" s="104"/>
      <c r="GWA115" s="104"/>
      <c r="GWB115" s="104"/>
      <c r="GWC115" s="104"/>
      <c r="GWD115" s="104"/>
      <c r="GWE115" s="104"/>
      <c r="GWF115" s="104"/>
      <c r="GWG115" s="104"/>
      <c r="GWH115" s="104"/>
      <c r="GWI115" s="104"/>
      <c r="GWJ115" s="104"/>
      <c r="GWK115" s="104"/>
      <c r="GWL115" s="104"/>
      <c r="GWM115" s="104"/>
      <c r="GWN115" s="104"/>
      <c r="GWO115" s="104"/>
      <c r="GWP115" s="104"/>
      <c r="GWQ115" s="104"/>
      <c r="GWR115" s="104"/>
      <c r="GWS115" s="104"/>
      <c r="GWT115" s="104"/>
      <c r="GWU115" s="104"/>
      <c r="GWV115" s="104"/>
      <c r="GWW115" s="104"/>
      <c r="GWX115" s="104"/>
      <c r="GWY115" s="104"/>
      <c r="GWZ115" s="104"/>
      <c r="GXA115" s="104"/>
      <c r="GXB115" s="104"/>
      <c r="GXC115" s="104"/>
      <c r="GXD115" s="104"/>
      <c r="GXE115" s="104"/>
      <c r="GXF115" s="104"/>
      <c r="GXG115" s="104"/>
      <c r="GXH115" s="104"/>
      <c r="GXI115" s="104"/>
      <c r="GXJ115" s="104"/>
      <c r="GXK115" s="104"/>
      <c r="GXL115" s="104"/>
      <c r="GXM115" s="104"/>
      <c r="GXN115" s="104"/>
      <c r="GXO115" s="104"/>
      <c r="GXP115" s="104"/>
      <c r="GXQ115" s="104"/>
      <c r="GXR115" s="104"/>
      <c r="GXS115" s="104"/>
      <c r="GXT115" s="104"/>
      <c r="GXU115" s="104"/>
      <c r="GXV115" s="104"/>
      <c r="GXW115" s="104"/>
      <c r="GXX115" s="104"/>
      <c r="GXY115" s="104"/>
      <c r="GXZ115" s="104"/>
      <c r="GYA115" s="104"/>
      <c r="GYB115" s="104"/>
      <c r="GYC115" s="104"/>
      <c r="GYD115" s="104"/>
      <c r="GYE115" s="104"/>
      <c r="GYF115" s="104"/>
      <c r="GYG115" s="104"/>
      <c r="GYH115" s="104"/>
      <c r="GYI115" s="104"/>
      <c r="GYJ115" s="104"/>
      <c r="GYK115" s="104"/>
      <c r="GYL115" s="104"/>
      <c r="GYM115" s="104"/>
      <c r="GYN115" s="104"/>
      <c r="GYO115" s="104"/>
      <c r="GYP115" s="104"/>
      <c r="GYQ115" s="104"/>
      <c r="GYR115" s="104"/>
      <c r="GYS115" s="104"/>
      <c r="GYT115" s="104"/>
      <c r="GYU115" s="104"/>
      <c r="GYV115" s="104"/>
      <c r="GYW115" s="104"/>
      <c r="GYX115" s="104"/>
      <c r="GYY115" s="104"/>
      <c r="GYZ115" s="104"/>
      <c r="GZA115" s="104"/>
      <c r="GZB115" s="104"/>
      <c r="GZC115" s="104"/>
      <c r="GZD115" s="104"/>
      <c r="GZE115" s="104"/>
      <c r="GZF115" s="104"/>
      <c r="GZG115" s="104"/>
      <c r="GZH115" s="104"/>
      <c r="GZI115" s="104"/>
      <c r="GZJ115" s="104"/>
      <c r="GZK115" s="104"/>
      <c r="GZL115" s="104"/>
      <c r="GZM115" s="104"/>
      <c r="GZN115" s="104"/>
      <c r="GZO115" s="104"/>
      <c r="GZP115" s="104"/>
      <c r="GZQ115" s="104"/>
      <c r="GZR115" s="104"/>
      <c r="GZS115" s="104"/>
      <c r="GZT115" s="104"/>
      <c r="GZU115" s="104"/>
      <c r="GZV115" s="104"/>
      <c r="GZW115" s="104"/>
      <c r="GZX115" s="104"/>
      <c r="GZY115" s="104"/>
      <c r="GZZ115" s="104"/>
      <c r="HAA115" s="104"/>
      <c r="HAB115" s="104"/>
      <c r="HAC115" s="104"/>
      <c r="HAD115" s="104"/>
      <c r="HAE115" s="104"/>
      <c r="HAF115" s="104"/>
      <c r="HAG115" s="104"/>
      <c r="HAH115" s="104"/>
      <c r="HAI115" s="104"/>
      <c r="HAJ115" s="104"/>
      <c r="HAK115" s="104"/>
      <c r="HAL115" s="104"/>
      <c r="HAM115" s="104"/>
      <c r="HAN115" s="104"/>
      <c r="HAO115" s="104"/>
      <c r="HAP115" s="104"/>
      <c r="HAQ115" s="104"/>
      <c r="HAR115" s="104"/>
      <c r="HAS115" s="104"/>
      <c r="HAT115" s="104"/>
      <c r="HAU115" s="104"/>
      <c r="HAV115" s="104"/>
      <c r="HAW115" s="104"/>
      <c r="HAX115" s="104"/>
      <c r="HAY115" s="104"/>
      <c r="HAZ115" s="104"/>
      <c r="HBA115" s="104"/>
      <c r="HBB115" s="104"/>
      <c r="HBC115" s="104"/>
      <c r="HBD115" s="104"/>
      <c r="HBE115" s="104"/>
      <c r="HBF115" s="104"/>
      <c r="HBG115" s="104"/>
      <c r="HBH115" s="104"/>
      <c r="HBI115" s="104"/>
      <c r="HBJ115" s="104"/>
      <c r="HBK115" s="104"/>
      <c r="HBL115" s="104"/>
      <c r="HBM115" s="104"/>
      <c r="HBN115" s="104"/>
      <c r="HBO115" s="104"/>
      <c r="HBP115" s="104"/>
      <c r="HBQ115" s="104"/>
      <c r="HBR115" s="104"/>
      <c r="HBS115" s="104"/>
      <c r="HBT115" s="104"/>
      <c r="HBU115" s="104"/>
      <c r="HBV115" s="104"/>
      <c r="HBW115" s="104"/>
      <c r="HBX115" s="104"/>
      <c r="HBY115" s="104"/>
      <c r="HBZ115" s="104"/>
      <c r="HCA115" s="104"/>
      <c r="HCB115" s="104"/>
      <c r="HCC115" s="104"/>
      <c r="HCD115" s="104"/>
      <c r="HCE115" s="104"/>
      <c r="HCF115" s="104"/>
      <c r="HCG115" s="104"/>
      <c r="HCH115" s="104"/>
      <c r="HCI115" s="104"/>
      <c r="HCJ115" s="104"/>
      <c r="HCK115" s="104"/>
      <c r="HCL115" s="104"/>
      <c r="HCM115" s="104"/>
      <c r="HCN115" s="104"/>
      <c r="HCO115" s="104"/>
      <c r="HCP115" s="104"/>
      <c r="HCQ115" s="104"/>
      <c r="HCR115" s="104"/>
      <c r="HCS115" s="104"/>
      <c r="HCT115" s="104"/>
      <c r="HCU115" s="104"/>
      <c r="HCV115" s="104"/>
      <c r="HCW115" s="104"/>
      <c r="HCX115" s="104"/>
      <c r="HCY115" s="104"/>
      <c r="HCZ115" s="104"/>
      <c r="HDA115" s="104"/>
      <c r="HDB115" s="104"/>
      <c r="HDC115" s="104"/>
      <c r="HDD115" s="104"/>
      <c r="HDE115" s="104"/>
      <c r="HDF115" s="104"/>
      <c r="HDG115" s="104"/>
      <c r="HDH115" s="104"/>
      <c r="HDI115" s="104"/>
      <c r="HDJ115" s="104"/>
      <c r="HDK115" s="104"/>
      <c r="HDL115" s="104"/>
      <c r="HDM115" s="104"/>
      <c r="HDN115" s="104"/>
      <c r="HDO115" s="104"/>
      <c r="HDP115" s="104"/>
      <c r="HDQ115" s="104"/>
      <c r="HDR115" s="104"/>
      <c r="HDS115" s="104"/>
      <c r="HDT115" s="104"/>
      <c r="HDU115" s="104"/>
      <c r="HDV115" s="104"/>
      <c r="HDW115" s="104"/>
      <c r="HDX115" s="104"/>
      <c r="HDY115" s="104"/>
      <c r="HDZ115" s="104"/>
      <c r="HEA115" s="104"/>
      <c r="HEB115" s="104"/>
      <c r="HEC115" s="104"/>
      <c r="HED115" s="104"/>
      <c r="HEE115" s="104"/>
      <c r="HEF115" s="104"/>
      <c r="HEG115" s="104"/>
      <c r="HEH115" s="104"/>
      <c r="HEI115" s="104"/>
      <c r="HEJ115" s="104"/>
      <c r="HEK115" s="104"/>
      <c r="HEL115" s="104"/>
      <c r="HEM115" s="104"/>
      <c r="HEN115" s="104"/>
      <c r="HEO115" s="104"/>
      <c r="HEP115" s="104"/>
      <c r="HEQ115" s="104"/>
      <c r="HER115" s="104"/>
      <c r="HES115" s="104"/>
      <c r="HET115" s="104"/>
      <c r="HEU115" s="104"/>
      <c r="HEV115" s="104"/>
      <c r="HEW115" s="104"/>
      <c r="HEX115" s="104"/>
      <c r="HEY115" s="104"/>
      <c r="HEZ115" s="104"/>
      <c r="HFA115" s="104"/>
      <c r="HFB115" s="104"/>
      <c r="HFC115" s="104"/>
      <c r="HFD115" s="104"/>
      <c r="HFE115" s="104"/>
      <c r="HFF115" s="104"/>
      <c r="HFG115" s="104"/>
      <c r="HFH115" s="104"/>
      <c r="HFI115" s="104"/>
      <c r="HFJ115" s="104"/>
      <c r="HFK115" s="104"/>
      <c r="HFL115" s="104"/>
      <c r="HFM115" s="104"/>
      <c r="HFN115" s="104"/>
      <c r="HFO115" s="104"/>
      <c r="HFP115" s="104"/>
      <c r="HFQ115" s="104"/>
      <c r="HFR115" s="104"/>
      <c r="HFS115" s="104"/>
      <c r="HFT115" s="104"/>
      <c r="HFU115" s="104"/>
      <c r="HFV115" s="104"/>
      <c r="HFW115" s="104"/>
      <c r="HFX115" s="104"/>
      <c r="HFY115" s="104"/>
      <c r="HFZ115" s="104"/>
      <c r="HGA115" s="104"/>
      <c r="HGB115" s="104"/>
      <c r="HGC115" s="104"/>
      <c r="HGD115" s="104"/>
      <c r="HGE115" s="104"/>
      <c r="HGF115" s="104"/>
      <c r="HGG115" s="104"/>
      <c r="HGH115" s="104"/>
      <c r="HGI115" s="104"/>
      <c r="HGJ115" s="104"/>
      <c r="HGK115" s="104"/>
      <c r="HGL115" s="104"/>
      <c r="HGM115" s="104"/>
      <c r="HGN115" s="104"/>
      <c r="HGO115" s="104"/>
      <c r="HGP115" s="104"/>
      <c r="HGQ115" s="104"/>
      <c r="HGR115" s="104"/>
      <c r="HGS115" s="104"/>
      <c r="HGT115" s="104"/>
      <c r="HGU115" s="104"/>
      <c r="HGV115" s="104"/>
      <c r="HGW115" s="104"/>
      <c r="HGX115" s="104"/>
      <c r="HGY115" s="104"/>
      <c r="HGZ115" s="104"/>
      <c r="HHA115" s="104"/>
      <c r="HHB115" s="104"/>
      <c r="HHC115" s="104"/>
      <c r="HHD115" s="104"/>
      <c r="HHE115" s="104"/>
      <c r="HHF115" s="104"/>
      <c r="HHG115" s="104"/>
      <c r="HHH115" s="104"/>
      <c r="HHI115" s="104"/>
      <c r="HHJ115" s="104"/>
      <c r="HHK115" s="104"/>
      <c r="HHL115" s="104"/>
      <c r="HHM115" s="104"/>
      <c r="HHN115" s="104"/>
      <c r="HHO115" s="104"/>
      <c r="HHP115" s="104"/>
      <c r="HHQ115" s="104"/>
      <c r="HHR115" s="104"/>
      <c r="HHS115" s="104"/>
      <c r="HHT115" s="104"/>
      <c r="HHU115" s="104"/>
      <c r="HHV115" s="104"/>
      <c r="HHW115" s="104"/>
      <c r="HHX115" s="104"/>
      <c r="HHY115" s="104"/>
      <c r="HHZ115" s="104"/>
      <c r="HIA115" s="104"/>
      <c r="HIB115" s="104"/>
      <c r="HIC115" s="104"/>
      <c r="HID115" s="104"/>
      <c r="HIE115" s="104"/>
      <c r="HIF115" s="104"/>
      <c r="HIG115" s="104"/>
      <c r="HIH115" s="104"/>
      <c r="HII115" s="104"/>
      <c r="HIJ115" s="104"/>
      <c r="HIK115" s="104"/>
      <c r="HIL115" s="104"/>
      <c r="HIM115" s="104"/>
      <c r="HIN115" s="104"/>
      <c r="HIO115" s="104"/>
      <c r="HIP115" s="104"/>
      <c r="HIQ115" s="104"/>
      <c r="HIR115" s="104"/>
      <c r="HIS115" s="104"/>
      <c r="HIT115" s="104"/>
      <c r="HIU115" s="104"/>
      <c r="HIV115" s="104"/>
      <c r="HIW115" s="104"/>
      <c r="HIX115" s="104"/>
      <c r="HIY115" s="104"/>
      <c r="HIZ115" s="104"/>
      <c r="HJA115" s="104"/>
      <c r="HJB115" s="104"/>
      <c r="HJC115" s="104"/>
      <c r="HJD115" s="104"/>
      <c r="HJE115" s="104"/>
      <c r="HJF115" s="104"/>
      <c r="HJG115" s="104"/>
      <c r="HJH115" s="104"/>
      <c r="HJI115" s="104"/>
      <c r="HJJ115" s="104"/>
      <c r="HJK115" s="104"/>
      <c r="HJL115" s="104"/>
      <c r="HJM115" s="104"/>
      <c r="HJN115" s="104"/>
      <c r="HJO115" s="104"/>
      <c r="HJP115" s="104"/>
      <c r="HJQ115" s="104"/>
      <c r="HJR115" s="104"/>
      <c r="HJS115" s="104"/>
      <c r="HJT115" s="104"/>
      <c r="HJU115" s="104"/>
      <c r="HJV115" s="104"/>
      <c r="HJW115" s="104"/>
      <c r="HJX115" s="104"/>
      <c r="HJY115" s="104"/>
      <c r="HJZ115" s="104"/>
      <c r="HKA115" s="104"/>
      <c r="HKB115" s="104"/>
      <c r="HKC115" s="104"/>
      <c r="HKD115" s="104"/>
      <c r="HKE115" s="104"/>
      <c r="HKF115" s="104"/>
      <c r="HKG115" s="104"/>
      <c r="HKH115" s="104"/>
      <c r="HKI115" s="104"/>
      <c r="HKJ115" s="104"/>
      <c r="HKK115" s="104"/>
      <c r="HKL115" s="104"/>
      <c r="HKM115" s="104"/>
      <c r="HKN115" s="104"/>
      <c r="HKO115" s="104"/>
      <c r="HKP115" s="104"/>
      <c r="HKQ115" s="104"/>
      <c r="HKR115" s="104"/>
      <c r="HKS115" s="104"/>
      <c r="HKT115" s="104"/>
      <c r="HKU115" s="104"/>
      <c r="HKV115" s="104"/>
      <c r="HKW115" s="104"/>
      <c r="HKX115" s="104"/>
      <c r="HKY115" s="104"/>
      <c r="HKZ115" s="104"/>
      <c r="HLA115" s="104"/>
      <c r="HLB115" s="104"/>
      <c r="HLC115" s="104"/>
      <c r="HLD115" s="104"/>
      <c r="HLE115" s="104"/>
      <c r="HLF115" s="104"/>
      <c r="HLG115" s="104"/>
      <c r="HLH115" s="104"/>
      <c r="HLI115" s="104"/>
      <c r="HLJ115" s="104"/>
      <c r="HLK115" s="104"/>
      <c r="HLL115" s="104"/>
      <c r="HLM115" s="104"/>
      <c r="HLN115" s="104"/>
      <c r="HLO115" s="104"/>
      <c r="HLP115" s="104"/>
      <c r="HLQ115" s="104"/>
      <c r="HLR115" s="104"/>
      <c r="HLS115" s="104"/>
      <c r="HLT115" s="104"/>
      <c r="HLU115" s="104"/>
      <c r="HLV115" s="104"/>
      <c r="HLW115" s="104"/>
      <c r="HLX115" s="104"/>
      <c r="HLY115" s="104"/>
      <c r="HLZ115" s="104"/>
      <c r="HMA115" s="104"/>
      <c r="HMB115" s="104"/>
      <c r="HMC115" s="104"/>
      <c r="HMD115" s="104"/>
      <c r="HME115" s="104"/>
      <c r="HMF115" s="104"/>
      <c r="HMG115" s="104"/>
      <c r="HMH115" s="104"/>
      <c r="HMI115" s="104"/>
      <c r="HMJ115" s="104"/>
      <c r="HMK115" s="104"/>
      <c r="HML115" s="104"/>
      <c r="HMM115" s="104"/>
      <c r="HMN115" s="104"/>
      <c r="HMO115" s="104"/>
      <c r="HMP115" s="104"/>
      <c r="HMQ115" s="104"/>
      <c r="HMR115" s="104"/>
      <c r="HMS115" s="104"/>
      <c r="HMT115" s="104"/>
      <c r="HMU115" s="104"/>
      <c r="HMV115" s="104"/>
      <c r="HMW115" s="104"/>
      <c r="HMX115" s="104"/>
      <c r="HMY115" s="104"/>
      <c r="HMZ115" s="104"/>
      <c r="HNA115" s="104"/>
      <c r="HNB115" s="104"/>
      <c r="HNC115" s="104"/>
      <c r="HND115" s="104"/>
      <c r="HNE115" s="104"/>
      <c r="HNF115" s="104"/>
      <c r="HNG115" s="104"/>
      <c r="HNH115" s="104"/>
      <c r="HNI115" s="104"/>
      <c r="HNJ115" s="104"/>
      <c r="HNK115" s="104"/>
      <c r="HNL115" s="104"/>
      <c r="HNM115" s="104"/>
      <c r="HNN115" s="104"/>
      <c r="HNO115" s="104"/>
      <c r="HNP115" s="104"/>
      <c r="HNQ115" s="104"/>
      <c r="HNR115" s="104"/>
      <c r="HNS115" s="104"/>
      <c r="HNT115" s="104"/>
      <c r="HNU115" s="104"/>
      <c r="HNV115" s="104"/>
      <c r="HNW115" s="104"/>
      <c r="HNX115" s="104"/>
      <c r="HNY115" s="104"/>
      <c r="HNZ115" s="104"/>
      <c r="HOA115" s="104"/>
      <c r="HOB115" s="104"/>
      <c r="HOC115" s="104"/>
      <c r="HOD115" s="104"/>
      <c r="HOE115" s="104"/>
      <c r="HOF115" s="104"/>
      <c r="HOG115" s="104"/>
      <c r="HOH115" s="104"/>
      <c r="HOI115" s="104"/>
      <c r="HOJ115" s="104"/>
      <c r="HOK115" s="104"/>
      <c r="HOL115" s="104"/>
      <c r="HOM115" s="104"/>
      <c r="HON115" s="104"/>
      <c r="HOO115" s="104"/>
      <c r="HOP115" s="104"/>
      <c r="HOQ115" s="104"/>
      <c r="HOR115" s="104"/>
      <c r="HOS115" s="104"/>
      <c r="HOT115" s="104"/>
      <c r="HOU115" s="104"/>
      <c r="HOV115" s="104"/>
      <c r="HOW115" s="104"/>
      <c r="HOX115" s="104"/>
      <c r="HOY115" s="104"/>
      <c r="HOZ115" s="104"/>
      <c r="HPA115" s="104"/>
      <c r="HPB115" s="104"/>
      <c r="HPC115" s="104"/>
      <c r="HPD115" s="104"/>
      <c r="HPE115" s="104"/>
      <c r="HPF115" s="104"/>
      <c r="HPG115" s="104"/>
      <c r="HPH115" s="104"/>
      <c r="HPI115" s="104"/>
      <c r="HPJ115" s="104"/>
      <c r="HPK115" s="104"/>
      <c r="HPL115" s="104"/>
      <c r="HPM115" s="104"/>
      <c r="HPN115" s="104"/>
      <c r="HPO115" s="104"/>
      <c r="HPP115" s="104"/>
      <c r="HPQ115" s="104"/>
      <c r="HPR115" s="104"/>
      <c r="HPS115" s="104"/>
      <c r="HPT115" s="104"/>
      <c r="HPU115" s="104"/>
      <c r="HPV115" s="104"/>
      <c r="HPW115" s="104"/>
      <c r="HPX115" s="104"/>
      <c r="HPY115" s="104"/>
      <c r="HPZ115" s="104"/>
      <c r="HQA115" s="104"/>
      <c r="HQB115" s="104"/>
      <c r="HQC115" s="104"/>
      <c r="HQD115" s="104"/>
      <c r="HQE115" s="104"/>
      <c r="HQF115" s="104"/>
      <c r="HQG115" s="104"/>
      <c r="HQH115" s="104"/>
      <c r="HQI115" s="104"/>
      <c r="HQJ115" s="104"/>
      <c r="HQK115" s="104"/>
      <c r="HQL115" s="104"/>
      <c r="HQM115" s="104"/>
      <c r="HQN115" s="104"/>
      <c r="HQO115" s="104"/>
      <c r="HQP115" s="104"/>
      <c r="HQQ115" s="104"/>
      <c r="HQR115" s="104"/>
      <c r="HQS115" s="104"/>
      <c r="HQT115" s="104"/>
      <c r="HQU115" s="104"/>
      <c r="HQV115" s="104"/>
      <c r="HQW115" s="104"/>
      <c r="HQX115" s="104"/>
      <c r="HQY115" s="104"/>
      <c r="HQZ115" s="104"/>
      <c r="HRA115" s="104"/>
      <c r="HRB115" s="104"/>
      <c r="HRC115" s="104"/>
      <c r="HRD115" s="104"/>
      <c r="HRE115" s="104"/>
      <c r="HRF115" s="104"/>
      <c r="HRG115" s="104"/>
      <c r="HRH115" s="104"/>
      <c r="HRI115" s="104"/>
      <c r="HRJ115" s="104"/>
      <c r="HRK115" s="104"/>
      <c r="HRL115" s="104"/>
      <c r="HRM115" s="104"/>
      <c r="HRN115" s="104"/>
      <c r="HRO115" s="104"/>
      <c r="HRP115" s="104"/>
      <c r="HRQ115" s="104"/>
      <c r="HRR115" s="104"/>
      <c r="HRS115" s="104"/>
      <c r="HRT115" s="104"/>
      <c r="HRU115" s="104"/>
      <c r="HRV115" s="104"/>
      <c r="HRW115" s="104"/>
      <c r="HRX115" s="104"/>
      <c r="HRY115" s="104"/>
      <c r="HRZ115" s="104"/>
      <c r="HSA115" s="104"/>
      <c r="HSB115" s="104"/>
      <c r="HSC115" s="104"/>
      <c r="HSD115" s="104"/>
      <c r="HSE115" s="104"/>
      <c r="HSF115" s="104"/>
      <c r="HSG115" s="104"/>
      <c r="HSH115" s="104"/>
      <c r="HSI115" s="104"/>
      <c r="HSJ115" s="104"/>
      <c r="HSK115" s="104"/>
      <c r="HSL115" s="104"/>
      <c r="HSM115" s="104"/>
      <c r="HSN115" s="104"/>
      <c r="HSO115" s="104"/>
      <c r="HSP115" s="104"/>
      <c r="HSQ115" s="104"/>
      <c r="HSR115" s="104"/>
      <c r="HSS115" s="104"/>
      <c r="HST115" s="104"/>
      <c r="HSU115" s="104"/>
      <c r="HSV115" s="104"/>
      <c r="HSW115" s="104"/>
      <c r="HSX115" s="104"/>
      <c r="HSY115" s="104"/>
      <c r="HSZ115" s="104"/>
      <c r="HTA115" s="104"/>
      <c r="HTB115" s="104"/>
      <c r="HTC115" s="104"/>
      <c r="HTD115" s="104"/>
      <c r="HTE115" s="104"/>
      <c r="HTF115" s="104"/>
      <c r="HTG115" s="104"/>
      <c r="HTH115" s="104"/>
      <c r="HTI115" s="104"/>
      <c r="HTJ115" s="104"/>
      <c r="HTK115" s="104"/>
      <c r="HTL115" s="104"/>
      <c r="HTM115" s="104"/>
      <c r="HTN115" s="104"/>
      <c r="HTO115" s="104"/>
      <c r="HTP115" s="104"/>
      <c r="HTQ115" s="104"/>
      <c r="HTR115" s="104"/>
      <c r="HTS115" s="104"/>
      <c r="HTT115" s="104"/>
      <c r="HTU115" s="104"/>
      <c r="HTV115" s="104"/>
      <c r="HTW115" s="104"/>
      <c r="HTX115" s="104"/>
      <c r="HTY115" s="104"/>
      <c r="HTZ115" s="104"/>
      <c r="HUA115" s="104"/>
      <c r="HUB115" s="104"/>
      <c r="HUC115" s="104"/>
      <c r="HUD115" s="104"/>
      <c r="HUE115" s="104"/>
      <c r="HUF115" s="104"/>
      <c r="HUG115" s="104"/>
      <c r="HUH115" s="104"/>
      <c r="HUI115" s="104"/>
      <c r="HUJ115" s="104"/>
      <c r="HUK115" s="104"/>
      <c r="HUL115" s="104"/>
      <c r="HUM115" s="104"/>
      <c r="HUN115" s="104"/>
      <c r="HUO115" s="104"/>
      <c r="HUP115" s="104"/>
      <c r="HUQ115" s="104"/>
      <c r="HUR115" s="104"/>
      <c r="HUS115" s="104"/>
      <c r="HUT115" s="104"/>
      <c r="HUU115" s="104"/>
      <c r="HUV115" s="104"/>
      <c r="HUW115" s="104"/>
      <c r="HUX115" s="104"/>
      <c r="HUY115" s="104"/>
      <c r="HUZ115" s="104"/>
      <c r="HVA115" s="104"/>
      <c r="HVB115" s="104"/>
      <c r="HVC115" s="104"/>
      <c r="HVD115" s="104"/>
      <c r="HVE115" s="104"/>
      <c r="HVF115" s="104"/>
      <c r="HVG115" s="104"/>
      <c r="HVH115" s="104"/>
      <c r="HVI115" s="104"/>
      <c r="HVJ115" s="104"/>
      <c r="HVK115" s="104"/>
      <c r="HVL115" s="104"/>
      <c r="HVM115" s="104"/>
      <c r="HVN115" s="104"/>
      <c r="HVO115" s="104"/>
      <c r="HVP115" s="104"/>
      <c r="HVQ115" s="104"/>
      <c r="HVR115" s="104"/>
      <c r="HVS115" s="104"/>
      <c r="HVT115" s="104"/>
      <c r="HVU115" s="104"/>
      <c r="HVV115" s="104"/>
      <c r="HVW115" s="104"/>
      <c r="HVX115" s="104"/>
      <c r="HVY115" s="104"/>
      <c r="HVZ115" s="104"/>
      <c r="HWA115" s="104"/>
      <c r="HWB115" s="104"/>
      <c r="HWC115" s="104"/>
      <c r="HWD115" s="104"/>
      <c r="HWE115" s="104"/>
      <c r="HWF115" s="104"/>
      <c r="HWG115" s="104"/>
      <c r="HWH115" s="104"/>
      <c r="HWI115" s="104"/>
      <c r="HWJ115" s="104"/>
      <c r="HWK115" s="104"/>
      <c r="HWL115" s="104"/>
      <c r="HWM115" s="104"/>
      <c r="HWN115" s="104"/>
      <c r="HWO115" s="104"/>
      <c r="HWP115" s="104"/>
      <c r="HWQ115" s="104"/>
      <c r="HWR115" s="104"/>
      <c r="HWS115" s="104"/>
      <c r="HWT115" s="104"/>
      <c r="HWU115" s="104"/>
      <c r="HWV115" s="104"/>
      <c r="HWW115" s="104"/>
      <c r="HWX115" s="104"/>
      <c r="HWY115" s="104"/>
      <c r="HWZ115" s="104"/>
      <c r="HXA115" s="104"/>
      <c r="HXB115" s="104"/>
      <c r="HXC115" s="104"/>
      <c r="HXD115" s="104"/>
      <c r="HXE115" s="104"/>
      <c r="HXF115" s="104"/>
      <c r="HXG115" s="104"/>
      <c r="HXH115" s="104"/>
      <c r="HXI115" s="104"/>
      <c r="HXJ115" s="104"/>
      <c r="HXK115" s="104"/>
      <c r="HXL115" s="104"/>
      <c r="HXM115" s="104"/>
      <c r="HXN115" s="104"/>
      <c r="HXO115" s="104"/>
      <c r="HXP115" s="104"/>
      <c r="HXQ115" s="104"/>
      <c r="HXR115" s="104"/>
      <c r="HXS115" s="104"/>
      <c r="HXT115" s="104"/>
      <c r="HXU115" s="104"/>
      <c r="HXV115" s="104"/>
      <c r="HXW115" s="104"/>
      <c r="HXX115" s="104"/>
      <c r="HXY115" s="104"/>
      <c r="HXZ115" s="104"/>
      <c r="HYA115" s="104"/>
      <c r="HYB115" s="104"/>
      <c r="HYC115" s="104"/>
      <c r="HYD115" s="104"/>
      <c r="HYE115" s="104"/>
      <c r="HYF115" s="104"/>
      <c r="HYG115" s="104"/>
      <c r="HYH115" s="104"/>
      <c r="HYI115" s="104"/>
      <c r="HYJ115" s="104"/>
      <c r="HYK115" s="104"/>
      <c r="HYL115" s="104"/>
      <c r="HYM115" s="104"/>
      <c r="HYN115" s="104"/>
      <c r="HYO115" s="104"/>
      <c r="HYP115" s="104"/>
      <c r="HYQ115" s="104"/>
      <c r="HYR115" s="104"/>
      <c r="HYS115" s="104"/>
      <c r="HYT115" s="104"/>
      <c r="HYU115" s="104"/>
      <c r="HYV115" s="104"/>
      <c r="HYW115" s="104"/>
      <c r="HYX115" s="104"/>
      <c r="HYY115" s="104"/>
      <c r="HYZ115" s="104"/>
      <c r="HZA115" s="104"/>
      <c r="HZB115" s="104"/>
      <c r="HZC115" s="104"/>
      <c r="HZD115" s="104"/>
      <c r="HZE115" s="104"/>
      <c r="HZF115" s="104"/>
      <c r="HZG115" s="104"/>
      <c r="HZH115" s="104"/>
      <c r="HZI115" s="104"/>
      <c r="HZJ115" s="104"/>
      <c r="HZK115" s="104"/>
      <c r="HZL115" s="104"/>
      <c r="HZM115" s="104"/>
      <c r="HZN115" s="104"/>
      <c r="HZO115" s="104"/>
      <c r="HZP115" s="104"/>
      <c r="HZQ115" s="104"/>
      <c r="HZR115" s="104"/>
      <c r="HZS115" s="104"/>
      <c r="HZT115" s="104"/>
      <c r="HZU115" s="104"/>
      <c r="HZV115" s="104"/>
      <c r="HZW115" s="104"/>
      <c r="HZX115" s="104"/>
      <c r="HZY115" s="104"/>
      <c r="HZZ115" s="104"/>
      <c r="IAA115" s="104"/>
      <c r="IAB115" s="104"/>
      <c r="IAC115" s="104"/>
      <c r="IAD115" s="104"/>
      <c r="IAE115" s="104"/>
      <c r="IAF115" s="104"/>
      <c r="IAG115" s="104"/>
      <c r="IAH115" s="104"/>
      <c r="IAI115" s="104"/>
      <c r="IAJ115" s="104"/>
      <c r="IAK115" s="104"/>
      <c r="IAL115" s="104"/>
      <c r="IAM115" s="104"/>
      <c r="IAN115" s="104"/>
      <c r="IAO115" s="104"/>
      <c r="IAP115" s="104"/>
      <c r="IAQ115" s="104"/>
      <c r="IAR115" s="104"/>
      <c r="IAS115" s="104"/>
      <c r="IAT115" s="104"/>
      <c r="IAU115" s="104"/>
      <c r="IAV115" s="104"/>
      <c r="IAW115" s="104"/>
      <c r="IAX115" s="104"/>
      <c r="IAY115" s="104"/>
      <c r="IAZ115" s="104"/>
      <c r="IBA115" s="104"/>
      <c r="IBB115" s="104"/>
      <c r="IBC115" s="104"/>
      <c r="IBD115" s="104"/>
      <c r="IBE115" s="104"/>
      <c r="IBF115" s="104"/>
      <c r="IBG115" s="104"/>
      <c r="IBH115" s="104"/>
      <c r="IBI115" s="104"/>
      <c r="IBJ115" s="104"/>
      <c r="IBK115" s="104"/>
      <c r="IBL115" s="104"/>
      <c r="IBM115" s="104"/>
      <c r="IBN115" s="104"/>
      <c r="IBO115" s="104"/>
      <c r="IBP115" s="104"/>
      <c r="IBQ115" s="104"/>
      <c r="IBR115" s="104"/>
      <c r="IBS115" s="104"/>
      <c r="IBT115" s="104"/>
      <c r="IBU115" s="104"/>
      <c r="IBV115" s="104"/>
      <c r="IBW115" s="104"/>
      <c r="IBX115" s="104"/>
      <c r="IBY115" s="104"/>
      <c r="IBZ115" s="104"/>
      <c r="ICA115" s="104"/>
      <c r="ICB115" s="104"/>
      <c r="ICC115" s="104"/>
      <c r="ICD115" s="104"/>
      <c r="ICE115" s="104"/>
      <c r="ICF115" s="104"/>
      <c r="ICG115" s="104"/>
      <c r="ICH115" s="104"/>
      <c r="ICI115" s="104"/>
      <c r="ICJ115" s="104"/>
      <c r="ICK115" s="104"/>
      <c r="ICL115" s="104"/>
      <c r="ICM115" s="104"/>
      <c r="ICN115" s="104"/>
      <c r="ICO115" s="104"/>
      <c r="ICP115" s="104"/>
      <c r="ICQ115" s="104"/>
      <c r="ICR115" s="104"/>
      <c r="ICS115" s="104"/>
      <c r="ICT115" s="104"/>
      <c r="ICU115" s="104"/>
      <c r="ICV115" s="104"/>
      <c r="ICW115" s="104"/>
      <c r="ICX115" s="104"/>
      <c r="ICY115" s="104"/>
      <c r="ICZ115" s="104"/>
      <c r="IDA115" s="104"/>
      <c r="IDB115" s="104"/>
      <c r="IDC115" s="104"/>
      <c r="IDD115" s="104"/>
      <c r="IDE115" s="104"/>
      <c r="IDF115" s="104"/>
      <c r="IDG115" s="104"/>
      <c r="IDH115" s="104"/>
      <c r="IDI115" s="104"/>
      <c r="IDJ115" s="104"/>
      <c r="IDK115" s="104"/>
      <c r="IDL115" s="104"/>
      <c r="IDM115" s="104"/>
      <c r="IDN115" s="104"/>
      <c r="IDO115" s="104"/>
      <c r="IDP115" s="104"/>
      <c r="IDQ115" s="104"/>
      <c r="IDR115" s="104"/>
      <c r="IDS115" s="104"/>
      <c r="IDT115" s="104"/>
      <c r="IDU115" s="104"/>
      <c r="IDV115" s="104"/>
      <c r="IDW115" s="104"/>
      <c r="IDX115" s="104"/>
      <c r="IDY115" s="104"/>
      <c r="IDZ115" s="104"/>
      <c r="IEA115" s="104"/>
      <c r="IEB115" s="104"/>
      <c r="IEC115" s="104"/>
      <c r="IED115" s="104"/>
      <c r="IEE115" s="104"/>
      <c r="IEF115" s="104"/>
      <c r="IEG115" s="104"/>
      <c r="IEH115" s="104"/>
      <c r="IEI115" s="104"/>
      <c r="IEJ115" s="104"/>
      <c r="IEK115" s="104"/>
      <c r="IEL115" s="104"/>
      <c r="IEM115" s="104"/>
      <c r="IEN115" s="104"/>
      <c r="IEO115" s="104"/>
      <c r="IEP115" s="104"/>
      <c r="IEQ115" s="104"/>
      <c r="IER115" s="104"/>
      <c r="IES115" s="104"/>
      <c r="IET115" s="104"/>
      <c r="IEU115" s="104"/>
      <c r="IEV115" s="104"/>
      <c r="IEW115" s="104"/>
      <c r="IEX115" s="104"/>
      <c r="IEY115" s="104"/>
      <c r="IEZ115" s="104"/>
      <c r="IFA115" s="104"/>
      <c r="IFB115" s="104"/>
      <c r="IFC115" s="104"/>
      <c r="IFD115" s="104"/>
      <c r="IFE115" s="104"/>
      <c r="IFF115" s="104"/>
      <c r="IFG115" s="104"/>
      <c r="IFH115" s="104"/>
      <c r="IFI115" s="104"/>
      <c r="IFJ115" s="104"/>
      <c r="IFK115" s="104"/>
      <c r="IFL115" s="104"/>
      <c r="IFM115" s="104"/>
      <c r="IFN115" s="104"/>
      <c r="IFO115" s="104"/>
      <c r="IFP115" s="104"/>
      <c r="IFQ115" s="104"/>
      <c r="IFR115" s="104"/>
      <c r="IFS115" s="104"/>
      <c r="IFT115" s="104"/>
      <c r="IFU115" s="104"/>
      <c r="IFV115" s="104"/>
      <c r="IFW115" s="104"/>
      <c r="IFX115" s="104"/>
      <c r="IFY115" s="104"/>
      <c r="IFZ115" s="104"/>
      <c r="IGA115" s="104"/>
      <c r="IGB115" s="104"/>
      <c r="IGC115" s="104"/>
      <c r="IGD115" s="104"/>
      <c r="IGE115" s="104"/>
      <c r="IGF115" s="104"/>
      <c r="IGG115" s="104"/>
      <c r="IGH115" s="104"/>
      <c r="IGI115" s="104"/>
      <c r="IGJ115" s="104"/>
      <c r="IGK115" s="104"/>
      <c r="IGL115" s="104"/>
      <c r="IGM115" s="104"/>
      <c r="IGN115" s="104"/>
      <c r="IGO115" s="104"/>
      <c r="IGP115" s="104"/>
      <c r="IGQ115" s="104"/>
      <c r="IGR115" s="104"/>
      <c r="IGS115" s="104"/>
      <c r="IGT115" s="104"/>
      <c r="IGU115" s="104"/>
      <c r="IGV115" s="104"/>
      <c r="IGW115" s="104"/>
      <c r="IGX115" s="104"/>
      <c r="IGY115" s="104"/>
      <c r="IGZ115" s="104"/>
      <c r="IHA115" s="104"/>
      <c r="IHB115" s="104"/>
      <c r="IHC115" s="104"/>
      <c r="IHD115" s="104"/>
      <c r="IHE115" s="104"/>
      <c r="IHF115" s="104"/>
      <c r="IHG115" s="104"/>
      <c r="IHH115" s="104"/>
      <c r="IHI115" s="104"/>
      <c r="IHJ115" s="104"/>
      <c r="IHK115" s="104"/>
      <c r="IHL115" s="104"/>
      <c r="IHM115" s="104"/>
      <c r="IHN115" s="104"/>
      <c r="IHO115" s="104"/>
      <c r="IHP115" s="104"/>
      <c r="IHQ115" s="104"/>
      <c r="IHR115" s="104"/>
      <c r="IHS115" s="104"/>
      <c r="IHT115" s="104"/>
      <c r="IHU115" s="104"/>
      <c r="IHV115" s="104"/>
      <c r="IHW115" s="104"/>
      <c r="IHX115" s="104"/>
      <c r="IHY115" s="104"/>
      <c r="IHZ115" s="104"/>
      <c r="IIA115" s="104"/>
      <c r="IIB115" s="104"/>
      <c r="IIC115" s="104"/>
      <c r="IID115" s="104"/>
      <c r="IIE115" s="104"/>
      <c r="IIF115" s="104"/>
      <c r="IIG115" s="104"/>
      <c r="IIH115" s="104"/>
      <c r="III115" s="104"/>
      <c r="IIJ115" s="104"/>
      <c r="IIK115" s="104"/>
      <c r="IIL115" s="104"/>
      <c r="IIM115" s="104"/>
      <c r="IIN115" s="104"/>
      <c r="IIO115" s="104"/>
      <c r="IIP115" s="104"/>
      <c r="IIQ115" s="104"/>
      <c r="IIR115" s="104"/>
      <c r="IIS115" s="104"/>
      <c r="IIT115" s="104"/>
      <c r="IIU115" s="104"/>
      <c r="IIV115" s="104"/>
      <c r="IIW115" s="104"/>
      <c r="IIX115" s="104"/>
      <c r="IIY115" s="104"/>
      <c r="IIZ115" s="104"/>
      <c r="IJA115" s="104"/>
      <c r="IJB115" s="104"/>
      <c r="IJC115" s="104"/>
      <c r="IJD115" s="104"/>
      <c r="IJE115" s="104"/>
      <c r="IJF115" s="104"/>
      <c r="IJG115" s="104"/>
      <c r="IJH115" s="104"/>
      <c r="IJI115" s="104"/>
      <c r="IJJ115" s="104"/>
      <c r="IJK115" s="104"/>
      <c r="IJL115" s="104"/>
      <c r="IJM115" s="104"/>
      <c r="IJN115" s="104"/>
      <c r="IJO115" s="104"/>
      <c r="IJP115" s="104"/>
      <c r="IJQ115" s="104"/>
      <c r="IJR115" s="104"/>
      <c r="IJS115" s="104"/>
      <c r="IJT115" s="104"/>
      <c r="IJU115" s="104"/>
      <c r="IJV115" s="104"/>
      <c r="IJW115" s="104"/>
      <c r="IJX115" s="104"/>
      <c r="IJY115" s="104"/>
      <c r="IJZ115" s="104"/>
      <c r="IKA115" s="104"/>
      <c r="IKB115" s="104"/>
      <c r="IKC115" s="104"/>
      <c r="IKD115" s="104"/>
      <c r="IKE115" s="104"/>
      <c r="IKF115" s="104"/>
      <c r="IKG115" s="104"/>
      <c r="IKH115" s="104"/>
      <c r="IKI115" s="104"/>
      <c r="IKJ115" s="104"/>
      <c r="IKK115" s="104"/>
      <c r="IKL115" s="104"/>
      <c r="IKM115" s="104"/>
      <c r="IKN115" s="104"/>
      <c r="IKO115" s="104"/>
      <c r="IKP115" s="104"/>
      <c r="IKQ115" s="104"/>
      <c r="IKR115" s="104"/>
      <c r="IKS115" s="104"/>
      <c r="IKT115" s="104"/>
      <c r="IKU115" s="104"/>
      <c r="IKV115" s="104"/>
      <c r="IKW115" s="104"/>
      <c r="IKX115" s="104"/>
      <c r="IKY115" s="104"/>
      <c r="IKZ115" s="104"/>
      <c r="ILA115" s="104"/>
      <c r="ILB115" s="104"/>
      <c r="ILC115" s="104"/>
      <c r="ILD115" s="104"/>
      <c r="ILE115" s="104"/>
      <c r="ILF115" s="104"/>
      <c r="ILG115" s="104"/>
      <c r="ILH115" s="104"/>
      <c r="ILI115" s="104"/>
      <c r="ILJ115" s="104"/>
      <c r="ILK115" s="104"/>
      <c r="ILL115" s="104"/>
      <c r="ILM115" s="104"/>
      <c r="ILN115" s="104"/>
      <c r="ILO115" s="104"/>
      <c r="ILP115" s="104"/>
      <c r="ILQ115" s="104"/>
      <c r="ILR115" s="104"/>
      <c r="ILS115" s="104"/>
      <c r="ILT115" s="104"/>
      <c r="ILU115" s="104"/>
      <c r="ILV115" s="104"/>
      <c r="ILW115" s="104"/>
      <c r="ILX115" s="104"/>
      <c r="ILY115" s="104"/>
      <c r="ILZ115" s="104"/>
      <c r="IMA115" s="104"/>
      <c r="IMB115" s="104"/>
      <c r="IMC115" s="104"/>
      <c r="IMD115" s="104"/>
      <c r="IME115" s="104"/>
      <c r="IMF115" s="104"/>
      <c r="IMG115" s="104"/>
      <c r="IMH115" s="104"/>
      <c r="IMI115" s="104"/>
      <c r="IMJ115" s="104"/>
      <c r="IMK115" s="104"/>
      <c r="IML115" s="104"/>
      <c r="IMM115" s="104"/>
      <c r="IMN115" s="104"/>
      <c r="IMO115" s="104"/>
      <c r="IMP115" s="104"/>
      <c r="IMQ115" s="104"/>
      <c r="IMR115" s="104"/>
      <c r="IMS115" s="104"/>
      <c r="IMT115" s="104"/>
      <c r="IMU115" s="104"/>
      <c r="IMV115" s="104"/>
      <c r="IMW115" s="104"/>
      <c r="IMX115" s="104"/>
      <c r="IMY115" s="104"/>
      <c r="IMZ115" s="104"/>
      <c r="INA115" s="104"/>
      <c r="INB115" s="104"/>
      <c r="INC115" s="104"/>
      <c r="IND115" s="104"/>
      <c r="INE115" s="104"/>
      <c r="INF115" s="104"/>
      <c r="ING115" s="104"/>
      <c r="INH115" s="104"/>
      <c r="INI115" s="104"/>
      <c r="INJ115" s="104"/>
      <c r="INK115" s="104"/>
      <c r="INL115" s="104"/>
      <c r="INM115" s="104"/>
      <c r="INN115" s="104"/>
      <c r="INO115" s="104"/>
      <c r="INP115" s="104"/>
      <c r="INQ115" s="104"/>
      <c r="INR115" s="104"/>
      <c r="INS115" s="104"/>
      <c r="INT115" s="104"/>
      <c r="INU115" s="104"/>
      <c r="INV115" s="104"/>
      <c r="INW115" s="104"/>
      <c r="INX115" s="104"/>
      <c r="INY115" s="104"/>
      <c r="INZ115" s="104"/>
      <c r="IOA115" s="104"/>
      <c r="IOB115" s="104"/>
      <c r="IOC115" s="104"/>
      <c r="IOD115" s="104"/>
      <c r="IOE115" s="104"/>
      <c r="IOF115" s="104"/>
      <c r="IOG115" s="104"/>
      <c r="IOH115" s="104"/>
      <c r="IOI115" s="104"/>
      <c r="IOJ115" s="104"/>
      <c r="IOK115" s="104"/>
      <c r="IOL115" s="104"/>
      <c r="IOM115" s="104"/>
      <c r="ION115" s="104"/>
      <c r="IOO115" s="104"/>
      <c r="IOP115" s="104"/>
      <c r="IOQ115" s="104"/>
      <c r="IOR115" s="104"/>
      <c r="IOS115" s="104"/>
      <c r="IOT115" s="104"/>
      <c r="IOU115" s="104"/>
      <c r="IOV115" s="104"/>
      <c r="IOW115" s="104"/>
      <c r="IOX115" s="104"/>
      <c r="IOY115" s="104"/>
      <c r="IOZ115" s="104"/>
      <c r="IPA115" s="104"/>
      <c r="IPB115" s="104"/>
      <c r="IPC115" s="104"/>
      <c r="IPD115" s="104"/>
      <c r="IPE115" s="104"/>
      <c r="IPF115" s="104"/>
      <c r="IPG115" s="104"/>
      <c r="IPH115" s="104"/>
      <c r="IPI115" s="104"/>
      <c r="IPJ115" s="104"/>
      <c r="IPK115" s="104"/>
      <c r="IPL115" s="104"/>
      <c r="IPM115" s="104"/>
      <c r="IPN115" s="104"/>
      <c r="IPO115" s="104"/>
      <c r="IPP115" s="104"/>
      <c r="IPQ115" s="104"/>
      <c r="IPR115" s="104"/>
      <c r="IPS115" s="104"/>
      <c r="IPT115" s="104"/>
      <c r="IPU115" s="104"/>
      <c r="IPV115" s="104"/>
      <c r="IPW115" s="104"/>
      <c r="IPX115" s="104"/>
      <c r="IPY115" s="104"/>
      <c r="IPZ115" s="104"/>
      <c r="IQA115" s="104"/>
      <c r="IQB115" s="104"/>
      <c r="IQC115" s="104"/>
      <c r="IQD115" s="104"/>
      <c r="IQE115" s="104"/>
      <c r="IQF115" s="104"/>
      <c r="IQG115" s="104"/>
      <c r="IQH115" s="104"/>
      <c r="IQI115" s="104"/>
      <c r="IQJ115" s="104"/>
      <c r="IQK115" s="104"/>
      <c r="IQL115" s="104"/>
      <c r="IQM115" s="104"/>
      <c r="IQN115" s="104"/>
      <c r="IQO115" s="104"/>
      <c r="IQP115" s="104"/>
      <c r="IQQ115" s="104"/>
      <c r="IQR115" s="104"/>
      <c r="IQS115" s="104"/>
      <c r="IQT115" s="104"/>
      <c r="IQU115" s="104"/>
      <c r="IQV115" s="104"/>
      <c r="IQW115" s="104"/>
      <c r="IQX115" s="104"/>
      <c r="IQY115" s="104"/>
      <c r="IQZ115" s="104"/>
      <c r="IRA115" s="104"/>
      <c r="IRB115" s="104"/>
      <c r="IRC115" s="104"/>
      <c r="IRD115" s="104"/>
      <c r="IRE115" s="104"/>
      <c r="IRF115" s="104"/>
      <c r="IRG115" s="104"/>
      <c r="IRH115" s="104"/>
      <c r="IRI115" s="104"/>
      <c r="IRJ115" s="104"/>
      <c r="IRK115" s="104"/>
      <c r="IRL115" s="104"/>
      <c r="IRM115" s="104"/>
      <c r="IRN115" s="104"/>
      <c r="IRO115" s="104"/>
      <c r="IRP115" s="104"/>
      <c r="IRQ115" s="104"/>
      <c r="IRR115" s="104"/>
      <c r="IRS115" s="104"/>
      <c r="IRT115" s="104"/>
      <c r="IRU115" s="104"/>
      <c r="IRV115" s="104"/>
      <c r="IRW115" s="104"/>
      <c r="IRX115" s="104"/>
      <c r="IRY115" s="104"/>
      <c r="IRZ115" s="104"/>
      <c r="ISA115" s="104"/>
      <c r="ISB115" s="104"/>
      <c r="ISC115" s="104"/>
      <c r="ISD115" s="104"/>
      <c r="ISE115" s="104"/>
      <c r="ISF115" s="104"/>
      <c r="ISG115" s="104"/>
      <c r="ISH115" s="104"/>
      <c r="ISI115" s="104"/>
      <c r="ISJ115" s="104"/>
      <c r="ISK115" s="104"/>
      <c r="ISL115" s="104"/>
      <c r="ISM115" s="104"/>
      <c r="ISN115" s="104"/>
      <c r="ISO115" s="104"/>
      <c r="ISP115" s="104"/>
      <c r="ISQ115" s="104"/>
      <c r="ISR115" s="104"/>
      <c r="ISS115" s="104"/>
      <c r="IST115" s="104"/>
      <c r="ISU115" s="104"/>
      <c r="ISV115" s="104"/>
      <c r="ISW115" s="104"/>
      <c r="ISX115" s="104"/>
      <c r="ISY115" s="104"/>
      <c r="ISZ115" s="104"/>
      <c r="ITA115" s="104"/>
      <c r="ITB115" s="104"/>
      <c r="ITC115" s="104"/>
      <c r="ITD115" s="104"/>
      <c r="ITE115" s="104"/>
      <c r="ITF115" s="104"/>
      <c r="ITG115" s="104"/>
      <c r="ITH115" s="104"/>
      <c r="ITI115" s="104"/>
      <c r="ITJ115" s="104"/>
      <c r="ITK115" s="104"/>
      <c r="ITL115" s="104"/>
      <c r="ITM115" s="104"/>
      <c r="ITN115" s="104"/>
      <c r="ITO115" s="104"/>
      <c r="ITP115" s="104"/>
      <c r="ITQ115" s="104"/>
      <c r="ITR115" s="104"/>
      <c r="ITS115" s="104"/>
      <c r="ITT115" s="104"/>
      <c r="ITU115" s="104"/>
      <c r="ITV115" s="104"/>
      <c r="ITW115" s="104"/>
      <c r="ITX115" s="104"/>
      <c r="ITY115" s="104"/>
      <c r="ITZ115" s="104"/>
      <c r="IUA115" s="104"/>
      <c r="IUB115" s="104"/>
      <c r="IUC115" s="104"/>
      <c r="IUD115" s="104"/>
      <c r="IUE115" s="104"/>
      <c r="IUF115" s="104"/>
      <c r="IUG115" s="104"/>
      <c r="IUH115" s="104"/>
      <c r="IUI115" s="104"/>
      <c r="IUJ115" s="104"/>
      <c r="IUK115" s="104"/>
      <c r="IUL115" s="104"/>
      <c r="IUM115" s="104"/>
      <c r="IUN115" s="104"/>
      <c r="IUO115" s="104"/>
      <c r="IUP115" s="104"/>
      <c r="IUQ115" s="104"/>
      <c r="IUR115" s="104"/>
      <c r="IUS115" s="104"/>
      <c r="IUT115" s="104"/>
      <c r="IUU115" s="104"/>
      <c r="IUV115" s="104"/>
      <c r="IUW115" s="104"/>
      <c r="IUX115" s="104"/>
      <c r="IUY115" s="104"/>
      <c r="IUZ115" s="104"/>
      <c r="IVA115" s="104"/>
      <c r="IVB115" s="104"/>
      <c r="IVC115" s="104"/>
      <c r="IVD115" s="104"/>
      <c r="IVE115" s="104"/>
      <c r="IVF115" s="104"/>
      <c r="IVG115" s="104"/>
      <c r="IVH115" s="104"/>
      <c r="IVI115" s="104"/>
      <c r="IVJ115" s="104"/>
      <c r="IVK115" s="104"/>
      <c r="IVL115" s="104"/>
      <c r="IVM115" s="104"/>
      <c r="IVN115" s="104"/>
      <c r="IVO115" s="104"/>
      <c r="IVP115" s="104"/>
      <c r="IVQ115" s="104"/>
      <c r="IVR115" s="104"/>
      <c r="IVS115" s="104"/>
      <c r="IVT115" s="104"/>
      <c r="IVU115" s="104"/>
      <c r="IVV115" s="104"/>
      <c r="IVW115" s="104"/>
      <c r="IVX115" s="104"/>
      <c r="IVY115" s="104"/>
      <c r="IVZ115" s="104"/>
      <c r="IWA115" s="104"/>
      <c r="IWB115" s="104"/>
      <c r="IWC115" s="104"/>
      <c r="IWD115" s="104"/>
      <c r="IWE115" s="104"/>
      <c r="IWF115" s="104"/>
      <c r="IWG115" s="104"/>
      <c r="IWH115" s="104"/>
      <c r="IWI115" s="104"/>
      <c r="IWJ115" s="104"/>
      <c r="IWK115" s="104"/>
      <c r="IWL115" s="104"/>
      <c r="IWM115" s="104"/>
      <c r="IWN115" s="104"/>
      <c r="IWO115" s="104"/>
      <c r="IWP115" s="104"/>
      <c r="IWQ115" s="104"/>
      <c r="IWR115" s="104"/>
      <c r="IWS115" s="104"/>
      <c r="IWT115" s="104"/>
      <c r="IWU115" s="104"/>
      <c r="IWV115" s="104"/>
      <c r="IWW115" s="104"/>
      <c r="IWX115" s="104"/>
      <c r="IWY115" s="104"/>
      <c r="IWZ115" s="104"/>
      <c r="IXA115" s="104"/>
      <c r="IXB115" s="104"/>
      <c r="IXC115" s="104"/>
      <c r="IXD115" s="104"/>
      <c r="IXE115" s="104"/>
      <c r="IXF115" s="104"/>
      <c r="IXG115" s="104"/>
      <c r="IXH115" s="104"/>
      <c r="IXI115" s="104"/>
      <c r="IXJ115" s="104"/>
      <c r="IXK115" s="104"/>
      <c r="IXL115" s="104"/>
      <c r="IXM115" s="104"/>
      <c r="IXN115" s="104"/>
      <c r="IXO115" s="104"/>
      <c r="IXP115" s="104"/>
      <c r="IXQ115" s="104"/>
      <c r="IXR115" s="104"/>
      <c r="IXS115" s="104"/>
      <c r="IXT115" s="104"/>
      <c r="IXU115" s="104"/>
      <c r="IXV115" s="104"/>
      <c r="IXW115" s="104"/>
      <c r="IXX115" s="104"/>
      <c r="IXY115" s="104"/>
      <c r="IXZ115" s="104"/>
      <c r="IYA115" s="104"/>
      <c r="IYB115" s="104"/>
      <c r="IYC115" s="104"/>
      <c r="IYD115" s="104"/>
      <c r="IYE115" s="104"/>
      <c r="IYF115" s="104"/>
      <c r="IYG115" s="104"/>
      <c r="IYH115" s="104"/>
      <c r="IYI115" s="104"/>
      <c r="IYJ115" s="104"/>
      <c r="IYK115" s="104"/>
      <c r="IYL115" s="104"/>
      <c r="IYM115" s="104"/>
      <c r="IYN115" s="104"/>
      <c r="IYO115" s="104"/>
      <c r="IYP115" s="104"/>
      <c r="IYQ115" s="104"/>
      <c r="IYR115" s="104"/>
      <c r="IYS115" s="104"/>
      <c r="IYT115" s="104"/>
      <c r="IYU115" s="104"/>
      <c r="IYV115" s="104"/>
      <c r="IYW115" s="104"/>
      <c r="IYX115" s="104"/>
      <c r="IYY115" s="104"/>
      <c r="IYZ115" s="104"/>
      <c r="IZA115" s="104"/>
      <c r="IZB115" s="104"/>
      <c r="IZC115" s="104"/>
      <c r="IZD115" s="104"/>
      <c r="IZE115" s="104"/>
      <c r="IZF115" s="104"/>
      <c r="IZG115" s="104"/>
      <c r="IZH115" s="104"/>
      <c r="IZI115" s="104"/>
      <c r="IZJ115" s="104"/>
      <c r="IZK115" s="104"/>
      <c r="IZL115" s="104"/>
      <c r="IZM115" s="104"/>
      <c r="IZN115" s="104"/>
      <c r="IZO115" s="104"/>
      <c r="IZP115" s="104"/>
      <c r="IZQ115" s="104"/>
      <c r="IZR115" s="104"/>
      <c r="IZS115" s="104"/>
      <c r="IZT115" s="104"/>
      <c r="IZU115" s="104"/>
      <c r="IZV115" s="104"/>
      <c r="IZW115" s="104"/>
      <c r="IZX115" s="104"/>
      <c r="IZY115" s="104"/>
      <c r="IZZ115" s="104"/>
      <c r="JAA115" s="104"/>
      <c r="JAB115" s="104"/>
      <c r="JAC115" s="104"/>
      <c r="JAD115" s="104"/>
      <c r="JAE115" s="104"/>
      <c r="JAF115" s="104"/>
      <c r="JAG115" s="104"/>
      <c r="JAH115" s="104"/>
      <c r="JAI115" s="104"/>
      <c r="JAJ115" s="104"/>
      <c r="JAK115" s="104"/>
      <c r="JAL115" s="104"/>
      <c r="JAM115" s="104"/>
      <c r="JAN115" s="104"/>
      <c r="JAO115" s="104"/>
      <c r="JAP115" s="104"/>
      <c r="JAQ115" s="104"/>
      <c r="JAR115" s="104"/>
      <c r="JAS115" s="104"/>
      <c r="JAT115" s="104"/>
      <c r="JAU115" s="104"/>
      <c r="JAV115" s="104"/>
      <c r="JAW115" s="104"/>
      <c r="JAX115" s="104"/>
      <c r="JAY115" s="104"/>
      <c r="JAZ115" s="104"/>
      <c r="JBA115" s="104"/>
      <c r="JBB115" s="104"/>
      <c r="JBC115" s="104"/>
      <c r="JBD115" s="104"/>
      <c r="JBE115" s="104"/>
      <c r="JBF115" s="104"/>
      <c r="JBG115" s="104"/>
      <c r="JBH115" s="104"/>
      <c r="JBI115" s="104"/>
      <c r="JBJ115" s="104"/>
      <c r="JBK115" s="104"/>
      <c r="JBL115" s="104"/>
      <c r="JBM115" s="104"/>
      <c r="JBN115" s="104"/>
      <c r="JBO115" s="104"/>
      <c r="JBP115" s="104"/>
      <c r="JBQ115" s="104"/>
      <c r="JBR115" s="104"/>
      <c r="JBS115" s="104"/>
      <c r="JBT115" s="104"/>
      <c r="JBU115" s="104"/>
      <c r="JBV115" s="104"/>
      <c r="JBW115" s="104"/>
      <c r="JBX115" s="104"/>
      <c r="JBY115" s="104"/>
      <c r="JBZ115" s="104"/>
      <c r="JCA115" s="104"/>
      <c r="JCB115" s="104"/>
      <c r="JCC115" s="104"/>
      <c r="JCD115" s="104"/>
      <c r="JCE115" s="104"/>
      <c r="JCF115" s="104"/>
      <c r="JCG115" s="104"/>
      <c r="JCH115" s="104"/>
      <c r="JCI115" s="104"/>
      <c r="JCJ115" s="104"/>
      <c r="JCK115" s="104"/>
      <c r="JCL115" s="104"/>
      <c r="JCM115" s="104"/>
      <c r="JCN115" s="104"/>
      <c r="JCO115" s="104"/>
      <c r="JCP115" s="104"/>
      <c r="JCQ115" s="104"/>
      <c r="JCR115" s="104"/>
      <c r="JCS115" s="104"/>
      <c r="JCT115" s="104"/>
      <c r="JCU115" s="104"/>
      <c r="JCV115" s="104"/>
      <c r="JCW115" s="104"/>
      <c r="JCX115" s="104"/>
      <c r="JCY115" s="104"/>
      <c r="JCZ115" s="104"/>
      <c r="JDA115" s="104"/>
      <c r="JDB115" s="104"/>
      <c r="JDC115" s="104"/>
      <c r="JDD115" s="104"/>
      <c r="JDE115" s="104"/>
      <c r="JDF115" s="104"/>
      <c r="JDG115" s="104"/>
      <c r="JDH115" s="104"/>
      <c r="JDI115" s="104"/>
      <c r="JDJ115" s="104"/>
      <c r="JDK115" s="104"/>
      <c r="JDL115" s="104"/>
      <c r="JDM115" s="104"/>
      <c r="JDN115" s="104"/>
      <c r="JDO115" s="104"/>
      <c r="JDP115" s="104"/>
      <c r="JDQ115" s="104"/>
      <c r="JDR115" s="104"/>
      <c r="JDS115" s="104"/>
      <c r="JDT115" s="104"/>
      <c r="JDU115" s="104"/>
      <c r="JDV115" s="104"/>
      <c r="JDW115" s="104"/>
      <c r="JDX115" s="104"/>
      <c r="JDY115" s="104"/>
      <c r="JDZ115" s="104"/>
      <c r="JEA115" s="104"/>
      <c r="JEB115" s="104"/>
      <c r="JEC115" s="104"/>
      <c r="JED115" s="104"/>
      <c r="JEE115" s="104"/>
      <c r="JEF115" s="104"/>
      <c r="JEG115" s="104"/>
      <c r="JEH115" s="104"/>
      <c r="JEI115" s="104"/>
      <c r="JEJ115" s="104"/>
      <c r="JEK115" s="104"/>
      <c r="JEL115" s="104"/>
      <c r="JEM115" s="104"/>
      <c r="JEN115" s="104"/>
      <c r="JEO115" s="104"/>
      <c r="JEP115" s="104"/>
      <c r="JEQ115" s="104"/>
      <c r="JER115" s="104"/>
      <c r="JES115" s="104"/>
      <c r="JET115" s="104"/>
      <c r="JEU115" s="104"/>
      <c r="JEV115" s="104"/>
      <c r="JEW115" s="104"/>
      <c r="JEX115" s="104"/>
      <c r="JEY115" s="104"/>
      <c r="JEZ115" s="104"/>
      <c r="JFA115" s="104"/>
      <c r="JFB115" s="104"/>
      <c r="JFC115" s="104"/>
      <c r="JFD115" s="104"/>
      <c r="JFE115" s="104"/>
      <c r="JFF115" s="104"/>
      <c r="JFG115" s="104"/>
      <c r="JFH115" s="104"/>
      <c r="JFI115" s="104"/>
      <c r="JFJ115" s="104"/>
      <c r="JFK115" s="104"/>
      <c r="JFL115" s="104"/>
      <c r="JFM115" s="104"/>
      <c r="JFN115" s="104"/>
      <c r="JFO115" s="104"/>
      <c r="JFP115" s="104"/>
      <c r="JFQ115" s="104"/>
      <c r="JFR115" s="104"/>
      <c r="JFS115" s="104"/>
      <c r="JFT115" s="104"/>
      <c r="JFU115" s="104"/>
      <c r="JFV115" s="104"/>
      <c r="JFW115" s="104"/>
      <c r="JFX115" s="104"/>
      <c r="JFY115" s="104"/>
      <c r="JFZ115" s="104"/>
      <c r="JGA115" s="104"/>
      <c r="JGB115" s="104"/>
      <c r="JGC115" s="104"/>
      <c r="JGD115" s="104"/>
      <c r="JGE115" s="104"/>
      <c r="JGF115" s="104"/>
      <c r="JGG115" s="104"/>
      <c r="JGH115" s="104"/>
      <c r="JGI115" s="104"/>
      <c r="JGJ115" s="104"/>
      <c r="JGK115" s="104"/>
      <c r="JGL115" s="104"/>
      <c r="JGM115" s="104"/>
      <c r="JGN115" s="104"/>
      <c r="JGO115" s="104"/>
      <c r="JGP115" s="104"/>
      <c r="JGQ115" s="104"/>
      <c r="JGR115" s="104"/>
      <c r="JGS115" s="104"/>
      <c r="JGT115" s="104"/>
      <c r="JGU115" s="104"/>
      <c r="JGV115" s="104"/>
      <c r="JGW115" s="104"/>
      <c r="JGX115" s="104"/>
      <c r="JGY115" s="104"/>
      <c r="JGZ115" s="104"/>
      <c r="JHA115" s="104"/>
      <c r="JHB115" s="104"/>
      <c r="JHC115" s="104"/>
      <c r="JHD115" s="104"/>
      <c r="JHE115" s="104"/>
      <c r="JHF115" s="104"/>
      <c r="JHG115" s="104"/>
      <c r="JHH115" s="104"/>
      <c r="JHI115" s="104"/>
      <c r="JHJ115" s="104"/>
      <c r="JHK115" s="104"/>
      <c r="JHL115" s="104"/>
      <c r="JHM115" s="104"/>
      <c r="JHN115" s="104"/>
      <c r="JHO115" s="104"/>
      <c r="JHP115" s="104"/>
      <c r="JHQ115" s="104"/>
      <c r="JHR115" s="104"/>
      <c r="JHS115" s="104"/>
      <c r="JHT115" s="104"/>
      <c r="JHU115" s="104"/>
      <c r="JHV115" s="104"/>
      <c r="JHW115" s="104"/>
      <c r="JHX115" s="104"/>
      <c r="JHY115" s="104"/>
      <c r="JHZ115" s="104"/>
      <c r="JIA115" s="104"/>
      <c r="JIB115" s="104"/>
      <c r="JIC115" s="104"/>
      <c r="JID115" s="104"/>
      <c r="JIE115" s="104"/>
      <c r="JIF115" s="104"/>
      <c r="JIG115" s="104"/>
      <c r="JIH115" s="104"/>
      <c r="JII115" s="104"/>
      <c r="JIJ115" s="104"/>
      <c r="JIK115" s="104"/>
      <c r="JIL115" s="104"/>
      <c r="JIM115" s="104"/>
      <c r="JIN115" s="104"/>
      <c r="JIO115" s="104"/>
      <c r="JIP115" s="104"/>
      <c r="JIQ115" s="104"/>
      <c r="JIR115" s="104"/>
      <c r="JIS115" s="104"/>
      <c r="JIT115" s="104"/>
      <c r="JIU115" s="104"/>
      <c r="JIV115" s="104"/>
      <c r="JIW115" s="104"/>
      <c r="JIX115" s="104"/>
      <c r="JIY115" s="104"/>
      <c r="JIZ115" s="104"/>
      <c r="JJA115" s="104"/>
      <c r="JJB115" s="104"/>
      <c r="JJC115" s="104"/>
      <c r="JJD115" s="104"/>
      <c r="JJE115" s="104"/>
      <c r="JJF115" s="104"/>
      <c r="JJG115" s="104"/>
      <c r="JJH115" s="104"/>
      <c r="JJI115" s="104"/>
      <c r="JJJ115" s="104"/>
      <c r="JJK115" s="104"/>
      <c r="JJL115" s="104"/>
      <c r="JJM115" s="104"/>
      <c r="JJN115" s="104"/>
      <c r="JJO115" s="104"/>
      <c r="JJP115" s="104"/>
      <c r="JJQ115" s="104"/>
      <c r="JJR115" s="104"/>
      <c r="JJS115" s="104"/>
      <c r="JJT115" s="104"/>
      <c r="JJU115" s="104"/>
      <c r="JJV115" s="104"/>
      <c r="JJW115" s="104"/>
      <c r="JJX115" s="104"/>
      <c r="JJY115" s="104"/>
      <c r="JJZ115" s="104"/>
      <c r="JKA115" s="104"/>
      <c r="JKB115" s="104"/>
      <c r="JKC115" s="104"/>
      <c r="JKD115" s="104"/>
      <c r="JKE115" s="104"/>
      <c r="JKF115" s="104"/>
      <c r="JKG115" s="104"/>
      <c r="JKH115" s="104"/>
      <c r="JKI115" s="104"/>
      <c r="JKJ115" s="104"/>
      <c r="JKK115" s="104"/>
      <c r="JKL115" s="104"/>
      <c r="JKM115" s="104"/>
      <c r="JKN115" s="104"/>
      <c r="JKO115" s="104"/>
      <c r="JKP115" s="104"/>
      <c r="JKQ115" s="104"/>
      <c r="JKR115" s="104"/>
      <c r="JKS115" s="104"/>
      <c r="JKT115" s="104"/>
      <c r="JKU115" s="104"/>
      <c r="JKV115" s="104"/>
      <c r="JKW115" s="104"/>
      <c r="JKX115" s="104"/>
      <c r="JKY115" s="104"/>
      <c r="JKZ115" s="104"/>
      <c r="JLA115" s="104"/>
      <c r="JLB115" s="104"/>
      <c r="JLC115" s="104"/>
      <c r="JLD115" s="104"/>
      <c r="JLE115" s="104"/>
      <c r="JLF115" s="104"/>
      <c r="JLG115" s="104"/>
      <c r="JLH115" s="104"/>
      <c r="JLI115" s="104"/>
      <c r="JLJ115" s="104"/>
      <c r="JLK115" s="104"/>
      <c r="JLL115" s="104"/>
      <c r="JLM115" s="104"/>
      <c r="JLN115" s="104"/>
      <c r="JLO115" s="104"/>
      <c r="JLP115" s="104"/>
      <c r="JLQ115" s="104"/>
      <c r="JLR115" s="104"/>
      <c r="JLS115" s="104"/>
      <c r="JLT115" s="104"/>
      <c r="JLU115" s="104"/>
      <c r="JLV115" s="104"/>
      <c r="JLW115" s="104"/>
      <c r="JLX115" s="104"/>
      <c r="JLY115" s="104"/>
      <c r="JLZ115" s="104"/>
      <c r="JMA115" s="104"/>
      <c r="JMB115" s="104"/>
      <c r="JMC115" s="104"/>
      <c r="JMD115" s="104"/>
      <c r="JME115" s="104"/>
      <c r="JMF115" s="104"/>
      <c r="JMG115" s="104"/>
      <c r="JMH115" s="104"/>
      <c r="JMI115" s="104"/>
      <c r="JMJ115" s="104"/>
      <c r="JMK115" s="104"/>
      <c r="JML115" s="104"/>
      <c r="JMM115" s="104"/>
      <c r="JMN115" s="104"/>
      <c r="JMO115" s="104"/>
      <c r="JMP115" s="104"/>
      <c r="JMQ115" s="104"/>
      <c r="JMR115" s="104"/>
      <c r="JMS115" s="104"/>
      <c r="JMT115" s="104"/>
      <c r="JMU115" s="104"/>
      <c r="JMV115" s="104"/>
      <c r="JMW115" s="104"/>
      <c r="JMX115" s="104"/>
      <c r="JMY115" s="104"/>
      <c r="JMZ115" s="104"/>
      <c r="JNA115" s="104"/>
      <c r="JNB115" s="104"/>
      <c r="JNC115" s="104"/>
      <c r="JND115" s="104"/>
      <c r="JNE115" s="104"/>
      <c r="JNF115" s="104"/>
      <c r="JNG115" s="104"/>
      <c r="JNH115" s="104"/>
      <c r="JNI115" s="104"/>
      <c r="JNJ115" s="104"/>
      <c r="JNK115" s="104"/>
      <c r="JNL115" s="104"/>
      <c r="JNM115" s="104"/>
      <c r="JNN115" s="104"/>
      <c r="JNO115" s="104"/>
      <c r="JNP115" s="104"/>
      <c r="JNQ115" s="104"/>
      <c r="JNR115" s="104"/>
      <c r="JNS115" s="104"/>
      <c r="JNT115" s="104"/>
      <c r="JNU115" s="104"/>
      <c r="JNV115" s="104"/>
      <c r="JNW115" s="104"/>
      <c r="JNX115" s="104"/>
      <c r="JNY115" s="104"/>
      <c r="JNZ115" s="104"/>
      <c r="JOA115" s="104"/>
      <c r="JOB115" s="104"/>
      <c r="JOC115" s="104"/>
      <c r="JOD115" s="104"/>
      <c r="JOE115" s="104"/>
      <c r="JOF115" s="104"/>
      <c r="JOG115" s="104"/>
      <c r="JOH115" s="104"/>
      <c r="JOI115" s="104"/>
      <c r="JOJ115" s="104"/>
      <c r="JOK115" s="104"/>
      <c r="JOL115" s="104"/>
      <c r="JOM115" s="104"/>
      <c r="JON115" s="104"/>
      <c r="JOO115" s="104"/>
      <c r="JOP115" s="104"/>
      <c r="JOQ115" s="104"/>
      <c r="JOR115" s="104"/>
      <c r="JOS115" s="104"/>
      <c r="JOT115" s="104"/>
      <c r="JOU115" s="104"/>
      <c r="JOV115" s="104"/>
      <c r="JOW115" s="104"/>
      <c r="JOX115" s="104"/>
      <c r="JOY115" s="104"/>
      <c r="JOZ115" s="104"/>
      <c r="JPA115" s="104"/>
      <c r="JPB115" s="104"/>
      <c r="JPC115" s="104"/>
      <c r="JPD115" s="104"/>
      <c r="JPE115" s="104"/>
      <c r="JPF115" s="104"/>
      <c r="JPG115" s="104"/>
      <c r="JPH115" s="104"/>
      <c r="JPI115" s="104"/>
      <c r="JPJ115" s="104"/>
      <c r="JPK115" s="104"/>
      <c r="JPL115" s="104"/>
      <c r="JPM115" s="104"/>
      <c r="JPN115" s="104"/>
      <c r="JPO115" s="104"/>
      <c r="JPP115" s="104"/>
      <c r="JPQ115" s="104"/>
      <c r="JPR115" s="104"/>
      <c r="JPS115" s="104"/>
      <c r="JPT115" s="104"/>
      <c r="JPU115" s="104"/>
      <c r="JPV115" s="104"/>
      <c r="JPW115" s="104"/>
      <c r="JPX115" s="104"/>
      <c r="JPY115" s="104"/>
      <c r="JPZ115" s="104"/>
      <c r="JQA115" s="104"/>
      <c r="JQB115" s="104"/>
      <c r="JQC115" s="104"/>
      <c r="JQD115" s="104"/>
      <c r="JQE115" s="104"/>
      <c r="JQF115" s="104"/>
      <c r="JQG115" s="104"/>
      <c r="JQH115" s="104"/>
      <c r="JQI115" s="104"/>
      <c r="JQJ115" s="104"/>
      <c r="JQK115" s="104"/>
      <c r="JQL115" s="104"/>
      <c r="JQM115" s="104"/>
      <c r="JQN115" s="104"/>
      <c r="JQO115" s="104"/>
      <c r="JQP115" s="104"/>
      <c r="JQQ115" s="104"/>
      <c r="JQR115" s="104"/>
      <c r="JQS115" s="104"/>
      <c r="JQT115" s="104"/>
      <c r="JQU115" s="104"/>
      <c r="JQV115" s="104"/>
      <c r="JQW115" s="104"/>
      <c r="JQX115" s="104"/>
      <c r="JQY115" s="104"/>
      <c r="JQZ115" s="104"/>
      <c r="JRA115" s="104"/>
      <c r="JRB115" s="104"/>
      <c r="JRC115" s="104"/>
      <c r="JRD115" s="104"/>
      <c r="JRE115" s="104"/>
      <c r="JRF115" s="104"/>
      <c r="JRG115" s="104"/>
      <c r="JRH115" s="104"/>
      <c r="JRI115" s="104"/>
      <c r="JRJ115" s="104"/>
      <c r="JRK115" s="104"/>
      <c r="JRL115" s="104"/>
      <c r="JRM115" s="104"/>
      <c r="JRN115" s="104"/>
      <c r="JRO115" s="104"/>
      <c r="JRP115" s="104"/>
      <c r="JRQ115" s="104"/>
      <c r="JRR115" s="104"/>
      <c r="JRS115" s="104"/>
      <c r="JRT115" s="104"/>
      <c r="JRU115" s="104"/>
      <c r="JRV115" s="104"/>
      <c r="JRW115" s="104"/>
      <c r="JRX115" s="104"/>
      <c r="JRY115" s="104"/>
      <c r="JRZ115" s="104"/>
      <c r="JSA115" s="104"/>
      <c r="JSB115" s="104"/>
      <c r="JSC115" s="104"/>
      <c r="JSD115" s="104"/>
      <c r="JSE115" s="104"/>
      <c r="JSF115" s="104"/>
      <c r="JSG115" s="104"/>
      <c r="JSH115" s="104"/>
      <c r="JSI115" s="104"/>
      <c r="JSJ115" s="104"/>
      <c r="JSK115" s="104"/>
      <c r="JSL115" s="104"/>
      <c r="JSM115" s="104"/>
      <c r="JSN115" s="104"/>
      <c r="JSO115" s="104"/>
      <c r="JSP115" s="104"/>
      <c r="JSQ115" s="104"/>
      <c r="JSR115" s="104"/>
      <c r="JSS115" s="104"/>
      <c r="JST115" s="104"/>
      <c r="JSU115" s="104"/>
      <c r="JSV115" s="104"/>
      <c r="JSW115" s="104"/>
      <c r="JSX115" s="104"/>
      <c r="JSY115" s="104"/>
      <c r="JSZ115" s="104"/>
      <c r="JTA115" s="104"/>
      <c r="JTB115" s="104"/>
      <c r="JTC115" s="104"/>
      <c r="JTD115" s="104"/>
      <c r="JTE115" s="104"/>
      <c r="JTF115" s="104"/>
      <c r="JTG115" s="104"/>
      <c r="JTH115" s="104"/>
      <c r="JTI115" s="104"/>
      <c r="JTJ115" s="104"/>
      <c r="JTK115" s="104"/>
      <c r="JTL115" s="104"/>
      <c r="JTM115" s="104"/>
      <c r="JTN115" s="104"/>
      <c r="JTO115" s="104"/>
      <c r="JTP115" s="104"/>
      <c r="JTQ115" s="104"/>
      <c r="JTR115" s="104"/>
      <c r="JTS115" s="104"/>
      <c r="JTT115" s="104"/>
      <c r="JTU115" s="104"/>
      <c r="JTV115" s="104"/>
      <c r="JTW115" s="104"/>
      <c r="JTX115" s="104"/>
      <c r="JTY115" s="104"/>
      <c r="JTZ115" s="104"/>
      <c r="JUA115" s="104"/>
      <c r="JUB115" s="104"/>
      <c r="JUC115" s="104"/>
      <c r="JUD115" s="104"/>
      <c r="JUE115" s="104"/>
      <c r="JUF115" s="104"/>
      <c r="JUG115" s="104"/>
      <c r="JUH115" s="104"/>
      <c r="JUI115" s="104"/>
      <c r="JUJ115" s="104"/>
      <c r="JUK115" s="104"/>
      <c r="JUL115" s="104"/>
      <c r="JUM115" s="104"/>
      <c r="JUN115" s="104"/>
      <c r="JUO115" s="104"/>
      <c r="JUP115" s="104"/>
      <c r="JUQ115" s="104"/>
      <c r="JUR115" s="104"/>
      <c r="JUS115" s="104"/>
      <c r="JUT115" s="104"/>
      <c r="JUU115" s="104"/>
      <c r="JUV115" s="104"/>
      <c r="JUW115" s="104"/>
      <c r="JUX115" s="104"/>
      <c r="JUY115" s="104"/>
      <c r="JUZ115" s="104"/>
      <c r="JVA115" s="104"/>
      <c r="JVB115" s="104"/>
      <c r="JVC115" s="104"/>
      <c r="JVD115" s="104"/>
      <c r="JVE115" s="104"/>
      <c r="JVF115" s="104"/>
      <c r="JVG115" s="104"/>
      <c r="JVH115" s="104"/>
      <c r="JVI115" s="104"/>
      <c r="JVJ115" s="104"/>
      <c r="JVK115" s="104"/>
      <c r="JVL115" s="104"/>
      <c r="JVM115" s="104"/>
      <c r="JVN115" s="104"/>
      <c r="JVO115" s="104"/>
      <c r="JVP115" s="104"/>
      <c r="JVQ115" s="104"/>
      <c r="JVR115" s="104"/>
      <c r="JVS115" s="104"/>
      <c r="JVT115" s="104"/>
      <c r="JVU115" s="104"/>
      <c r="JVV115" s="104"/>
      <c r="JVW115" s="104"/>
      <c r="JVX115" s="104"/>
      <c r="JVY115" s="104"/>
      <c r="JVZ115" s="104"/>
      <c r="JWA115" s="104"/>
      <c r="JWB115" s="104"/>
      <c r="JWC115" s="104"/>
      <c r="JWD115" s="104"/>
      <c r="JWE115" s="104"/>
      <c r="JWF115" s="104"/>
      <c r="JWG115" s="104"/>
      <c r="JWH115" s="104"/>
      <c r="JWI115" s="104"/>
      <c r="JWJ115" s="104"/>
      <c r="JWK115" s="104"/>
      <c r="JWL115" s="104"/>
      <c r="JWM115" s="104"/>
      <c r="JWN115" s="104"/>
      <c r="JWO115" s="104"/>
      <c r="JWP115" s="104"/>
      <c r="JWQ115" s="104"/>
      <c r="JWR115" s="104"/>
      <c r="JWS115" s="104"/>
      <c r="JWT115" s="104"/>
      <c r="JWU115" s="104"/>
      <c r="JWV115" s="104"/>
      <c r="JWW115" s="104"/>
      <c r="JWX115" s="104"/>
      <c r="JWY115" s="104"/>
      <c r="JWZ115" s="104"/>
      <c r="JXA115" s="104"/>
      <c r="JXB115" s="104"/>
      <c r="JXC115" s="104"/>
      <c r="JXD115" s="104"/>
      <c r="JXE115" s="104"/>
      <c r="JXF115" s="104"/>
      <c r="JXG115" s="104"/>
      <c r="JXH115" s="104"/>
      <c r="JXI115" s="104"/>
      <c r="JXJ115" s="104"/>
      <c r="JXK115" s="104"/>
      <c r="JXL115" s="104"/>
      <c r="JXM115" s="104"/>
      <c r="JXN115" s="104"/>
      <c r="JXO115" s="104"/>
      <c r="JXP115" s="104"/>
      <c r="JXQ115" s="104"/>
      <c r="JXR115" s="104"/>
      <c r="JXS115" s="104"/>
      <c r="JXT115" s="104"/>
      <c r="JXU115" s="104"/>
      <c r="JXV115" s="104"/>
      <c r="JXW115" s="104"/>
      <c r="JXX115" s="104"/>
      <c r="JXY115" s="104"/>
      <c r="JXZ115" s="104"/>
      <c r="JYA115" s="104"/>
      <c r="JYB115" s="104"/>
      <c r="JYC115" s="104"/>
      <c r="JYD115" s="104"/>
      <c r="JYE115" s="104"/>
      <c r="JYF115" s="104"/>
      <c r="JYG115" s="104"/>
      <c r="JYH115" s="104"/>
      <c r="JYI115" s="104"/>
      <c r="JYJ115" s="104"/>
      <c r="JYK115" s="104"/>
      <c r="JYL115" s="104"/>
      <c r="JYM115" s="104"/>
      <c r="JYN115" s="104"/>
      <c r="JYO115" s="104"/>
      <c r="JYP115" s="104"/>
      <c r="JYQ115" s="104"/>
      <c r="JYR115" s="104"/>
      <c r="JYS115" s="104"/>
      <c r="JYT115" s="104"/>
      <c r="JYU115" s="104"/>
      <c r="JYV115" s="104"/>
      <c r="JYW115" s="104"/>
      <c r="JYX115" s="104"/>
      <c r="JYY115" s="104"/>
      <c r="JYZ115" s="104"/>
      <c r="JZA115" s="104"/>
      <c r="JZB115" s="104"/>
      <c r="JZC115" s="104"/>
      <c r="JZD115" s="104"/>
      <c r="JZE115" s="104"/>
      <c r="JZF115" s="104"/>
      <c r="JZG115" s="104"/>
      <c r="JZH115" s="104"/>
      <c r="JZI115" s="104"/>
      <c r="JZJ115" s="104"/>
      <c r="JZK115" s="104"/>
      <c r="JZL115" s="104"/>
      <c r="JZM115" s="104"/>
      <c r="JZN115" s="104"/>
      <c r="JZO115" s="104"/>
      <c r="JZP115" s="104"/>
      <c r="JZQ115" s="104"/>
      <c r="JZR115" s="104"/>
      <c r="JZS115" s="104"/>
      <c r="JZT115" s="104"/>
      <c r="JZU115" s="104"/>
      <c r="JZV115" s="104"/>
      <c r="JZW115" s="104"/>
      <c r="JZX115" s="104"/>
      <c r="JZY115" s="104"/>
      <c r="JZZ115" s="104"/>
      <c r="KAA115" s="104"/>
      <c r="KAB115" s="104"/>
      <c r="KAC115" s="104"/>
      <c r="KAD115" s="104"/>
      <c r="KAE115" s="104"/>
      <c r="KAF115" s="104"/>
      <c r="KAG115" s="104"/>
      <c r="KAH115" s="104"/>
      <c r="KAI115" s="104"/>
      <c r="KAJ115" s="104"/>
      <c r="KAK115" s="104"/>
      <c r="KAL115" s="104"/>
      <c r="KAM115" s="104"/>
      <c r="KAN115" s="104"/>
      <c r="KAO115" s="104"/>
      <c r="KAP115" s="104"/>
      <c r="KAQ115" s="104"/>
      <c r="KAR115" s="104"/>
      <c r="KAS115" s="104"/>
      <c r="KAT115" s="104"/>
      <c r="KAU115" s="104"/>
      <c r="KAV115" s="104"/>
      <c r="KAW115" s="104"/>
      <c r="KAX115" s="104"/>
      <c r="KAY115" s="104"/>
      <c r="KAZ115" s="104"/>
      <c r="KBA115" s="104"/>
      <c r="KBB115" s="104"/>
      <c r="KBC115" s="104"/>
      <c r="KBD115" s="104"/>
      <c r="KBE115" s="104"/>
      <c r="KBF115" s="104"/>
      <c r="KBG115" s="104"/>
      <c r="KBH115" s="104"/>
      <c r="KBI115" s="104"/>
      <c r="KBJ115" s="104"/>
      <c r="KBK115" s="104"/>
      <c r="KBL115" s="104"/>
      <c r="KBM115" s="104"/>
      <c r="KBN115" s="104"/>
      <c r="KBO115" s="104"/>
      <c r="KBP115" s="104"/>
      <c r="KBQ115" s="104"/>
      <c r="KBR115" s="104"/>
      <c r="KBS115" s="104"/>
      <c r="KBT115" s="104"/>
      <c r="KBU115" s="104"/>
      <c r="KBV115" s="104"/>
      <c r="KBW115" s="104"/>
      <c r="KBX115" s="104"/>
      <c r="KBY115" s="104"/>
      <c r="KBZ115" s="104"/>
      <c r="KCA115" s="104"/>
      <c r="KCB115" s="104"/>
      <c r="KCC115" s="104"/>
      <c r="KCD115" s="104"/>
      <c r="KCE115" s="104"/>
      <c r="KCF115" s="104"/>
      <c r="KCG115" s="104"/>
      <c r="KCH115" s="104"/>
      <c r="KCI115" s="104"/>
      <c r="KCJ115" s="104"/>
      <c r="KCK115" s="104"/>
      <c r="KCL115" s="104"/>
      <c r="KCM115" s="104"/>
      <c r="KCN115" s="104"/>
      <c r="KCO115" s="104"/>
      <c r="KCP115" s="104"/>
      <c r="KCQ115" s="104"/>
      <c r="KCR115" s="104"/>
      <c r="KCS115" s="104"/>
      <c r="KCT115" s="104"/>
      <c r="KCU115" s="104"/>
      <c r="KCV115" s="104"/>
      <c r="KCW115" s="104"/>
      <c r="KCX115" s="104"/>
      <c r="KCY115" s="104"/>
      <c r="KCZ115" s="104"/>
      <c r="KDA115" s="104"/>
      <c r="KDB115" s="104"/>
      <c r="KDC115" s="104"/>
      <c r="KDD115" s="104"/>
      <c r="KDE115" s="104"/>
      <c r="KDF115" s="104"/>
      <c r="KDG115" s="104"/>
      <c r="KDH115" s="104"/>
      <c r="KDI115" s="104"/>
      <c r="KDJ115" s="104"/>
      <c r="KDK115" s="104"/>
      <c r="KDL115" s="104"/>
      <c r="KDM115" s="104"/>
      <c r="KDN115" s="104"/>
      <c r="KDO115" s="104"/>
      <c r="KDP115" s="104"/>
      <c r="KDQ115" s="104"/>
      <c r="KDR115" s="104"/>
      <c r="KDS115" s="104"/>
      <c r="KDT115" s="104"/>
      <c r="KDU115" s="104"/>
      <c r="KDV115" s="104"/>
      <c r="KDW115" s="104"/>
      <c r="KDX115" s="104"/>
      <c r="KDY115" s="104"/>
      <c r="KDZ115" s="104"/>
      <c r="KEA115" s="104"/>
      <c r="KEB115" s="104"/>
      <c r="KEC115" s="104"/>
      <c r="KED115" s="104"/>
      <c r="KEE115" s="104"/>
      <c r="KEF115" s="104"/>
      <c r="KEG115" s="104"/>
      <c r="KEH115" s="104"/>
      <c r="KEI115" s="104"/>
      <c r="KEJ115" s="104"/>
      <c r="KEK115" s="104"/>
      <c r="KEL115" s="104"/>
      <c r="KEM115" s="104"/>
      <c r="KEN115" s="104"/>
      <c r="KEO115" s="104"/>
      <c r="KEP115" s="104"/>
      <c r="KEQ115" s="104"/>
      <c r="KER115" s="104"/>
      <c r="KES115" s="104"/>
      <c r="KET115" s="104"/>
      <c r="KEU115" s="104"/>
      <c r="KEV115" s="104"/>
      <c r="KEW115" s="104"/>
      <c r="KEX115" s="104"/>
      <c r="KEY115" s="104"/>
      <c r="KEZ115" s="104"/>
      <c r="KFA115" s="104"/>
      <c r="KFB115" s="104"/>
      <c r="KFC115" s="104"/>
      <c r="KFD115" s="104"/>
      <c r="KFE115" s="104"/>
      <c r="KFF115" s="104"/>
      <c r="KFG115" s="104"/>
      <c r="KFH115" s="104"/>
      <c r="KFI115" s="104"/>
      <c r="KFJ115" s="104"/>
      <c r="KFK115" s="104"/>
      <c r="KFL115" s="104"/>
      <c r="KFM115" s="104"/>
      <c r="KFN115" s="104"/>
      <c r="KFO115" s="104"/>
      <c r="KFP115" s="104"/>
      <c r="KFQ115" s="104"/>
      <c r="KFR115" s="104"/>
      <c r="KFS115" s="104"/>
      <c r="KFT115" s="104"/>
      <c r="KFU115" s="104"/>
      <c r="KFV115" s="104"/>
      <c r="KFW115" s="104"/>
      <c r="KFX115" s="104"/>
      <c r="KFY115" s="104"/>
      <c r="KFZ115" s="104"/>
      <c r="KGA115" s="104"/>
      <c r="KGB115" s="104"/>
      <c r="KGC115" s="104"/>
      <c r="KGD115" s="104"/>
      <c r="KGE115" s="104"/>
      <c r="KGF115" s="104"/>
      <c r="KGG115" s="104"/>
      <c r="KGH115" s="104"/>
      <c r="KGI115" s="104"/>
      <c r="KGJ115" s="104"/>
      <c r="KGK115" s="104"/>
      <c r="KGL115" s="104"/>
      <c r="KGM115" s="104"/>
      <c r="KGN115" s="104"/>
      <c r="KGO115" s="104"/>
      <c r="KGP115" s="104"/>
      <c r="KGQ115" s="104"/>
      <c r="KGR115" s="104"/>
      <c r="KGS115" s="104"/>
      <c r="KGT115" s="104"/>
      <c r="KGU115" s="104"/>
      <c r="KGV115" s="104"/>
      <c r="KGW115" s="104"/>
      <c r="KGX115" s="104"/>
      <c r="KGY115" s="104"/>
      <c r="KGZ115" s="104"/>
      <c r="KHA115" s="104"/>
      <c r="KHB115" s="104"/>
      <c r="KHC115" s="104"/>
      <c r="KHD115" s="104"/>
      <c r="KHE115" s="104"/>
      <c r="KHF115" s="104"/>
      <c r="KHG115" s="104"/>
      <c r="KHH115" s="104"/>
      <c r="KHI115" s="104"/>
      <c r="KHJ115" s="104"/>
      <c r="KHK115" s="104"/>
      <c r="KHL115" s="104"/>
      <c r="KHM115" s="104"/>
      <c r="KHN115" s="104"/>
      <c r="KHO115" s="104"/>
      <c r="KHP115" s="104"/>
      <c r="KHQ115" s="104"/>
      <c r="KHR115" s="104"/>
      <c r="KHS115" s="104"/>
      <c r="KHT115" s="104"/>
      <c r="KHU115" s="104"/>
      <c r="KHV115" s="104"/>
      <c r="KHW115" s="104"/>
      <c r="KHX115" s="104"/>
      <c r="KHY115" s="104"/>
      <c r="KHZ115" s="104"/>
      <c r="KIA115" s="104"/>
      <c r="KIB115" s="104"/>
      <c r="KIC115" s="104"/>
      <c r="KID115" s="104"/>
      <c r="KIE115" s="104"/>
      <c r="KIF115" s="104"/>
      <c r="KIG115" s="104"/>
      <c r="KIH115" s="104"/>
      <c r="KII115" s="104"/>
      <c r="KIJ115" s="104"/>
      <c r="KIK115" s="104"/>
      <c r="KIL115" s="104"/>
      <c r="KIM115" s="104"/>
      <c r="KIN115" s="104"/>
      <c r="KIO115" s="104"/>
      <c r="KIP115" s="104"/>
      <c r="KIQ115" s="104"/>
      <c r="KIR115" s="104"/>
      <c r="KIS115" s="104"/>
      <c r="KIT115" s="104"/>
      <c r="KIU115" s="104"/>
      <c r="KIV115" s="104"/>
      <c r="KIW115" s="104"/>
      <c r="KIX115" s="104"/>
      <c r="KIY115" s="104"/>
      <c r="KIZ115" s="104"/>
      <c r="KJA115" s="104"/>
      <c r="KJB115" s="104"/>
      <c r="KJC115" s="104"/>
      <c r="KJD115" s="104"/>
      <c r="KJE115" s="104"/>
      <c r="KJF115" s="104"/>
      <c r="KJG115" s="104"/>
      <c r="KJH115" s="104"/>
      <c r="KJI115" s="104"/>
      <c r="KJJ115" s="104"/>
      <c r="KJK115" s="104"/>
      <c r="KJL115" s="104"/>
      <c r="KJM115" s="104"/>
      <c r="KJN115" s="104"/>
      <c r="KJO115" s="104"/>
      <c r="KJP115" s="104"/>
      <c r="KJQ115" s="104"/>
      <c r="KJR115" s="104"/>
      <c r="KJS115" s="104"/>
      <c r="KJT115" s="104"/>
      <c r="KJU115" s="104"/>
      <c r="KJV115" s="104"/>
      <c r="KJW115" s="104"/>
      <c r="KJX115" s="104"/>
      <c r="KJY115" s="104"/>
      <c r="KJZ115" s="104"/>
      <c r="KKA115" s="104"/>
      <c r="KKB115" s="104"/>
      <c r="KKC115" s="104"/>
      <c r="KKD115" s="104"/>
      <c r="KKE115" s="104"/>
      <c r="KKF115" s="104"/>
      <c r="KKG115" s="104"/>
      <c r="KKH115" s="104"/>
      <c r="KKI115" s="104"/>
      <c r="KKJ115" s="104"/>
      <c r="KKK115" s="104"/>
      <c r="KKL115" s="104"/>
      <c r="KKM115" s="104"/>
      <c r="KKN115" s="104"/>
      <c r="KKO115" s="104"/>
      <c r="KKP115" s="104"/>
      <c r="KKQ115" s="104"/>
      <c r="KKR115" s="104"/>
      <c r="KKS115" s="104"/>
      <c r="KKT115" s="104"/>
      <c r="KKU115" s="104"/>
      <c r="KKV115" s="104"/>
      <c r="KKW115" s="104"/>
      <c r="KKX115" s="104"/>
      <c r="KKY115" s="104"/>
      <c r="KKZ115" s="104"/>
      <c r="KLA115" s="104"/>
      <c r="KLB115" s="104"/>
      <c r="KLC115" s="104"/>
      <c r="KLD115" s="104"/>
      <c r="KLE115" s="104"/>
      <c r="KLF115" s="104"/>
      <c r="KLG115" s="104"/>
      <c r="KLH115" s="104"/>
      <c r="KLI115" s="104"/>
      <c r="KLJ115" s="104"/>
      <c r="KLK115" s="104"/>
      <c r="KLL115" s="104"/>
      <c r="KLM115" s="104"/>
      <c r="KLN115" s="104"/>
      <c r="KLO115" s="104"/>
      <c r="KLP115" s="104"/>
      <c r="KLQ115" s="104"/>
      <c r="KLR115" s="104"/>
      <c r="KLS115" s="104"/>
      <c r="KLT115" s="104"/>
      <c r="KLU115" s="104"/>
      <c r="KLV115" s="104"/>
      <c r="KLW115" s="104"/>
      <c r="KLX115" s="104"/>
      <c r="KLY115" s="104"/>
      <c r="KLZ115" s="104"/>
      <c r="KMA115" s="104"/>
      <c r="KMB115" s="104"/>
      <c r="KMC115" s="104"/>
      <c r="KMD115" s="104"/>
      <c r="KME115" s="104"/>
      <c r="KMF115" s="104"/>
      <c r="KMG115" s="104"/>
      <c r="KMH115" s="104"/>
      <c r="KMI115" s="104"/>
      <c r="KMJ115" s="104"/>
      <c r="KMK115" s="104"/>
      <c r="KML115" s="104"/>
      <c r="KMM115" s="104"/>
      <c r="KMN115" s="104"/>
      <c r="KMO115" s="104"/>
      <c r="KMP115" s="104"/>
      <c r="KMQ115" s="104"/>
      <c r="KMR115" s="104"/>
      <c r="KMS115" s="104"/>
      <c r="KMT115" s="104"/>
      <c r="KMU115" s="104"/>
      <c r="KMV115" s="104"/>
      <c r="KMW115" s="104"/>
      <c r="KMX115" s="104"/>
      <c r="KMY115" s="104"/>
      <c r="KMZ115" s="104"/>
      <c r="KNA115" s="104"/>
      <c r="KNB115" s="104"/>
      <c r="KNC115" s="104"/>
      <c r="KND115" s="104"/>
      <c r="KNE115" s="104"/>
      <c r="KNF115" s="104"/>
      <c r="KNG115" s="104"/>
      <c r="KNH115" s="104"/>
      <c r="KNI115" s="104"/>
      <c r="KNJ115" s="104"/>
      <c r="KNK115" s="104"/>
      <c r="KNL115" s="104"/>
      <c r="KNM115" s="104"/>
      <c r="KNN115" s="104"/>
      <c r="KNO115" s="104"/>
      <c r="KNP115" s="104"/>
      <c r="KNQ115" s="104"/>
      <c r="KNR115" s="104"/>
      <c r="KNS115" s="104"/>
      <c r="KNT115" s="104"/>
      <c r="KNU115" s="104"/>
      <c r="KNV115" s="104"/>
      <c r="KNW115" s="104"/>
      <c r="KNX115" s="104"/>
      <c r="KNY115" s="104"/>
      <c r="KNZ115" s="104"/>
      <c r="KOA115" s="104"/>
      <c r="KOB115" s="104"/>
      <c r="KOC115" s="104"/>
      <c r="KOD115" s="104"/>
      <c r="KOE115" s="104"/>
      <c r="KOF115" s="104"/>
      <c r="KOG115" s="104"/>
      <c r="KOH115" s="104"/>
      <c r="KOI115" s="104"/>
      <c r="KOJ115" s="104"/>
      <c r="KOK115" s="104"/>
      <c r="KOL115" s="104"/>
      <c r="KOM115" s="104"/>
      <c r="KON115" s="104"/>
      <c r="KOO115" s="104"/>
      <c r="KOP115" s="104"/>
      <c r="KOQ115" s="104"/>
      <c r="KOR115" s="104"/>
      <c r="KOS115" s="104"/>
      <c r="KOT115" s="104"/>
      <c r="KOU115" s="104"/>
      <c r="KOV115" s="104"/>
      <c r="KOW115" s="104"/>
      <c r="KOX115" s="104"/>
      <c r="KOY115" s="104"/>
      <c r="KOZ115" s="104"/>
      <c r="KPA115" s="104"/>
      <c r="KPB115" s="104"/>
      <c r="KPC115" s="104"/>
      <c r="KPD115" s="104"/>
      <c r="KPE115" s="104"/>
      <c r="KPF115" s="104"/>
      <c r="KPG115" s="104"/>
      <c r="KPH115" s="104"/>
      <c r="KPI115" s="104"/>
      <c r="KPJ115" s="104"/>
      <c r="KPK115" s="104"/>
      <c r="KPL115" s="104"/>
      <c r="KPM115" s="104"/>
      <c r="KPN115" s="104"/>
      <c r="KPO115" s="104"/>
      <c r="KPP115" s="104"/>
      <c r="KPQ115" s="104"/>
      <c r="KPR115" s="104"/>
      <c r="KPS115" s="104"/>
      <c r="KPT115" s="104"/>
      <c r="KPU115" s="104"/>
      <c r="KPV115" s="104"/>
      <c r="KPW115" s="104"/>
      <c r="KPX115" s="104"/>
      <c r="KPY115" s="104"/>
      <c r="KPZ115" s="104"/>
      <c r="KQA115" s="104"/>
      <c r="KQB115" s="104"/>
      <c r="KQC115" s="104"/>
      <c r="KQD115" s="104"/>
      <c r="KQE115" s="104"/>
      <c r="KQF115" s="104"/>
      <c r="KQG115" s="104"/>
      <c r="KQH115" s="104"/>
      <c r="KQI115" s="104"/>
      <c r="KQJ115" s="104"/>
      <c r="KQK115" s="104"/>
      <c r="KQL115" s="104"/>
      <c r="KQM115" s="104"/>
      <c r="KQN115" s="104"/>
      <c r="KQO115" s="104"/>
      <c r="KQP115" s="104"/>
      <c r="KQQ115" s="104"/>
      <c r="KQR115" s="104"/>
      <c r="KQS115" s="104"/>
      <c r="KQT115" s="104"/>
      <c r="KQU115" s="104"/>
      <c r="KQV115" s="104"/>
      <c r="KQW115" s="104"/>
      <c r="KQX115" s="104"/>
      <c r="KQY115" s="104"/>
      <c r="KQZ115" s="104"/>
      <c r="KRA115" s="104"/>
      <c r="KRB115" s="104"/>
      <c r="KRC115" s="104"/>
      <c r="KRD115" s="104"/>
      <c r="KRE115" s="104"/>
      <c r="KRF115" s="104"/>
      <c r="KRG115" s="104"/>
      <c r="KRH115" s="104"/>
      <c r="KRI115" s="104"/>
      <c r="KRJ115" s="104"/>
      <c r="KRK115" s="104"/>
      <c r="KRL115" s="104"/>
      <c r="KRM115" s="104"/>
      <c r="KRN115" s="104"/>
      <c r="KRO115" s="104"/>
      <c r="KRP115" s="104"/>
      <c r="KRQ115" s="104"/>
      <c r="KRR115" s="104"/>
      <c r="KRS115" s="104"/>
      <c r="KRT115" s="104"/>
      <c r="KRU115" s="104"/>
      <c r="KRV115" s="104"/>
      <c r="KRW115" s="104"/>
      <c r="KRX115" s="104"/>
      <c r="KRY115" s="104"/>
      <c r="KRZ115" s="104"/>
      <c r="KSA115" s="104"/>
      <c r="KSB115" s="104"/>
      <c r="KSC115" s="104"/>
      <c r="KSD115" s="104"/>
      <c r="KSE115" s="104"/>
      <c r="KSF115" s="104"/>
      <c r="KSG115" s="104"/>
      <c r="KSH115" s="104"/>
      <c r="KSI115" s="104"/>
      <c r="KSJ115" s="104"/>
      <c r="KSK115" s="104"/>
      <c r="KSL115" s="104"/>
      <c r="KSM115" s="104"/>
      <c r="KSN115" s="104"/>
      <c r="KSO115" s="104"/>
      <c r="KSP115" s="104"/>
      <c r="KSQ115" s="104"/>
      <c r="KSR115" s="104"/>
      <c r="KSS115" s="104"/>
      <c r="KST115" s="104"/>
      <c r="KSU115" s="104"/>
      <c r="KSV115" s="104"/>
      <c r="KSW115" s="104"/>
      <c r="KSX115" s="104"/>
      <c r="KSY115" s="104"/>
      <c r="KSZ115" s="104"/>
      <c r="KTA115" s="104"/>
      <c r="KTB115" s="104"/>
      <c r="KTC115" s="104"/>
      <c r="KTD115" s="104"/>
      <c r="KTE115" s="104"/>
      <c r="KTF115" s="104"/>
      <c r="KTG115" s="104"/>
      <c r="KTH115" s="104"/>
      <c r="KTI115" s="104"/>
      <c r="KTJ115" s="104"/>
      <c r="KTK115" s="104"/>
      <c r="KTL115" s="104"/>
      <c r="KTM115" s="104"/>
      <c r="KTN115" s="104"/>
      <c r="KTO115" s="104"/>
      <c r="KTP115" s="104"/>
      <c r="KTQ115" s="104"/>
      <c r="KTR115" s="104"/>
      <c r="KTS115" s="104"/>
      <c r="KTT115" s="104"/>
      <c r="KTU115" s="104"/>
      <c r="KTV115" s="104"/>
      <c r="KTW115" s="104"/>
      <c r="KTX115" s="104"/>
      <c r="KTY115" s="104"/>
      <c r="KTZ115" s="104"/>
      <c r="KUA115" s="104"/>
      <c r="KUB115" s="104"/>
      <c r="KUC115" s="104"/>
      <c r="KUD115" s="104"/>
      <c r="KUE115" s="104"/>
      <c r="KUF115" s="104"/>
      <c r="KUG115" s="104"/>
      <c r="KUH115" s="104"/>
      <c r="KUI115" s="104"/>
      <c r="KUJ115" s="104"/>
      <c r="KUK115" s="104"/>
      <c r="KUL115" s="104"/>
      <c r="KUM115" s="104"/>
      <c r="KUN115" s="104"/>
      <c r="KUO115" s="104"/>
      <c r="KUP115" s="104"/>
      <c r="KUQ115" s="104"/>
      <c r="KUR115" s="104"/>
      <c r="KUS115" s="104"/>
      <c r="KUT115" s="104"/>
      <c r="KUU115" s="104"/>
      <c r="KUV115" s="104"/>
      <c r="KUW115" s="104"/>
      <c r="KUX115" s="104"/>
      <c r="KUY115" s="104"/>
      <c r="KUZ115" s="104"/>
      <c r="KVA115" s="104"/>
      <c r="KVB115" s="104"/>
      <c r="KVC115" s="104"/>
      <c r="KVD115" s="104"/>
      <c r="KVE115" s="104"/>
      <c r="KVF115" s="104"/>
      <c r="KVG115" s="104"/>
      <c r="KVH115" s="104"/>
      <c r="KVI115" s="104"/>
      <c r="KVJ115" s="104"/>
      <c r="KVK115" s="104"/>
      <c r="KVL115" s="104"/>
      <c r="KVM115" s="104"/>
      <c r="KVN115" s="104"/>
      <c r="KVO115" s="104"/>
      <c r="KVP115" s="104"/>
      <c r="KVQ115" s="104"/>
      <c r="KVR115" s="104"/>
      <c r="KVS115" s="104"/>
      <c r="KVT115" s="104"/>
      <c r="KVU115" s="104"/>
      <c r="KVV115" s="104"/>
      <c r="KVW115" s="104"/>
      <c r="KVX115" s="104"/>
      <c r="KVY115" s="104"/>
      <c r="KVZ115" s="104"/>
      <c r="KWA115" s="104"/>
      <c r="KWB115" s="104"/>
      <c r="KWC115" s="104"/>
      <c r="KWD115" s="104"/>
      <c r="KWE115" s="104"/>
      <c r="KWF115" s="104"/>
      <c r="KWG115" s="104"/>
      <c r="KWH115" s="104"/>
      <c r="KWI115" s="104"/>
      <c r="KWJ115" s="104"/>
      <c r="KWK115" s="104"/>
      <c r="KWL115" s="104"/>
      <c r="KWM115" s="104"/>
      <c r="KWN115" s="104"/>
      <c r="KWO115" s="104"/>
      <c r="KWP115" s="104"/>
      <c r="KWQ115" s="104"/>
      <c r="KWR115" s="104"/>
      <c r="KWS115" s="104"/>
      <c r="KWT115" s="104"/>
      <c r="KWU115" s="104"/>
      <c r="KWV115" s="104"/>
      <c r="KWW115" s="104"/>
      <c r="KWX115" s="104"/>
      <c r="KWY115" s="104"/>
      <c r="KWZ115" s="104"/>
      <c r="KXA115" s="104"/>
      <c r="KXB115" s="104"/>
      <c r="KXC115" s="104"/>
      <c r="KXD115" s="104"/>
      <c r="KXE115" s="104"/>
      <c r="KXF115" s="104"/>
      <c r="KXG115" s="104"/>
      <c r="KXH115" s="104"/>
      <c r="KXI115" s="104"/>
      <c r="KXJ115" s="104"/>
      <c r="KXK115" s="104"/>
      <c r="KXL115" s="104"/>
      <c r="KXM115" s="104"/>
      <c r="KXN115" s="104"/>
      <c r="KXO115" s="104"/>
      <c r="KXP115" s="104"/>
      <c r="KXQ115" s="104"/>
      <c r="KXR115" s="104"/>
      <c r="KXS115" s="104"/>
      <c r="KXT115" s="104"/>
      <c r="KXU115" s="104"/>
      <c r="KXV115" s="104"/>
      <c r="KXW115" s="104"/>
      <c r="KXX115" s="104"/>
      <c r="KXY115" s="104"/>
      <c r="KXZ115" s="104"/>
      <c r="KYA115" s="104"/>
      <c r="KYB115" s="104"/>
      <c r="KYC115" s="104"/>
      <c r="KYD115" s="104"/>
      <c r="KYE115" s="104"/>
      <c r="KYF115" s="104"/>
      <c r="KYG115" s="104"/>
      <c r="KYH115" s="104"/>
      <c r="KYI115" s="104"/>
      <c r="KYJ115" s="104"/>
      <c r="KYK115" s="104"/>
      <c r="KYL115" s="104"/>
      <c r="KYM115" s="104"/>
      <c r="KYN115" s="104"/>
      <c r="KYO115" s="104"/>
      <c r="KYP115" s="104"/>
      <c r="KYQ115" s="104"/>
      <c r="KYR115" s="104"/>
      <c r="KYS115" s="104"/>
      <c r="KYT115" s="104"/>
      <c r="KYU115" s="104"/>
      <c r="KYV115" s="104"/>
      <c r="KYW115" s="104"/>
      <c r="KYX115" s="104"/>
      <c r="KYY115" s="104"/>
      <c r="KYZ115" s="104"/>
      <c r="KZA115" s="104"/>
      <c r="KZB115" s="104"/>
      <c r="KZC115" s="104"/>
      <c r="KZD115" s="104"/>
      <c r="KZE115" s="104"/>
      <c r="KZF115" s="104"/>
      <c r="KZG115" s="104"/>
      <c r="KZH115" s="104"/>
      <c r="KZI115" s="104"/>
      <c r="KZJ115" s="104"/>
      <c r="KZK115" s="104"/>
      <c r="KZL115" s="104"/>
      <c r="KZM115" s="104"/>
      <c r="KZN115" s="104"/>
      <c r="KZO115" s="104"/>
      <c r="KZP115" s="104"/>
      <c r="KZQ115" s="104"/>
      <c r="KZR115" s="104"/>
      <c r="KZS115" s="104"/>
      <c r="KZT115" s="104"/>
      <c r="KZU115" s="104"/>
      <c r="KZV115" s="104"/>
      <c r="KZW115" s="104"/>
      <c r="KZX115" s="104"/>
      <c r="KZY115" s="104"/>
      <c r="KZZ115" s="104"/>
      <c r="LAA115" s="104"/>
      <c r="LAB115" s="104"/>
      <c r="LAC115" s="104"/>
      <c r="LAD115" s="104"/>
      <c r="LAE115" s="104"/>
      <c r="LAF115" s="104"/>
      <c r="LAG115" s="104"/>
      <c r="LAH115" s="104"/>
      <c r="LAI115" s="104"/>
      <c r="LAJ115" s="104"/>
      <c r="LAK115" s="104"/>
      <c r="LAL115" s="104"/>
      <c r="LAM115" s="104"/>
      <c r="LAN115" s="104"/>
      <c r="LAO115" s="104"/>
      <c r="LAP115" s="104"/>
      <c r="LAQ115" s="104"/>
      <c r="LAR115" s="104"/>
      <c r="LAS115" s="104"/>
      <c r="LAT115" s="104"/>
      <c r="LAU115" s="104"/>
      <c r="LAV115" s="104"/>
      <c r="LAW115" s="104"/>
      <c r="LAX115" s="104"/>
      <c r="LAY115" s="104"/>
      <c r="LAZ115" s="104"/>
      <c r="LBA115" s="104"/>
      <c r="LBB115" s="104"/>
      <c r="LBC115" s="104"/>
      <c r="LBD115" s="104"/>
      <c r="LBE115" s="104"/>
      <c r="LBF115" s="104"/>
      <c r="LBG115" s="104"/>
      <c r="LBH115" s="104"/>
      <c r="LBI115" s="104"/>
      <c r="LBJ115" s="104"/>
      <c r="LBK115" s="104"/>
      <c r="LBL115" s="104"/>
      <c r="LBM115" s="104"/>
      <c r="LBN115" s="104"/>
      <c r="LBO115" s="104"/>
      <c r="LBP115" s="104"/>
      <c r="LBQ115" s="104"/>
      <c r="LBR115" s="104"/>
      <c r="LBS115" s="104"/>
      <c r="LBT115" s="104"/>
      <c r="LBU115" s="104"/>
      <c r="LBV115" s="104"/>
      <c r="LBW115" s="104"/>
      <c r="LBX115" s="104"/>
      <c r="LBY115" s="104"/>
      <c r="LBZ115" s="104"/>
      <c r="LCA115" s="104"/>
      <c r="LCB115" s="104"/>
      <c r="LCC115" s="104"/>
      <c r="LCD115" s="104"/>
      <c r="LCE115" s="104"/>
      <c r="LCF115" s="104"/>
      <c r="LCG115" s="104"/>
      <c r="LCH115" s="104"/>
      <c r="LCI115" s="104"/>
      <c r="LCJ115" s="104"/>
      <c r="LCK115" s="104"/>
      <c r="LCL115" s="104"/>
      <c r="LCM115" s="104"/>
      <c r="LCN115" s="104"/>
      <c r="LCO115" s="104"/>
      <c r="LCP115" s="104"/>
      <c r="LCQ115" s="104"/>
      <c r="LCR115" s="104"/>
      <c r="LCS115" s="104"/>
      <c r="LCT115" s="104"/>
      <c r="LCU115" s="104"/>
      <c r="LCV115" s="104"/>
      <c r="LCW115" s="104"/>
      <c r="LCX115" s="104"/>
      <c r="LCY115" s="104"/>
      <c r="LCZ115" s="104"/>
      <c r="LDA115" s="104"/>
      <c r="LDB115" s="104"/>
      <c r="LDC115" s="104"/>
      <c r="LDD115" s="104"/>
      <c r="LDE115" s="104"/>
      <c r="LDF115" s="104"/>
      <c r="LDG115" s="104"/>
      <c r="LDH115" s="104"/>
      <c r="LDI115" s="104"/>
      <c r="LDJ115" s="104"/>
      <c r="LDK115" s="104"/>
      <c r="LDL115" s="104"/>
      <c r="LDM115" s="104"/>
      <c r="LDN115" s="104"/>
      <c r="LDO115" s="104"/>
      <c r="LDP115" s="104"/>
      <c r="LDQ115" s="104"/>
      <c r="LDR115" s="104"/>
      <c r="LDS115" s="104"/>
      <c r="LDT115" s="104"/>
      <c r="LDU115" s="104"/>
      <c r="LDV115" s="104"/>
      <c r="LDW115" s="104"/>
      <c r="LDX115" s="104"/>
      <c r="LDY115" s="104"/>
      <c r="LDZ115" s="104"/>
      <c r="LEA115" s="104"/>
      <c r="LEB115" s="104"/>
      <c r="LEC115" s="104"/>
      <c r="LED115" s="104"/>
      <c r="LEE115" s="104"/>
      <c r="LEF115" s="104"/>
      <c r="LEG115" s="104"/>
      <c r="LEH115" s="104"/>
      <c r="LEI115" s="104"/>
      <c r="LEJ115" s="104"/>
      <c r="LEK115" s="104"/>
      <c r="LEL115" s="104"/>
      <c r="LEM115" s="104"/>
      <c r="LEN115" s="104"/>
      <c r="LEO115" s="104"/>
      <c r="LEP115" s="104"/>
      <c r="LEQ115" s="104"/>
      <c r="LER115" s="104"/>
      <c r="LES115" s="104"/>
      <c r="LET115" s="104"/>
      <c r="LEU115" s="104"/>
      <c r="LEV115" s="104"/>
      <c r="LEW115" s="104"/>
      <c r="LEX115" s="104"/>
      <c r="LEY115" s="104"/>
      <c r="LEZ115" s="104"/>
      <c r="LFA115" s="104"/>
      <c r="LFB115" s="104"/>
      <c r="LFC115" s="104"/>
      <c r="LFD115" s="104"/>
      <c r="LFE115" s="104"/>
      <c r="LFF115" s="104"/>
      <c r="LFG115" s="104"/>
      <c r="LFH115" s="104"/>
      <c r="LFI115" s="104"/>
      <c r="LFJ115" s="104"/>
      <c r="LFK115" s="104"/>
      <c r="LFL115" s="104"/>
      <c r="LFM115" s="104"/>
      <c r="LFN115" s="104"/>
      <c r="LFO115" s="104"/>
      <c r="LFP115" s="104"/>
      <c r="LFQ115" s="104"/>
      <c r="LFR115" s="104"/>
      <c r="LFS115" s="104"/>
      <c r="LFT115" s="104"/>
      <c r="LFU115" s="104"/>
      <c r="LFV115" s="104"/>
      <c r="LFW115" s="104"/>
      <c r="LFX115" s="104"/>
      <c r="LFY115" s="104"/>
      <c r="LFZ115" s="104"/>
      <c r="LGA115" s="104"/>
      <c r="LGB115" s="104"/>
      <c r="LGC115" s="104"/>
      <c r="LGD115" s="104"/>
      <c r="LGE115" s="104"/>
      <c r="LGF115" s="104"/>
      <c r="LGG115" s="104"/>
      <c r="LGH115" s="104"/>
      <c r="LGI115" s="104"/>
      <c r="LGJ115" s="104"/>
      <c r="LGK115" s="104"/>
      <c r="LGL115" s="104"/>
      <c r="LGM115" s="104"/>
      <c r="LGN115" s="104"/>
      <c r="LGO115" s="104"/>
      <c r="LGP115" s="104"/>
      <c r="LGQ115" s="104"/>
      <c r="LGR115" s="104"/>
      <c r="LGS115" s="104"/>
      <c r="LGT115" s="104"/>
      <c r="LGU115" s="104"/>
      <c r="LGV115" s="104"/>
      <c r="LGW115" s="104"/>
      <c r="LGX115" s="104"/>
      <c r="LGY115" s="104"/>
      <c r="LGZ115" s="104"/>
      <c r="LHA115" s="104"/>
      <c r="LHB115" s="104"/>
      <c r="LHC115" s="104"/>
      <c r="LHD115" s="104"/>
      <c r="LHE115" s="104"/>
      <c r="LHF115" s="104"/>
      <c r="LHG115" s="104"/>
      <c r="LHH115" s="104"/>
      <c r="LHI115" s="104"/>
      <c r="LHJ115" s="104"/>
      <c r="LHK115" s="104"/>
      <c r="LHL115" s="104"/>
      <c r="LHM115" s="104"/>
      <c r="LHN115" s="104"/>
      <c r="LHO115" s="104"/>
      <c r="LHP115" s="104"/>
      <c r="LHQ115" s="104"/>
      <c r="LHR115" s="104"/>
      <c r="LHS115" s="104"/>
      <c r="LHT115" s="104"/>
      <c r="LHU115" s="104"/>
      <c r="LHV115" s="104"/>
      <c r="LHW115" s="104"/>
      <c r="LHX115" s="104"/>
      <c r="LHY115" s="104"/>
      <c r="LHZ115" s="104"/>
      <c r="LIA115" s="104"/>
      <c r="LIB115" s="104"/>
      <c r="LIC115" s="104"/>
      <c r="LID115" s="104"/>
      <c r="LIE115" s="104"/>
      <c r="LIF115" s="104"/>
      <c r="LIG115" s="104"/>
      <c r="LIH115" s="104"/>
      <c r="LII115" s="104"/>
      <c r="LIJ115" s="104"/>
      <c r="LIK115" s="104"/>
      <c r="LIL115" s="104"/>
      <c r="LIM115" s="104"/>
      <c r="LIN115" s="104"/>
      <c r="LIO115" s="104"/>
      <c r="LIP115" s="104"/>
      <c r="LIQ115" s="104"/>
      <c r="LIR115" s="104"/>
      <c r="LIS115" s="104"/>
      <c r="LIT115" s="104"/>
      <c r="LIU115" s="104"/>
      <c r="LIV115" s="104"/>
      <c r="LIW115" s="104"/>
      <c r="LIX115" s="104"/>
      <c r="LIY115" s="104"/>
      <c r="LIZ115" s="104"/>
      <c r="LJA115" s="104"/>
      <c r="LJB115" s="104"/>
      <c r="LJC115" s="104"/>
      <c r="LJD115" s="104"/>
      <c r="LJE115" s="104"/>
      <c r="LJF115" s="104"/>
      <c r="LJG115" s="104"/>
      <c r="LJH115" s="104"/>
      <c r="LJI115" s="104"/>
      <c r="LJJ115" s="104"/>
      <c r="LJK115" s="104"/>
      <c r="LJL115" s="104"/>
      <c r="LJM115" s="104"/>
      <c r="LJN115" s="104"/>
      <c r="LJO115" s="104"/>
      <c r="LJP115" s="104"/>
      <c r="LJQ115" s="104"/>
      <c r="LJR115" s="104"/>
      <c r="LJS115" s="104"/>
      <c r="LJT115" s="104"/>
      <c r="LJU115" s="104"/>
      <c r="LJV115" s="104"/>
      <c r="LJW115" s="104"/>
      <c r="LJX115" s="104"/>
      <c r="LJY115" s="104"/>
      <c r="LJZ115" s="104"/>
      <c r="LKA115" s="104"/>
      <c r="LKB115" s="104"/>
      <c r="LKC115" s="104"/>
      <c r="LKD115" s="104"/>
      <c r="LKE115" s="104"/>
      <c r="LKF115" s="104"/>
      <c r="LKG115" s="104"/>
      <c r="LKH115" s="104"/>
      <c r="LKI115" s="104"/>
      <c r="LKJ115" s="104"/>
      <c r="LKK115" s="104"/>
      <c r="LKL115" s="104"/>
      <c r="LKM115" s="104"/>
      <c r="LKN115" s="104"/>
      <c r="LKO115" s="104"/>
      <c r="LKP115" s="104"/>
      <c r="LKQ115" s="104"/>
      <c r="LKR115" s="104"/>
      <c r="LKS115" s="104"/>
      <c r="LKT115" s="104"/>
      <c r="LKU115" s="104"/>
      <c r="LKV115" s="104"/>
      <c r="LKW115" s="104"/>
      <c r="LKX115" s="104"/>
      <c r="LKY115" s="104"/>
      <c r="LKZ115" s="104"/>
      <c r="LLA115" s="104"/>
      <c r="LLB115" s="104"/>
      <c r="LLC115" s="104"/>
      <c r="LLD115" s="104"/>
      <c r="LLE115" s="104"/>
      <c r="LLF115" s="104"/>
      <c r="LLG115" s="104"/>
      <c r="LLH115" s="104"/>
      <c r="LLI115" s="104"/>
      <c r="LLJ115" s="104"/>
      <c r="LLK115" s="104"/>
      <c r="LLL115" s="104"/>
      <c r="LLM115" s="104"/>
      <c r="LLN115" s="104"/>
      <c r="LLO115" s="104"/>
      <c r="LLP115" s="104"/>
      <c r="LLQ115" s="104"/>
      <c r="LLR115" s="104"/>
      <c r="LLS115" s="104"/>
      <c r="LLT115" s="104"/>
      <c r="LLU115" s="104"/>
      <c r="LLV115" s="104"/>
      <c r="LLW115" s="104"/>
      <c r="LLX115" s="104"/>
      <c r="LLY115" s="104"/>
      <c r="LLZ115" s="104"/>
      <c r="LMA115" s="104"/>
      <c r="LMB115" s="104"/>
      <c r="LMC115" s="104"/>
      <c r="LMD115" s="104"/>
      <c r="LME115" s="104"/>
      <c r="LMF115" s="104"/>
      <c r="LMG115" s="104"/>
      <c r="LMH115" s="104"/>
      <c r="LMI115" s="104"/>
      <c r="LMJ115" s="104"/>
      <c r="LMK115" s="104"/>
      <c r="LML115" s="104"/>
      <c r="LMM115" s="104"/>
      <c r="LMN115" s="104"/>
      <c r="LMO115" s="104"/>
      <c r="LMP115" s="104"/>
      <c r="LMQ115" s="104"/>
      <c r="LMR115" s="104"/>
      <c r="LMS115" s="104"/>
      <c r="LMT115" s="104"/>
      <c r="LMU115" s="104"/>
      <c r="LMV115" s="104"/>
      <c r="LMW115" s="104"/>
      <c r="LMX115" s="104"/>
      <c r="LMY115" s="104"/>
      <c r="LMZ115" s="104"/>
      <c r="LNA115" s="104"/>
      <c r="LNB115" s="104"/>
      <c r="LNC115" s="104"/>
      <c r="LND115" s="104"/>
      <c r="LNE115" s="104"/>
      <c r="LNF115" s="104"/>
      <c r="LNG115" s="104"/>
      <c r="LNH115" s="104"/>
      <c r="LNI115" s="104"/>
      <c r="LNJ115" s="104"/>
      <c r="LNK115" s="104"/>
      <c r="LNL115" s="104"/>
      <c r="LNM115" s="104"/>
      <c r="LNN115" s="104"/>
      <c r="LNO115" s="104"/>
      <c r="LNP115" s="104"/>
      <c r="LNQ115" s="104"/>
      <c r="LNR115" s="104"/>
      <c r="LNS115" s="104"/>
      <c r="LNT115" s="104"/>
      <c r="LNU115" s="104"/>
      <c r="LNV115" s="104"/>
      <c r="LNW115" s="104"/>
      <c r="LNX115" s="104"/>
      <c r="LNY115" s="104"/>
      <c r="LNZ115" s="104"/>
      <c r="LOA115" s="104"/>
      <c r="LOB115" s="104"/>
      <c r="LOC115" s="104"/>
      <c r="LOD115" s="104"/>
      <c r="LOE115" s="104"/>
      <c r="LOF115" s="104"/>
      <c r="LOG115" s="104"/>
      <c r="LOH115" s="104"/>
      <c r="LOI115" s="104"/>
      <c r="LOJ115" s="104"/>
      <c r="LOK115" s="104"/>
      <c r="LOL115" s="104"/>
      <c r="LOM115" s="104"/>
      <c r="LON115" s="104"/>
      <c r="LOO115" s="104"/>
      <c r="LOP115" s="104"/>
      <c r="LOQ115" s="104"/>
      <c r="LOR115" s="104"/>
      <c r="LOS115" s="104"/>
      <c r="LOT115" s="104"/>
      <c r="LOU115" s="104"/>
      <c r="LOV115" s="104"/>
      <c r="LOW115" s="104"/>
      <c r="LOX115" s="104"/>
      <c r="LOY115" s="104"/>
      <c r="LOZ115" s="104"/>
      <c r="LPA115" s="104"/>
      <c r="LPB115" s="104"/>
      <c r="LPC115" s="104"/>
      <c r="LPD115" s="104"/>
      <c r="LPE115" s="104"/>
      <c r="LPF115" s="104"/>
      <c r="LPG115" s="104"/>
      <c r="LPH115" s="104"/>
      <c r="LPI115" s="104"/>
      <c r="LPJ115" s="104"/>
      <c r="LPK115" s="104"/>
      <c r="LPL115" s="104"/>
      <c r="LPM115" s="104"/>
      <c r="LPN115" s="104"/>
      <c r="LPO115" s="104"/>
      <c r="LPP115" s="104"/>
      <c r="LPQ115" s="104"/>
      <c r="LPR115" s="104"/>
      <c r="LPS115" s="104"/>
      <c r="LPT115" s="104"/>
      <c r="LPU115" s="104"/>
      <c r="LPV115" s="104"/>
      <c r="LPW115" s="104"/>
      <c r="LPX115" s="104"/>
      <c r="LPY115" s="104"/>
      <c r="LPZ115" s="104"/>
      <c r="LQA115" s="104"/>
      <c r="LQB115" s="104"/>
      <c r="LQC115" s="104"/>
      <c r="LQD115" s="104"/>
      <c r="LQE115" s="104"/>
      <c r="LQF115" s="104"/>
      <c r="LQG115" s="104"/>
      <c r="LQH115" s="104"/>
      <c r="LQI115" s="104"/>
      <c r="LQJ115" s="104"/>
      <c r="LQK115" s="104"/>
      <c r="LQL115" s="104"/>
      <c r="LQM115" s="104"/>
      <c r="LQN115" s="104"/>
      <c r="LQO115" s="104"/>
      <c r="LQP115" s="104"/>
      <c r="LQQ115" s="104"/>
      <c r="LQR115" s="104"/>
      <c r="LQS115" s="104"/>
      <c r="LQT115" s="104"/>
      <c r="LQU115" s="104"/>
      <c r="LQV115" s="104"/>
      <c r="LQW115" s="104"/>
      <c r="LQX115" s="104"/>
      <c r="LQY115" s="104"/>
      <c r="LQZ115" s="104"/>
      <c r="LRA115" s="104"/>
      <c r="LRB115" s="104"/>
      <c r="LRC115" s="104"/>
      <c r="LRD115" s="104"/>
      <c r="LRE115" s="104"/>
      <c r="LRF115" s="104"/>
      <c r="LRG115" s="104"/>
      <c r="LRH115" s="104"/>
      <c r="LRI115" s="104"/>
      <c r="LRJ115" s="104"/>
      <c r="LRK115" s="104"/>
      <c r="LRL115" s="104"/>
      <c r="LRM115" s="104"/>
      <c r="LRN115" s="104"/>
      <c r="LRO115" s="104"/>
      <c r="LRP115" s="104"/>
      <c r="LRQ115" s="104"/>
      <c r="LRR115" s="104"/>
      <c r="LRS115" s="104"/>
      <c r="LRT115" s="104"/>
      <c r="LRU115" s="104"/>
      <c r="LRV115" s="104"/>
      <c r="LRW115" s="104"/>
      <c r="LRX115" s="104"/>
      <c r="LRY115" s="104"/>
      <c r="LRZ115" s="104"/>
      <c r="LSA115" s="104"/>
      <c r="LSB115" s="104"/>
      <c r="LSC115" s="104"/>
      <c r="LSD115" s="104"/>
      <c r="LSE115" s="104"/>
      <c r="LSF115" s="104"/>
      <c r="LSG115" s="104"/>
      <c r="LSH115" s="104"/>
      <c r="LSI115" s="104"/>
      <c r="LSJ115" s="104"/>
      <c r="LSK115" s="104"/>
      <c r="LSL115" s="104"/>
      <c r="LSM115" s="104"/>
      <c r="LSN115" s="104"/>
      <c r="LSO115" s="104"/>
      <c r="LSP115" s="104"/>
      <c r="LSQ115" s="104"/>
      <c r="LSR115" s="104"/>
      <c r="LSS115" s="104"/>
      <c r="LST115" s="104"/>
      <c r="LSU115" s="104"/>
      <c r="LSV115" s="104"/>
      <c r="LSW115" s="104"/>
      <c r="LSX115" s="104"/>
      <c r="LSY115" s="104"/>
      <c r="LSZ115" s="104"/>
      <c r="LTA115" s="104"/>
      <c r="LTB115" s="104"/>
      <c r="LTC115" s="104"/>
      <c r="LTD115" s="104"/>
      <c r="LTE115" s="104"/>
      <c r="LTF115" s="104"/>
      <c r="LTG115" s="104"/>
      <c r="LTH115" s="104"/>
      <c r="LTI115" s="104"/>
      <c r="LTJ115" s="104"/>
      <c r="LTK115" s="104"/>
      <c r="LTL115" s="104"/>
      <c r="LTM115" s="104"/>
      <c r="LTN115" s="104"/>
      <c r="LTO115" s="104"/>
      <c r="LTP115" s="104"/>
      <c r="LTQ115" s="104"/>
      <c r="LTR115" s="104"/>
      <c r="LTS115" s="104"/>
      <c r="LTT115" s="104"/>
      <c r="LTU115" s="104"/>
      <c r="LTV115" s="104"/>
      <c r="LTW115" s="104"/>
      <c r="LTX115" s="104"/>
      <c r="LTY115" s="104"/>
      <c r="LTZ115" s="104"/>
      <c r="LUA115" s="104"/>
      <c r="LUB115" s="104"/>
      <c r="LUC115" s="104"/>
      <c r="LUD115" s="104"/>
      <c r="LUE115" s="104"/>
      <c r="LUF115" s="104"/>
      <c r="LUG115" s="104"/>
      <c r="LUH115" s="104"/>
      <c r="LUI115" s="104"/>
      <c r="LUJ115" s="104"/>
      <c r="LUK115" s="104"/>
      <c r="LUL115" s="104"/>
      <c r="LUM115" s="104"/>
      <c r="LUN115" s="104"/>
      <c r="LUO115" s="104"/>
      <c r="LUP115" s="104"/>
      <c r="LUQ115" s="104"/>
      <c r="LUR115" s="104"/>
      <c r="LUS115" s="104"/>
      <c r="LUT115" s="104"/>
      <c r="LUU115" s="104"/>
      <c r="LUV115" s="104"/>
      <c r="LUW115" s="104"/>
      <c r="LUX115" s="104"/>
      <c r="LUY115" s="104"/>
      <c r="LUZ115" s="104"/>
      <c r="LVA115" s="104"/>
      <c r="LVB115" s="104"/>
      <c r="LVC115" s="104"/>
      <c r="LVD115" s="104"/>
      <c r="LVE115" s="104"/>
      <c r="LVF115" s="104"/>
      <c r="LVG115" s="104"/>
      <c r="LVH115" s="104"/>
      <c r="LVI115" s="104"/>
      <c r="LVJ115" s="104"/>
      <c r="LVK115" s="104"/>
      <c r="LVL115" s="104"/>
      <c r="LVM115" s="104"/>
      <c r="LVN115" s="104"/>
      <c r="LVO115" s="104"/>
      <c r="LVP115" s="104"/>
      <c r="LVQ115" s="104"/>
      <c r="LVR115" s="104"/>
      <c r="LVS115" s="104"/>
      <c r="LVT115" s="104"/>
      <c r="LVU115" s="104"/>
      <c r="LVV115" s="104"/>
      <c r="LVW115" s="104"/>
      <c r="LVX115" s="104"/>
      <c r="LVY115" s="104"/>
      <c r="LVZ115" s="104"/>
      <c r="LWA115" s="104"/>
      <c r="LWB115" s="104"/>
      <c r="LWC115" s="104"/>
      <c r="LWD115" s="104"/>
      <c r="LWE115" s="104"/>
      <c r="LWF115" s="104"/>
      <c r="LWG115" s="104"/>
      <c r="LWH115" s="104"/>
      <c r="LWI115" s="104"/>
      <c r="LWJ115" s="104"/>
      <c r="LWK115" s="104"/>
      <c r="LWL115" s="104"/>
      <c r="LWM115" s="104"/>
      <c r="LWN115" s="104"/>
      <c r="LWO115" s="104"/>
      <c r="LWP115" s="104"/>
      <c r="LWQ115" s="104"/>
      <c r="LWR115" s="104"/>
      <c r="LWS115" s="104"/>
      <c r="LWT115" s="104"/>
      <c r="LWU115" s="104"/>
      <c r="LWV115" s="104"/>
      <c r="LWW115" s="104"/>
      <c r="LWX115" s="104"/>
      <c r="LWY115" s="104"/>
      <c r="LWZ115" s="104"/>
      <c r="LXA115" s="104"/>
      <c r="LXB115" s="104"/>
      <c r="LXC115" s="104"/>
      <c r="LXD115" s="104"/>
      <c r="LXE115" s="104"/>
      <c r="LXF115" s="104"/>
      <c r="LXG115" s="104"/>
      <c r="LXH115" s="104"/>
      <c r="LXI115" s="104"/>
      <c r="LXJ115" s="104"/>
      <c r="LXK115" s="104"/>
      <c r="LXL115" s="104"/>
      <c r="LXM115" s="104"/>
      <c r="LXN115" s="104"/>
      <c r="LXO115" s="104"/>
      <c r="LXP115" s="104"/>
      <c r="LXQ115" s="104"/>
      <c r="LXR115" s="104"/>
      <c r="LXS115" s="104"/>
      <c r="LXT115" s="104"/>
      <c r="LXU115" s="104"/>
      <c r="LXV115" s="104"/>
      <c r="LXW115" s="104"/>
      <c r="LXX115" s="104"/>
      <c r="LXY115" s="104"/>
      <c r="LXZ115" s="104"/>
      <c r="LYA115" s="104"/>
      <c r="LYB115" s="104"/>
      <c r="LYC115" s="104"/>
      <c r="LYD115" s="104"/>
      <c r="LYE115" s="104"/>
      <c r="LYF115" s="104"/>
      <c r="LYG115" s="104"/>
      <c r="LYH115" s="104"/>
      <c r="LYI115" s="104"/>
      <c r="LYJ115" s="104"/>
      <c r="LYK115" s="104"/>
      <c r="LYL115" s="104"/>
      <c r="LYM115" s="104"/>
      <c r="LYN115" s="104"/>
      <c r="LYO115" s="104"/>
      <c r="LYP115" s="104"/>
      <c r="LYQ115" s="104"/>
      <c r="LYR115" s="104"/>
      <c r="LYS115" s="104"/>
      <c r="LYT115" s="104"/>
      <c r="LYU115" s="104"/>
      <c r="LYV115" s="104"/>
      <c r="LYW115" s="104"/>
      <c r="LYX115" s="104"/>
      <c r="LYY115" s="104"/>
      <c r="LYZ115" s="104"/>
      <c r="LZA115" s="104"/>
      <c r="LZB115" s="104"/>
      <c r="LZC115" s="104"/>
      <c r="LZD115" s="104"/>
      <c r="LZE115" s="104"/>
      <c r="LZF115" s="104"/>
      <c r="LZG115" s="104"/>
      <c r="LZH115" s="104"/>
      <c r="LZI115" s="104"/>
      <c r="LZJ115" s="104"/>
      <c r="LZK115" s="104"/>
      <c r="LZL115" s="104"/>
      <c r="LZM115" s="104"/>
      <c r="LZN115" s="104"/>
      <c r="LZO115" s="104"/>
      <c r="LZP115" s="104"/>
      <c r="LZQ115" s="104"/>
      <c r="LZR115" s="104"/>
      <c r="LZS115" s="104"/>
      <c r="LZT115" s="104"/>
      <c r="LZU115" s="104"/>
      <c r="LZV115" s="104"/>
      <c r="LZW115" s="104"/>
      <c r="LZX115" s="104"/>
      <c r="LZY115" s="104"/>
      <c r="LZZ115" s="104"/>
      <c r="MAA115" s="104"/>
      <c r="MAB115" s="104"/>
      <c r="MAC115" s="104"/>
      <c r="MAD115" s="104"/>
      <c r="MAE115" s="104"/>
      <c r="MAF115" s="104"/>
      <c r="MAG115" s="104"/>
      <c r="MAH115" s="104"/>
      <c r="MAI115" s="104"/>
      <c r="MAJ115" s="104"/>
      <c r="MAK115" s="104"/>
      <c r="MAL115" s="104"/>
      <c r="MAM115" s="104"/>
      <c r="MAN115" s="104"/>
      <c r="MAO115" s="104"/>
      <c r="MAP115" s="104"/>
      <c r="MAQ115" s="104"/>
      <c r="MAR115" s="104"/>
      <c r="MAS115" s="104"/>
      <c r="MAT115" s="104"/>
      <c r="MAU115" s="104"/>
      <c r="MAV115" s="104"/>
      <c r="MAW115" s="104"/>
      <c r="MAX115" s="104"/>
      <c r="MAY115" s="104"/>
      <c r="MAZ115" s="104"/>
      <c r="MBA115" s="104"/>
      <c r="MBB115" s="104"/>
      <c r="MBC115" s="104"/>
      <c r="MBD115" s="104"/>
      <c r="MBE115" s="104"/>
      <c r="MBF115" s="104"/>
      <c r="MBG115" s="104"/>
      <c r="MBH115" s="104"/>
      <c r="MBI115" s="104"/>
      <c r="MBJ115" s="104"/>
      <c r="MBK115" s="104"/>
      <c r="MBL115" s="104"/>
      <c r="MBM115" s="104"/>
      <c r="MBN115" s="104"/>
      <c r="MBO115" s="104"/>
      <c r="MBP115" s="104"/>
      <c r="MBQ115" s="104"/>
      <c r="MBR115" s="104"/>
      <c r="MBS115" s="104"/>
      <c r="MBT115" s="104"/>
      <c r="MBU115" s="104"/>
      <c r="MBV115" s="104"/>
      <c r="MBW115" s="104"/>
      <c r="MBX115" s="104"/>
      <c r="MBY115" s="104"/>
      <c r="MBZ115" s="104"/>
      <c r="MCA115" s="104"/>
      <c r="MCB115" s="104"/>
      <c r="MCC115" s="104"/>
      <c r="MCD115" s="104"/>
      <c r="MCE115" s="104"/>
      <c r="MCF115" s="104"/>
      <c r="MCG115" s="104"/>
      <c r="MCH115" s="104"/>
      <c r="MCI115" s="104"/>
      <c r="MCJ115" s="104"/>
      <c r="MCK115" s="104"/>
      <c r="MCL115" s="104"/>
      <c r="MCM115" s="104"/>
      <c r="MCN115" s="104"/>
      <c r="MCO115" s="104"/>
      <c r="MCP115" s="104"/>
      <c r="MCQ115" s="104"/>
      <c r="MCR115" s="104"/>
      <c r="MCS115" s="104"/>
      <c r="MCT115" s="104"/>
      <c r="MCU115" s="104"/>
      <c r="MCV115" s="104"/>
      <c r="MCW115" s="104"/>
      <c r="MCX115" s="104"/>
      <c r="MCY115" s="104"/>
      <c r="MCZ115" s="104"/>
      <c r="MDA115" s="104"/>
      <c r="MDB115" s="104"/>
      <c r="MDC115" s="104"/>
      <c r="MDD115" s="104"/>
      <c r="MDE115" s="104"/>
      <c r="MDF115" s="104"/>
      <c r="MDG115" s="104"/>
      <c r="MDH115" s="104"/>
      <c r="MDI115" s="104"/>
      <c r="MDJ115" s="104"/>
      <c r="MDK115" s="104"/>
      <c r="MDL115" s="104"/>
      <c r="MDM115" s="104"/>
      <c r="MDN115" s="104"/>
      <c r="MDO115" s="104"/>
      <c r="MDP115" s="104"/>
      <c r="MDQ115" s="104"/>
      <c r="MDR115" s="104"/>
      <c r="MDS115" s="104"/>
      <c r="MDT115" s="104"/>
      <c r="MDU115" s="104"/>
      <c r="MDV115" s="104"/>
      <c r="MDW115" s="104"/>
      <c r="MDX115" s="104"/>
      <c r="MDY115" s="104"/>
      <c r="MDZ115" s="104"/>
      <c r="MEA115" s="104"/>
      <c r="MEB115" s="104"/>
      <c r="MEC115" s="104"/>
      <c r="MED115" s="104"/>
      <c r="MEE115" s="104"/>
      <c r="MEF115" s="104"/>
      <c r="MEG115" s="104"/>
      <c r="MEH115" s="104"/>
      <c r="MEI115" s="104"/>
      <c r="MEJ115" s="104"/>
      <c r="MEK115" s="104"/>
      <c r="MEL115" s="104"/>
      <c r="MEM115" s="104"/>
      <c r="MEN115" s="104"/>
      <c r="MEO115" s="104"/>
      <c r="MEP115" s="104"/>
      <c r="MEQ115" s="104"/>
      <c r="MER115" s="104"/>
      <c r="MES115" s="104"/>
      <c r="MET115" s="104"/>
      <c r="MEU115" s="104"/>
      <c r="MEV115" s="104"/>
      <c r="MEW115" s="104"/>
      <c r="MEX115" s="104"/>
      <c r="MEY115" s="104"/>
      <c r="MEZ115" s="104"/>
      <c r="MFA115" s="104"/>
      <c r="MFB115" s="104"/>
      <c r="MFC115" s="104"/>
      <c r="MFD115" s="104"/>
      <c r="MFE115" s="104"/>
      <c r="MFF115" s="104"/>
      <c r="MFG115" s="104"/>
      <c r="MFH115" s="104"/>
      <c r="MFI115" s="104"/>
      <c r="MFJ115" s="104"/>
      <c r="MFK115" s="104"/>
      <c r="MFL115" s="104"/>
      <c r="MFM115" s="104"/>
      <c r="MFN115" s="104"/>
      <c r="MFO115" s="104"/>
      <c r="MFP115" s="104"/>
      <c r="MFQ115" s="104"/>
      <c r="MFR115" s="104"/>
      <c r="MFS115" s="104"/>
      <c r="MFT115" s="104"/>
      <c r="MFU115" s="104"/>
      <c r="MFV115" s="104"/>
      <c r="MFW115" s="104"/>
      <c r="MFX115" s="104"/>
      <c r="MFY115" s="104"/>
      <c r="MFZ115" s="104"/>
      <c r="MGA115" s="104"/>
      <c r="MGB115" s="104"/>
      <c r="MGC115" s="104"/>
      <c r="MGD115" s="104"/>
      <c r="MGE115" s="104"/>
      <c r="MGF115" s="104"/>
      <c r="MGG115" s="104"/>
      <c r="MGH115" s="104"/>
      <c r="MGI115" s="104"/>
      <c r="MGJ115" s="104"/>
      <c r="MGK115" s="104"/>
      <c r="MGL115" s="104"/>
      <c r="MGM115" s="104"/>
      <c r="MGN115" s="104"/>
      <c r="MGO115" s="104"/>
      <c r="MGP115" s="104"/>
      <c r="MGQ115" s="104"/>
      <c r="MGR115" s="104"/>
      <c r="MGS115" s="104"/>
      <c r="MGT115" s="104"/>
      <c r="MGU115" s="104"/>
      <c r="MGV115" s="104"/>
      <c r="MGW115" s="104"/>
      <c r="MGX115" s="104"/>
      <c r="MGY115" s="104"/>
      <c r="MGZ115" s="104"/>
      <c r="MHA115" s="104"/>
      <c r="MHB115" s="104"/>
      <c r="MHC115" s="104"/>
      <c r="MHD115" s="104"/>
      <c r="MHE115" s="104"/>
      <c r="MHF115" s="104"/>
      <c r="MHG115" s="104"/>
      <c r="MHH115" s="104"/>
      <c r="MHI115" s="104"/>
      <c r="MHJ115" s="104"/>
      <c r="MHK115" s="104"/>
      <c r="MHL115" s="104"/>
      <c r="MHM115" s="104"/>
      <c r="MHN115" s="104"/>
      <c r="MHO115" s="104"/>
      <c r="MHP115" s="104"/>
      <c r="MHQ115" s="104"/>
      <c r="MHR115" s="104"/>
      <c r="MHS115" s="104"/>
      <c r="MHT115" s="104"/>
      <c r="MHU115" s="104"/>
      <c r="MHV115" s="104"/>
      <c r="MHW115" s="104"/>
      <c r="MHX115" s="104"/>
      <c r="MHY115" s="104"/>
      <c r="MHZ115" s="104"/>
      <c r="MIA115" s="104"/>
      <c r="MIB115" s="104"/>
      <c r="MIC115" s="104"/>
      <c r="MID115" s="104"/>
      <c r="MIE115" s="104"/>
      <c r="MIF115" s="104"/>
      <c r="MIG115" s="104"/>
      <c r="MIH115" s="104"/>
      <c r="MII115" s="104"/>
      <c r="MIJ115" s="104"/>
      <c r="MIK115" s="104"/>
      <c r="MIL115" s="104"/>
      <c r="MIM115" s="104"/>
      <c r="MIN115" s="104"/>
      <c r="MIO115" s="104"/>
      <c r="MIP115" s="104"/>
      <c r="MIQ115" s="104"/>
      <c r="MIR115" s="104"/>
      <c r="MIS115" s="104"/>
      <c r="MIT115" s="104"/>
      <c r="MIU115" s="104"/>
      <c r="MIV115" s="104"/>
      <c r="MIW115" s="104"/>
      <c r="MIX115" s="104"/>
      <c r="MIY115" s="104"/>
      <c r="MIZ115" s="104"/>
      <c r="MJA115" s="104"/>
      <c r="MJB115" s="104"/>
      <c r="MJC115" s="104"/>
      <c r="MJD115" s="104"/>
      <c r="MJE115" s="104"/>
      <c r="MJF115" s="104"/>
      <c r="MJG115" s="104"/>
      <c r="MJH115" s="104"/>
      <c r="MJI115" s="104"/>
      <c r="MJJ115" s="104"/>
      <c r="MJK115" s="104"/>
      <c r="MJL115" s="104"/>
      <c r="MJM115" s="104"/>
      <c r="MJN115" s="104"/>
      <c r="MJO115" s="104"/>
      <c r="MJP115" s="104"/>
      <c r="MJQ115" s="104"/>
      <c r="MJR115" s="104"/>
      <c r="MJS115" s="104"/>
      <c r="MJT115" s="104"/>
      <c r="MJU115" s="104"/>
      <c r="MJV115" s="104"/>
      <c r="MJW115" s="104"/>
      <c r="MJX115" s="104"/>
      <c r="MJY115" s="104"/>
      <c r="MJZ115" s="104"/>
      <c r="MKA115" s="104"/>
      <c r="MKB115" s="104"/>
      <c r="MKC115" s="104"/>
      <c r="MKD115" s="104"/>
      <c r="MKE115" s="104"/>
      <c r="MKF115" s="104"/>
      <c r="MKG115" s="104"/>
      <c r="MKH115" s="104"/>
      <c r="MKI115" s="104"/>
      <c r="MKJ115" s="104"/>
      <c r="MKK115" s="104"/>
      <c r="MKL115" s="104"/>
      <c r="MKM115" s="104"/>
      <c r="MKN115" s="104"/>
      <c r="MKO115" s="104"/>
      <c r="MKP115" s="104"/>
      <c r="MKQ115" s="104"/>
      <c r="MKR115" s="104"/>
      <c r="MKS115" s="104"/>
      <c r="MKT115" s="104"/>
      <c r="MKU115" s="104"/>
      <c r="MKV115" s="104"/>
      <c r="MKW115" s="104"/>
      <c r="MKX115" s="104"/>
      <c r="MKY115" s="104"/>
      <c r="MKZ115" s="104"/>
      <c r="MLA115" s="104"/>
      <c r="MLB115" s="104"/>
      <c r="MLC115" s="104"/>
      <c r="MLD115" s="104"/>
      <c r="MLE115" s="104"/>
      <c r="MLF115" s="104"/>
      <c r="MLG115" s="104"/>
      <c r="MLH115" s="104"/>
      <c r="MLI115" s="104"/>
      <c r="MLJ115" s="104"/>
      <c r="MLK115" s="104"/>
      <c r="MLL115" s="104"/>
      <c r="MLM115" s="104"/>
      <c r="MLN115" s="104"/>
      <c r="MLO115" s="104"/>
      <c r="MLP115" s="104"/>
      <c r="MLQ115" s="104"/>
      <c r="MLR115" s="104"/>
      <c r="MLS115" s="104"/>
      <c r="MLT115" s="104"/>
      <c r="MLU115" s="104"/>
      <c r="MLV115" s="104"/>
      <c r="MLW115" s="104"/>
      <c r="MLX115" s="104"/>
      <c r="MLY115" s="104"/>
      <c r="MLZ115" s="104"/>
      <c r="MMA115" s="104"/>
      <c r="MMB115" s="104"/>
      <c r="MMC115" s="104"/>
      <c r="MMD115" s="104"/>
      <c r="MME115" s="104"/>
      <c r="MMF115" s="104"/>
      <c r="MMG115" s="104"/>
      <c r="MMH115" s="104"/>
      <c r="MMI115" s="104"/>
      <c r="MMJ115" s="104"/>
      <c r="MMK115" s="104"/>
      <c r="MML115" s="104"/>
      <c r="MMM115" s="104"/>
      <c r="MMN115" s="104"/>
      <c r="MMO115" s="104"/>
      <c r="MMP115" s="104"/>
      <c r="MMQ115" s="104"/>
      <c r="MMR115" s="104"/>
      <c r="MMS115" s="104"/>
      <c r="MMT115" s="104"/>
      <c r="MMU115" s="104"/>
      <c r="MMV115" s="104"/>
      <c r="MMW115" s="104"/>
      <c r="MMX115" s="104"/>
      <c r="MMY115" s="104"/>
      <c r="MMZ115" s="104"/>
      <c r="MNA115" s="104"/>
      <c r="MNB115" s="104"/>
      <c r="MNC115" s="104"/>
      <c r="MND115" s="104"/>
      <c r="MNE115" s="104"/>
      <c r="MNF115" s="104"/>
      <c r="MNG115" s="104"/>
      <c r="MNH115" s="104"/>
      <c r="MNI115" s="104"/>
      <c r="MNJ115" s="104"/>
      <c r="MNK115" s="104"/>
      <c r="MNL115" s="104"/>
      <c r="MNM115" s="104"/>
      <c r="MNN115" s="104"/>
      <c r="MNO115" s="104"/>
      <c r="MNP115" s="104"/>
      <c r="MNQ115" s="104"/>
      <c r="MNR115" s="104"/>
      <c r="MNS115" s="104"/>
      <c r="MNT115" s="104"/>
      <c r="MNU115" s="104"/>
      <c r="MNV115" s="104"/>
      <c r="MNW115" s="104"/>
      <c r="MNX115" s="104"/>
      <c r="MNY115" s="104"/>
      <c r="MNZ115" s="104"/>
      <c r="MOA115" s="104"/>
      <c r="MOB115" s="104"/>
      <c r="MOC115" s="104"/>
      <c r="MOD115" s="104"/>
      <c r="MOE115" s="104"/>
      <c r="MOF115" s="104"/>
      <c r="MOG115" s="104"/>
      <c r="MOH115" s="104"/>
      <c r="MOI115" s="104"/>
      <c r="MOJ115" s="104"/>
      <c r="MOK115" s="104"/>
      <c r="MOL115" s="104"/>
      <c r="MOM115" s="104"/>
      <c r="MON115" s="104"/>
      <c r="MOO115" s="104"/>
      <c r="MOP115" s="104"/>
      <c r="MOQ115" s="104"/>
      <c r="MOR115" s="104"/>
      <c r="MOS115" s="104"/>
      <c r="MOT115" s="104"/>
      <c r="MOU115" s="104"/>
      <c r="MOV115" s="104"/>
      <c r="MOW115" s="104"/>
      <c r="MOX115" s="104"/>
      <c r="MOY115" s="104"/>
      <c r="MOZ115" s="104"/>
      <c r="MPA115" s="104"/>
      <c r="MPB115" s="104"/>
      <c r="MPC115" s="104"/>
      <c r="MPD115" s="104"/>
      <c r="MPE115" s="104"/>
      <c r="MPF115" s="104"/>
      <c r="MPG115" s="104"/>
      <c r="MPH115" s="104"/>
      <c r="MPI115" s="104"/>
      <c r="MPJ115" s="104"/>
      <c r="MPK115" s="104"/>
      <c r="MPL115" s="104"/>
      <c r="MPM115" s="104"/>
      <c r="MPN115" s="104"/>
      <c r="MPO115" s="104"/>
      <c r="MPP115" s="104"/>
      <c r="MPQ115" s="104"/>
      <c r="MPR115" s="104"/>
      <c r="MPS115" s="104"/>
      <c r="MPT115" s="104"/>
      <c r="MPU115" s="104"/>
      <c r="MPV115" s="104"/>
      <c r="MPW115" s="104"/>
      <c r="MPX115" s="104"/>
      <c r="MPY115" s="104"/>
      <c r="MPZ115" s="104"/>
      <c r="MQA115" s="104"/>
      <c r="MQB115" s="104"/>
      <c r="MQC115" s="104"/>
      <c r="MQD115" s="104"/>
      <c r="MQE115" s="104"/>
      <c r="MQF115" s="104"/>
      <c r="MQG115" s="104"/>
      <c r="MQH115" s="104"/>
      <c r="MQI115" s="104"/>
      <c r="MQJ115" s="104"/>
      <c r="MQK115" s="104"/>
      <c r="MQL115" s="104"/>
      <c r="MQM115" s="104"/>
      <c r="MQN115" s="104"/>
      <c r="MQO115" s="104"/>
      <c r="MQP115" s="104"/>
      <c r="MQQ115" s="104"/>
      <c r="MQR115" s="104"/>
      <c r="MQS115" s="104"/>
      <c r="MQT115" s="104"/>
      <c r="MQU115" s="104"/>
      <c r="MQV115" s="104"/>
      <c r="MQW115" s="104"/>
      <c r="MQX115" s="104"/>
      <c r="MQY115" s="104"/>
      <c r="MQZ115" s="104"/>
      <c r="MRA115" s="104"/>
      <c r="MRB115" s="104"/>
      <c r="MRC115" s="104"/>
      <c r="MRD115" s="104"/>
      <c r="MRE115" s="104"/>
      <c r="MRF115" s="104"/>
      <c r="MRG115" s="104"/>
      <c r="MRH115" s="104"/>
      <c r="MRI115" s="104"/>
      <c r="MRJ115" s="104"/>
      <c r="MRK115" s="104"/>
      <c r="MRL115" s="104"/>
      <c r="MRM115" s="104"/>
      <c r="MRN115" s="104"/>
      <c r="MRO115" s="104"/>
      <c r="MRP115" s="104"/>
      <c r="MRQ115" s="104"/>
      <c r="MRR115" s="104"/>
      <c r="MRS115" s="104"/>
      <c r="MRT115" s="104"/>
      <c r="MRU115" s="104"/>
      <c r="MRV115" s="104"/>
      <c r="MRW115" s="104"/>
      <c r="MRX115" s="104"/>
      <c r="MRY115" s="104"/>
      <c r="MRZ115" s="104"/>
      <c r="MSA115" s="104"/>
      <c r="MSB115" s="104"/>
      <c r="MSC115" s="104"/>
      <c r="MSD115" s="104"/>
      <c r="MSE115" s="104"/>
      <c r="MSF115" s="104"/>
      <c r="MSG115" s="104"/>
      <c r="MSH115" s="104"/>
      <c r="MSI115" s="104"/>
      <c r="MSJ115" s="104"/>
      <c r="MSK115" s="104"/>
      <c r="MSL115" s="104"/>
      <c r="MSM115" s="104"/>
      <c r="MSN115" s="104"/>
      <c r="MSO115" s="104"/>
      <c r="MSP115" s="104"/>
      <c r="MSQ115" s="104"/>
      <c r="MSR115" s="104"/>
      <c r="MSS115" s="104"/>
      <c r="MST115" s="104"/>
      <c r="MSU115" s="104"/>
      <c r="MSV115" s="104"/>
      <c r="MSW115" s="104"/>
      <c r="MSX115" s="104"/>
      <c r="MSY115" s="104"/>
      <c r="MSZ115" s="104"/>
      <c r="MTA115" s="104"/>
      <c r="MTB115" s="104"/>
      <c r="MTC115" s="104"/>
      <c r="MTD115" s="104"/>
      <c r="MTE115" s="104"/>
      <c r="MTF115" s="104"/>
      <c r="MTG115" s="104"/>
      <c r="MTH115" s="104"/>
      <c r="MTI115" s="104"/>
      <c r="MTJ115" s="104"/>
      <c r="MTK115" s="104"/>
      <c r="MTL115" s="104"/>
      <c r="MTM115" s="104"/>
      <c r="MTN115" s="104"/>
      <c r="MTO115" s="104"/>
      <c r="MTP115" s="104"/>
      <c r="MTQ115" s="104"/>
      <c r="MTR115" s="104"/>
      <c r="MTS115" s="104"/>
      <c r="MTT115" s="104"/>
      <c r="MTU115" s="104"/>
      <c r="MTV115" s="104"/>
      <c r="MTW115" s="104"/>
      <c r="MTX115" s="104"/>
      <c r="MTY115" s="104"/>
      <c r="MTZ115" s="104"/>
      <c r="MUA115" s="104"/>
      <c r="MUB115" s="104"/>
      <c r="MUC115" s="104"/>
      <c r="MUD115" s="104"/>
      <c r="MUE115" s="104"/>
      <c r="MUF115" s="104"/>
      <c r="MUG115" s="104"/>
      <c r="MUH115" s="104"/>
      <c r="MUI115" s="104"/>
      <c r="MUJ115" s="104"/>
      <c r="MUK115" s="104"/>
      <c r="MUL115" s="104"/>
      <c r="MUM115" s="104"/>
      <c r="MUN115" s="104"/>
      <c r="MUO115" s="104"/>
      <c r="MUP115" s="104"/>
      <c r="MUQ115" s="104"/>
      <c r="MUR115" s="104"/>
      <c r="MUS115" s="104"/>
      <c r="MUT115" s="104"/>
      <c r="MUU115" s="104"/>
      <c r="MUV115" s="104"/>
      <c r="MUW115" s="104"/>
      <c r="MUX115" s="104"/>
      <c r="MUY115" s="104"/>
      <c r="MUZ115" s="104"/>
      <c r="MVA115" s="104"/>
      <c r="MVB115" s="104"/>
      <c r="MVC115" s="104"/>
      <c r="MVD115" s="104"/>
      <c r="MVE115" s="104"/>
      <c r="MVF115" s="104"/>
      <c r="MVG115" s="104"/>
      <c r="MVH115" s="104"/>
      <c r="MVI115" s="104"/>
      <c r="MVJ115" s="104"/>
      <c r="MVK115" s="104"/>
      <c r="MVL115" s="104"/>
      <c r="MVM115" s="104"/>
      <c r="MVN115" s="104"/>
      <c r="MVO115" s="104"/>
      <c r="MVP115" s="104"/>
      <c r="MVQ115" s="104"/>
      <c r="MVR115" s="104"/>
      <c r="MVS115" s="104"/>
      <c r="MVT115" s="104"/>
      <c r="MVU115" s="104"/>
      <c r="MVV115" s="104"/>
      <c r="MVW115" s="104"/>
      <c r="MVX115" s="104"/>
      <c r="MVY115" s="104"/>
      <c r="MVZ115" s="104"/>
      <c r="MWA115" s="104"/>
      <c r="MWB115" s="104"/>
      <c r="MWC115" s="104"/>
      <c r="MWD115" s="104"/>
      <c r="MWE115" s="104"/>
      <c r="MWF115" s="104"/>
      <c r="MWG115" s="104"/>
      <c r="MWH115" s="104"/>
      <c r="MWI115" s="104"/>
      <c r="MWJ115" s="104"/>
      <c r="MWK115" s="104"/>
      <c r="MWL115" s="104"/>
      <c r="MWM115" s="104"/>
      <c r="MWN115" s="104"/>
      <c r="MWO115" s="104"/>
      <c r="MWP115" s="104"/>
      <c r="MWQ115" s="104"/>
      <c r="MWR115" s="104"/>
      <c r="MWS115" s="104"/>
      <c r="MWT115" s="104"/>
      <c r="MWU115" s="104"/>
      <c r="MWV115" s="104"/>
      <c r="MWW115" s="104"/>
      <c r="MWX115" s="104"/>
      <c r="MWY115" s="104"/>
      <c r="MWZ115" s="104"/>
      <c r="MXA115" s="104"/>
      <c r="MXB115" s="104"/>
      <c r="MXC115" s="104"/>
      <c r="MXD115" s="104"/>
      <c r="MXE115" s="104"/>
      <c r="MXF115" s="104"/>
      <c r="MXG115" s="104"/>
      <c r="MXH115" s="104"/>
      <c r="MXI115" s="104"/>
      <c r="MXJ115" s="104"/>
      <c r="MXK115" s="104"/>
      <c r="MXL115" s="104"/>
      <c r="MXM115" s="104"/>
      <c r="MXN115" s="104"/>
      <c r="MXO115" s="104"/>
      <c r="MXP115" s="104"/>
      <c r="MXQ115" s="104"/>
      <c r="MXR115" s="104"/>
      <c r="MXS115" s="104"/>
      <c r="MXT115" s="104"/>
      <c r="MXU115" s="104"/>
      <c r="MXV115" s="104"/>
      <c r="MXW115" s="104"/>
      <c r="MXX115" s="104"/>
      <c r="MXY115" s="104"/>
      <c r="MXZ115" s="104"/>
      <c r="MYA115" s="104"/>
      <c r="MYB115" s="104"/>
      <c r="MYC115" s="104"/>
      <c r="MYD115" s="104"/>
      <c r="MYE115" s="104"/>
      <c r="MYF115" s="104"/>
      <c r="MYG115" s="104"/>
      <c r="MYH115" s="104"/>
      <c r="MYI115" s="104"/>
      <c r="MYJ115" s="104"/>
      <c r="MYK115" s="104"/>
      <c r="MYL115" s="104"/>
      <c r="MYM115" s="104"/>
      <c r="MYN115" s="104"/>
      <c r="MYO115" s="104"/>
      <c r="MYP115" s="104"/>
      <c r="MYQ115" s="104"/>
      <c r="MYR115" s="104"/>
      <c r="MYS115" s="104"/>
      <c r="MYT115" s="104"/>
      <c r="MYU115" s="104"/>
      <c r="MYV115" s="104"/>
      <c r="MYW115" s="104"/>
      <c r="MYX115" s="104"/>
      <c r="MYY115" s="104"/>
      <c r="MYZ115" s="104"/>
      <c r="MZA115" s="104"/>
      <c r="MZB115" s="104"/>
      <c r="MZC115" s="104"/>
      <c r="MZD115" s="104"/>
      <c r="MZE115" s="104"/>
      <c r="MZF115" s="104"/>
      <c r="MZG115" s="104"/>
      <c r="MZH115" s="104"/>
      <c r="MZI115" s="104"/>
      <c r="MZJ115" s="104"/>
      <c r="MZK115" s="104"/>
      <c r="MZL115" s="104"/>
      <c r="MZM115" s="104"/>
      <c r="MZN115" s="104"/>
      <c r="MZO115" s="104"/>
      <c r="MZP115" s="104"/>
      <c r="MZQ115" s="104"/>
      <c r="MZR115" s="104"/>
      <c r="MZS115" s="104"/>
      <c r="MZT115" s="104"/>
      <c r="MZU115" s="104"/>
      <c r="MZV115" s="104"/>
      <c r="MZW115" s="104"/>
      <c r="MZX115" s="104"/>
      <c r="MZY115" s="104"/>
      <c r="MZZ115" s="104"/>
      <c r="NAA115" s="104"/>
      <c r="NAB115" s="104"/>
      <c r="NAC115" s="104"/>
      <c r="NAD115" s="104"/>
      <c r="NAE115" s="104"/>
      <c r="NAF115" s="104"/>
      <c r="NAG115" s="104"/>
      <c r="NAH115" s="104"/>
      <c r="NAI115" s="104"/>
      <c r="NAJ115" s="104"/>
      <c r="NAK115" s="104"/>
      <c r="NAL115" s="104"/>
      <c r="NAM115" s="104"/>
      <c r="NAN115" s="104"/>
      <c r="NAO115" s="104"/>
      <c r="NAP115" s="104"/>
      <c r="NAQ115" s="104"/>
      <c r="NAR115" s="104"/>
      <c r="NAS115" s="104"/>
      <c r="NAT115" s="104"/>
      <c r="NAU115" s="104"/>
      <c r="NAV115" s="104"/>
      <c r="NAW115" s="104"/>
      <c r="NAX115" s="104"/>
      <c r="NAY115" s="104"/>
      <c r="NAZ115" s="104"/>
      <c r="NBA115" s="104"/>
      <c r="NBB115" s="104"/>
      <c r="NBC115" s="104"/>
      <c r="NBD115" s="104"/>
      <c r="NBE115" s="104"/>
      <c r="NBF115" s="104"/>
      <c r="NBG115" s="104"/>
      <c r="NBH115" s="104"/>
      <c r="NBI115" s="104"/>
      <c r="NBJ115" s="104"/>
      <c r="NBK115" s="104"/>
      <c r="NBL115" s="104"/>
      <c r="NBM115" s="104"/>
      <c r="NBN115" s="104"/>
      <c r="NBO115" s="104"/>
      <c r="NBP115" s="104"/>
      <c r="NBQ115" s="104"/>
      <c r="NBR115" s="104"/>
      <c r="NBS115" s="104"/>
      <c r="NBT115" s="104"/>
      <c r="NBU115" s="104"/>
      <c r="NBV115" s="104"/>
      <c r="NBW115" s="104"/>
      <c r="NBX115" s="104"/>
      <c r="NBY115" s="104"/>
      <c r="NBZ115" s="104"/>
      <c r="NCA115" s="104"/>
      <c r="NCB115" s="104"/>
      <c r="NCC115" s="104"/>
      <c r="NCD115" s="104"/>
      <c r="NCE115" s="104"/>
      <c r="NCF115" s="104"/>
      <c r="NCG115" s="104"/>
      <c r="NCH115" s="104"/>
      <c r="NCI115" s="104"/>
      <c r="NCJ115" s="104"/>
      <c r="NCK115" s="104"/>
      <c r="NCL115" s="104"/>
      <c r="NCM115" s="104"/>
      <c r="NCN115" s="104"/>
      <c r="NCO115" s="104"/>
      <c r="NCP115" s="104"/>
      <c r="NCQ115" s="104"/>
      <c r="NCR115" s="104"/>
      <c r="NCS115" s="104"/>
      <c r="NCT115" s="104"/>
      <c r="NCU115" s="104"/>
      <c r="NCV115" s="104"/>
      <c r="NCW115" s="104"/>
      <c r="NCX115" s="104"/>
      <c r="NCY115" s="104"/>
      <c r="NCZ115" s="104"/>
      <c r="NDA115" s="104"/>
      <c r="NDB115" s="104"/>
      <c r="NDC115" s="104"/>
      <c r="NDD115" s="104"/>
      <c r="NDE115" s="104"/>
      <c r="NDF115" s="104"/>
      <c r="NDG115" s="104"/>
      <c r="NDH115" s="104"/>
      <c r="NDI115" s="104"/>
      <c r="NDJ115" s="104"/>
      <c r="NDK115" s="104"/>
      <c r="NDL115" s="104"/>
      <c r="NDM115" s="104"/>
      <c r="NDN115" s="104"/>
      <c r="NDO115" s="104"/>
      <c r="NDP115" s="104"/>
      <c r="NDQ115" s="104"/>
      <c r="NDR115" s="104"/>
      <c r="NDS115" s="104"/>
      <c r="NDT115" s="104"/>
      <c r="NDU115" s="104"/>
      <c r="NDV115" s="104"/>
      <c r="NDW115" s="104"/>
      <c r="NDX115" s="104"/>
      <c r="NDY115" s="104"/>
      <c r="NDZ115" s="104"/>
      <c r="NEA115" s="104"/>
      <c r="NEB115" s="104"/>
      <c r="NEC115" s="104"/>
      <c r="NED115" s="104"/>
      <c r="NEE115" s="104"/>
      <c r="NEF115" s="104"/>
      <c r="NEG115" s="104"/>
      <c r="NEH115" s="104"/>
      <c r="NEI115" s="104"/>
      <c r="NEJ115" s="104"/>
      <c r="NEK115" s="104"/>
      <c r="NEL115" s="104"/>
      <c r="NEM115" s="104"/>
      <c r="NEN115" s="104"/>
      <c r="NEO115" s="104"/>
      <c r="NEP115" s="104"/>
      <c r="NEQ115" s="104"/>
      <c r="NER115" s="104"/>
      <c r="NES115" s="104"/>
      <c r="NET115" s="104"/>
      <c r="NEU115" s="104"/>
      <c r="NEV115" s="104"/>
      <c r="NEW115" s="104"/>
      <c r="NEX115" s="104"/>
      <c r="NEY115" s="104"/>
      <c r="NEZ115" s="104"/>
      <c r="NFA115" s="104"/>
      <c r="NFB115" s="104"/>
      <c r="NFC115" s="104"/>
      <c r="NFD115" s="104"/>
      <c r="NFE115" s="104"/>
      <c r="NFF115" s="104"/>
      <c r="NFG115" s="104"/>
      <c r="NFH115" s="104"/>
      <c r="NFI115" s="104"/>
      <c r="NFJ115" s="104"/>
      <c r="NFK115" s="104"/>
      <c r="NFL115" s="104"/>
      <c r="NFM115" s="104"/>
      <c r="NFN115" s="104"/>
      <c r="NFO115" s="104"/>
      <c r="NFP115" s="104"/>
      <c r="NFQ115" s="104"/>
      <c r="NFR115" s="104"/>
      <c r="NFS115" s="104"/>
      <c r="NFT115" s="104"/>
      <c r="NFU115" s="104"/>
      <c r="NFV115" s="104"/>
      <c r="NFW115" s="104"/>
      <c r="NFX115" s="104"/>
      <c r="NFY115" s="104"/>
      <c r="NFZ115" s="104"/>
      <c r="NGA115" s="104"/>
      <c r="NGB115" s="104"/>
      <c r="NGC115" s="104"/>
      <c r="NGD115" s="104"/>
      <c r="NGE115" s="104"/>
      <c r="NGF115" s="104"/>
      <c r="NGG115" s="104"/>
      <c r="NGH115" s="104"/>
      <c r="NGI115" s="104"/>
      <c r="NGJ115" s="104"/>
      <c r="NGK115" s="104"/>
      <c r="NGL115" s="104"/>
      <c r="NGM115" s="104"/>
      <c r="NGN115" s="104"/>
      <c r="NGO115" s="104"/>
      <c r="NGP115" s="104"/>
      <c r="NGQ115" s="104"/>
      <c r="NGR115" s="104"/>
      <c r="NGS115" s="104"/>
      <c r="NGT115" s="104"/>
      <c r="NGU115" s="104"/>
      <c r="NGV115" s="104"/>
      <c r="NGW115" s="104"/>
      <c r="NGX115" s="104"/>
      <c r="NGY115" s="104"/>
      <c r="NGZ115" s="104"/>
      <c r="NHA115" s="104"/>
      <c r="NHB115" s="104"/>
      <c r="NHC115" s="104"/>
      <c r="NHD115" s="104"/>
      <c r="NHE115" s="104"/>
      <c r="NHF115" s="104"/>
      <c r="NHG115" s="104"/>
      <c r="NHH115" s="104"/>
      <c r="NHI115" s="104"/>
      <c r="NHJ115" s="104"/>
      <c r="NHK115" s="104"/>
      <c r="NHL115" s="104"/>
      <c r="NHM115" s="104"/>
      <c r="NHN115" s="104"/>
      <c r="NHO115" s="104"/>
      <c r="NHP115" s="104"/>
      <c r="NHQ115" s="104"/>
      <c r="NHR115" s="104"/>
      <c r="NHS115" s="104"/>
      <c r="NHT115" s="104"/>
      <c r="NHU115" s="104"/>
      <c r="NHV115" s="104"/>
      <c r="NHW115" s="104"/>
      <c r="NHX115" s="104"/>
      <c r="NHY115" s="104"/>
      <c r="NHZ115" s="104"/>
      <c r="NIA115" s="104"/>
      <c r="NIB115" s="104"/>
      <c r="NIC115" s="104"/>
      <c r="NID115" s="104"/>
      <c r="NIE115" s="104"/>
      <c r="NIF115" s="104"/>
      <c r="NIG115" s="104"/>
      <c r="NIH115" s="104"/>
      <c r="NII115" s="104"/>
      <c r="NIJ115" s="104"/>
      <c r="NIK115" s="104"/>
      <c r="NIL115" s="104"/>
      <c r="NIM115" s="104"/>
      <c r="NIN115" s="104"/>
      <c r="NIO115" s="104"/>
      <c r="NIP115" s="104"/>
      <c r="NIQ115" s="104"/>
      <c r="NIR115" s="104"/>
      <c r="NIS115" s="104"/>
      <c r="NIT115" s="104"/>
      <c r="NIU115" s="104"/>
      <c r="NIV115" s="104"/>
      <c r="NIW115" s="104"/>
      <c r="NIX115" s="104"/>
      <c r="NIY115" s="104"/>
      <c r="NIZ115" s="104"/>
      <c r="NJA115" s="104"/>
      <c r="NJB115" s="104"/>
      <c r="NJC115" s="104"/>
      <c r="NJD115" s="104"/>
      <c r="NJE115" s="104"/>
      <c r="NJF115" s="104"/>
      <c r="NJG115" s="104"/>
      <c r="NJH115" s="104"/>
      <c r="NJI115" s="104"/>
      <c r="NJJ115" s="104"/>
      <c r="NJK115" s="104"/>
      <c r="NJL115" s="104"/>
      <c r="NJM115" s="104"/>
      <c r="NJN115" s="104"/>
      <c r="NJO115" s="104"/>
      <c r="NJP115" s="104"/>
      <c r="NJQ115" s="104"/>
      <c r="NJR115" s="104"/>
      <c r="NJS115" s="104"/>
      <c r="NJT115" s="104"/>
      <c r="NJU115" s="104"/>
      <c r="NJV115" s="104"/>
      <c r="NJW115" s="104"/>
      <c r="NJX115" s="104"/>
      <c r="NJY115" s="104"/>
      <c r="NJZ115" s="104"/>
      <c r="NKA115" s="104"/>
      <c r="NKB115" s="104"/>
      <c r="NKC115" s="104"/>
      <c r="NKD115" s="104"/>
      <c r="NKE115" s="104"/>
      <c r="NKF115" s="104"/>
      <c r="NKG115" s="104"/>
      <c r="NKH115" s="104"/>
      <c r="NKI115" s="104"/>
      <c r="NKJ115" s="104"/>
      <c r="NKK115" s="104"/>
      <c r="NKL115" s="104"/>
      <c r="NKM115" s="104"/>
      <c r="NKN115" s="104"/>
      <c r="NKO115" s="104"/>
      <c r="NKP115" s="104"/>
      <c r="NKQ115" s="104"/>
      <c r="NKR115" s="104"/>
      <c r="NKS115" s="104"/>
      <c r="NKT115" s="104"/>
      <c r="NKU115" s="104"/>
      <c r="NKV115" s="104"/>
      <c r="NKW115" s="104"/>
      <c r="NKX115" s="104"/>
      <c r="NKY115" s="104"/>
      <c r="NKZ115" s="104"/>
      <c r="NLA115" s="104"/>
      <c r="NLB115" s="104"/>
      <c r="NLC115" s="104"/>
      <c r="NLD115" s="104"/>
      <c r="NLE115" s="104"/>
      <c r="NLF115" s="104"/>
      <c r="NLG115" s="104"/>
      <c r="NLH115" s="104"/>
      <c r="NLI115" s="104"/>
      <c r="NLJ115" s="104"/>
      <c r="NLK115" s="104"/>
      <c r="NLL115" s="104"/>
      <c r="NLM115" s="104"/>
      <c r="NLN115" s="104"/>
      <c r="NLO115" s="104"/>
      <c r="NLP115" s="104"/>
      <c r="NLQ115" s="104"/>
      <c r="NLR115" s="104"/>
      <c r="NLS115" s="104"/>
      <c r="NLT115" s="104"/>
      <c r="NLU115" s="104"/>
      <c r="NLV115" s="104"/>
      <c r="NLW115" s="104"/>
      <c r="NLX115" s="104"/>
      <c r="NLY115" s="104"/>
      <c r="NLZ115" s="104"/>
      <c r="NMA115" s="104"/>
      <c r="NMB115" s="104"/>
      <c r="NMC115" s="104"/>
      <c r="NMD115" s="104"/>
      <c r="NME115" s="104"/>
      <c r="NMF115" s="104"/>
      <c r="NMG115" s="104"/>
      <c r="NMH115" s="104"/>
      <c r="NMI115" s="104"/>
      <c r="NMJ115" s="104"/>
      <c r="NMK115" s="104"/>
      <c r="NML115" s="104"/>
      <c r="NMM115" s="104"/>
      <c r="NMN115" s="104"/>
      <c r="NMO115" s="104"/>
      <c r="NMP115" s="104"/>
      <c r="NMQ115" s="104"/>
      <c r="NMR115" s="104"/>
      <c r="NMS115" s="104"/>
      <c r="NMT115" s="104"/>
      <c r="NMU115" s="104"/>
      <c r="NMV115" s="104"/>
      <c r="NMW115" s="104"/>
      <c r="NMX115" s="104"/>
      <c r="NMY115" s="104"/>
      <c r="NMZ115" s="104"/>
      <c r="NNA115" s="104"/>
      <c r="NNB115" s="104"/>
      <c r="NNC115" s="104"/>
      <c r="NND115" s="104"/>
      <c r="NNE115" s="104"/>
      <c r="NNF115" s="104"/>
      <c r="NNG115" s="104"/>
      <c r="NNH115" s="104"/>
      <c r="NNI115" s="104"/>
      <c r="NNJ115" s="104"/>
      <c r="NNK115" s="104"/>
      <c r="NNL115" s="104"/>
      <c r="NNM115" s="104"/>
      <c r="NNN115" s="104"/>
      <c r="NNO115" s="104"/>
      <c r="NNP115" s="104"/>
      <c r="NNQ115" s="104"/>
      <c r="NNR115" s="104"/>
      <c r="NNS115" s="104"/>
      <c r="NNT115" s="104"/>
      <c r="NNU115" s="104"/>
      <c r="NNV115" s="104"/>
      <c r="NNW115" s="104"/>
      <c r="NNX115" s="104"/>
      <c r="NNY115" s="104"/>
      <c r="NNZ115" s="104"/>
      <c r="NOA115" s="104"/>
      <c r="NOB115" s="104"/>
      <c r="NOC115" s="104"/>
      <c r="NOD115" s="104"/>
      <c r="NOE115" s="104"/>
      <c r="NOF115" s="104"/>
      <c r="NOG115" s="104"/>
      <c r="NOH115" s="104"/>
      <c r="NOI115" s="104"/>
      <c r="NOJ115" s="104"/>
      <c r="NOK115" s="104"/>
      <c r="NOL115" s="104"/>
      <c r="NOM115" s="104"/>
      <c r="NON115" s="104"/>
      <c r="NOO115" s="104"/>
      <c r="NOP115" s="104"/>
      <c r="NOQ115" s="104"/>
      <c r="NOR115" s="104"/>
      <c r="NOS115" s="104"/>
      <c r="NOT115" s="104"/>
      <c r="NOU115" s="104"/>
      <c r="NOV115" s="104"/>
      <c r="NOW115" s="104"/>
      <c r="NOX115" s="104"/>
      <c r="NOY115" s="104"/>
      <c r="NOZ115" s="104"/>
      <c r="NPA115" s="104"/>
      <c r="NPB115" s="104"/>
      <c r="NPC115" s="104"/>
      <c r="NPD115" s="104"/>
      <c r="NPE115" s="104"/>
      <c r="NPF115" s="104"/>
      <c r="NPG115" s="104"/>
      <c r="NPH115" s="104"/>
      <c r="NPI115" s="104"/>
      <c r="NPJ115" s="104"/>
      <c r="NPK115" s="104"/>
      <c r="NPL115" s="104"/>
      <c r="NPM115" s="104"/>
      <c r="NPN115" s="104"/>
      <c r="NPO115" s="104"/>
      <c r="NPP115" s="104"/>
      <c r="NPQ115" s="104"/>
      <c r="NPR115" s="104"/>
      <c r="NPS115" s="104"/>
      <c r="NPT115" s="104"/>
      <c r="NPU115" s="104"/>
      <c r="NPV115" s="104"/>
      <c r="NPW115" s="104"/>
      <c r="NPX115" s="104"/>
      <c r="NPY115" s="104"/>
      <c r="NPZ115" s="104"/>
      <c r="NQA115" s="104"/>
      <c r="NQB115" s="104"/>
      <c r="NQC115" s="104"/>
      <c r="NQD115" s="104"/>
      <c r="NQE115" s="104"/>
      <c r="NQF115" s="104"/>
      <c r="NQG115" s="104"/>
      <c r="NQH115" s="104"/>
      <c r="NQI115" s="104"/>
      <c r="NQJ115" s="104"/>
      <c r="NQK115" s="104"/>
      <c r="NQL115" s="104"/>
      <c r="NQM115" s="104"/>
      <c r="NQN115" s="104"/>
      <c r="NQO115" s="104"/>
      <c r="NQP115" s="104"/>
      <c r="NQQ115" s="104"/>
      <c r="NQR115" s="104"/>
      <c r="NQS115" s="104"/>
      <c r="NQT115" s="104"/>
      <c r="NQU115" s="104"/>
      <c r="NQV115" s="104"/>
      <c r="NQW115" s="104"/>
      <c r="NQX115" s="104"/>
      <c r="NQY115" s="104"/>
      <c r="NQZ115" s="104"/>
      <c r="NRA115" s="104"/>
      <c r="NRB115" s="104"/>
      <c r="NRC115" s="104"/>
      <c r="NRD115" s="104"/>
      <c r="NRE115" s="104"/>
      <c r="NRF115" s="104"/>
      <c r="NRG115" s="104"/>
      <c r="NRH115" s="104"/>
      <c r="NRI115" s="104"/>
      <c r="NRJ115" s="104"/>
      <c r="NRK115" s="104"/>
      <c r="NRL115" s="104"/>
      <c r="NRM115" s="104"/>
      <c r="NRN115" s="104"/>
      <c r="NRO115" s="104"/>
      <c r="NRP115" s="104"/>
      <c r="NRQ115" s="104"/>
      <c r="NRR115" s="104"/>
      <c r="NRS115" s="104"/>
      <c r="NRT115" s="104"/>
      <c r="NRU115" s="104"/>
      <c r="NRV115" s="104"/>
      <c r="NRW115" s="104"/>
      <c r="NRX115" s="104"/>
      <c r="NRY115" s="104"/>
      <c r="NRZ115" s="104"/>
      <c r="NSA115" s="104"/>
      <c r="NSB115" s="104"/>
      <c r="NSC115" s="104"/>
      <c r="NSD115" s="104"/>
      <c r="NSE115" s="104"/>
      <c r="NSF115" s="104"/>
      <c r="NSG115" s="104"/>
      <c r="NSH115" s="104"/>
      <c r="NSI115" s="104"/>
      <c r="NSJ115" s="104"/>
      <c r="NSK115" s="104"/>
      <c r="NSL115" s="104"/>
      <c r="NSM115" s="104"/>
      <c r="NSN115" s="104"/>
      <c r="NSO115" s="104"/>
      <c r="NSP115" s="104"/>
      <c r="NSQ115" s="104"/>
      <c r="NSR115" s="104"/>
      <c r="NSS115" s="104"/>
      <c r="NST115" s="104"/>
      <c r="NSU115" s="104"/>
      <c r="NSV115" s="104"/>
      <c r="NSW115" s="104"/>
      <c r="NSX115" s="104"/>
      <c r="NSY115" s="104"/>
      <c r="NSZ115" s="104"/>
      <c r="NTA115" s="104"/>
      <c r="NTB115" s="104"/>
      <c r="NTC115" s="104"/>
      <c r="NTD115" s="104"/>
      <c r="NTE115" s="104"/>
      <c r="NTF115" s="104"/>
      <c r="NTG115" s="104"/>
      <c r="NTH115" s="104"/>
      <c r="NTI115" s="104"/>
      <c r="NTJ115" s="104"/>
      <c r="NTK115" s="104"/>
      <c r="NTL115" s="104"/>
      <c r="NTM115" s="104"/>
      <c r="NTN115" s="104"/>
      <c r="NTO115" s="104"/>
      <c r="NTP115" s="104"/>
      <c r="NTQ115" s="104"/>
      <c r="NTR115" s="104"/>
      <c r="NTS115" s="104"/>
      <c r="NTT115" s="104"/>
      <c r="NTU115" s="104"/>
      <c r="NTV115" s="104"/>
      <c r="NTW115" s="104"/>
      <c r="NTX115" s="104"/>
      <c r="NTY115" s="104"/>
      <c r="NTZ115" s="104"/>
      <c r="NUA115" s="104"/>
      <c r="NUB115" s="104"/>
      <c r="NUC115" s="104"/>
      <c r="NUD115" s="104"/>
      <c r="NUE115" s="104"/>
      <c r="NUF115" s="104"/>
      <c r="NUG115" s="104"/>
      <c r="NUH115" s="104"/>
      <c r="NUI115" s="104"/>
      <c r="NUJ115" s="104"/>
      <c r="NUK115" s="104"/>
      <c r="NUL115" s="104"/>
      <c r="NUM115" s="104"/>
      <c r="NUN115" s="104"/>
      <c r="NUO115" s="104"/>
      <c r="NUP115" s="104"/>
      <c r="NUQ115" s="104"/>
      <c r="NUR115" s="104"/>
      <c r="NUS115" s="104"/>
      <c r="NUT115" s="104"/>
      <c r="NUU115" s="104"/>
      <c r="NUV115" s="104"/>
      <c r="NUW115" s="104"/>
      <c r="NUX115" s="104"/>
      <c r="NUY115" s="104"/>
      <c r="NUZ115" s="104"/>
      <c r="NVA115" s="104"/>
      <c r="NVB115" s="104"/>
      <c r="NVC115" s="104"/>
      <c r="NVD115" s="104"/>
      <c r="NVE115" s="104"/>
      <c r="NVF115" s="104"/>
      <c r="NVG115" s="104"/>
      <c r="NVH115" s="104"/>
      <c r="NVI115" s="104"/>
      <c r="NVJ115" s="104"/>
      <c r="NVK115" s="104"/>
      <c r="NVL115" s="104"/>
      <c r="NVM115" s="104"/>
      <c r="NVN115" s="104"/>
      <c r="NVO115" s="104"/>
      <c r="NVP115" s="104"/>
      <c r="NVQ115" s="104"/>
      <c r="NVR115" s="104"/>
      <c r="NVS115" s="104"/>
      <c r="NVT115" s="104"/>
      <c r="NVU115" s="104"/>
      <c r="NVV115" s="104"/>
      <c r="NVW115" s="104"/>
      <c r="NVX115" s="104"/>
      <c r="NVY115" s="104"/>
      <c r="NVZ115" s="104"/>
      <c r="NWA115" s="104"/>
      <c r="NWB115" s="104"/>
      <c r="NWC115" s="104"/>
      <c r="NWD115" s="104"/>
      <c r="NWE115" s="104"/>
      <c r="NWF115" s="104"/>
      <c r="NWG115" s="104"/>
      <c r="NWH115" s="104"/>
      <c r="NWI115" s="104"/>
      <c r="NWJ115" s="104"/>
      <c r="NWK115" s="104"/>
      <c r="NWL115" s="104"/>
      <c r="NWM115" s="104"/>
      <c r="NWN115" s="104"/>
      <c r="NWO115" s="104"/>
      <c r="NWP115" s="104"/>
      <c r="NWQ115" s="104"/>
      <c r="NWR115" s="104"/>
      <c r="NWS115" s="104"/>
      <c r="NWT115" s="104"/>
      <c r="NWU115" s="104"/>
      <c r="NWV115" s="104"/>
      <c r="NWW115" s="104"/>
      <c r="NWX115" s="104"/>
      <c r="NWY115" s="104"/>
      <c r="NWZ115" s="104"/>
      <c r="NXA115" s="104"/>
      <c r="NXB115" s="104"/>
      <c r="NXC115" s="104"/>
      <c r="NXD115" s="104"/>
      <c r="NXE115" s="104"/>
      <c r="NXF115" s="104"/>
      <c r="NXG115" s="104"/>
      <c r="NXH115" s="104"/>
      <c r="NXI115" s="104"/>
      <c r="NXJ115" s="104"/>
      <c r="NXK115" s="104"/>
      <c r="NXL115" s="104"/>
      <c r="NXM115" s="104"/>
      <c r="NXN115" s="104"/>
      <c r="NXO115" s="104"/>
      <c r="NXP115" s="104"/>
      <c r="NXQ115" s="104"/>
      <c r="NXR115" s="104"/>
      <c r="NXS115" s="104"/>
      <c r="NXT115" s="104"/>
      <c r="NXU115" s="104"/>
      <c r="NXV115" s="104"/>
      <c r="NXW115" s="104"/>
      <c r="NXX115" s="104"/>
      <c r="NXY115" s="104"/>
      <c r="NXZ115" s="104"/>
      <c r="NYA115" s="104"/>
      <c r="NYB115" s="104"/>
      <c r="NYC115" s="104"/>
      <c r="NYD115" s="104"/>
      <c r="NYE115" s="104"/>
      <c r="NYF115" s="104"/>
      <c r="NYG115" s="104"/>
      <c r="NYH115" s="104"/>
      <c r="NYI115" s="104"/>
      <c r="NYJ115" s="104"/>
      <c r="NYK115" s="104"/>
      <c r="NYL115" s="104"/>
      <c r="NYM115" s="104"/>
      <c r="NYN115" s="104"/>
      <c r="NYO115" s="104"/>
      <c r="NYP115" s="104"/>
      <c r="NYQ115" s="104"/>
      <c r="NYR115" s="104"/>
      <c r="NYS115" s="104"/>
      <c r="NYT115" s="104"/>
      <c r="NYU115" s="104"/>
      <c r="NYV115" s="104"/>
      <c r="NYW115" s="104"/>
      <c r="NYX115" s="104"/>
      <c r="NYY115" s="104"/>
      <c r="NYZ115" s="104"/>
      <c r="NZA115" s="104"/>
      <c r="NZB115" s="104"/>
      <c r="NZC115" s="104"/>
      <c r="NZD115" s="104"/>
      <c r="NZE115" s="104"/>
      <c r="NZF115" s="104"/>
      <c r="NZG115" s="104"/>
      <c r="NZH115" s="104"/>
      <c r="NZI115" s="104"/>
      <c r="NZJ115" s="104"/>
      <c r="NZK115" s="104"/>
      <c r="NZL115" s="104"/>
      <c r="NZM115" s="104"/>
      <c r="NZN115" s="104"/>
      <c r="NZO115" s="104"/>
      <c r="NZP115" s="104"/>
      <c r="NZQ115" s="104"/>
      <c r="NZR115" s="104"/>
      <c r="NZS115" s="104"/>
      <c r="NZT115" s="104"/>
      <c r="NZU115" s="104"/>
      <c r="NZV115" s="104"/>
      <c r="NZW115" s="104"/>
      <c r="NZX115" s="104"/>
      <c r="NZY115" s="104"/>
      <c r="NZZ115" s="104"/>
      <c r="OAA115" s="104"/>
      <c r="OAB115" s="104"/>
      <c r="OAC115" s="104"/>
      <c r="OAD115" s="104"/>
      <c r="OAE115" s="104"/>
      <c r="OAF115" s="104"/>
      <c r="OAG115" s="104"/>
      <c r="OAH115" s="104"/>
      <c r="OAI115" s="104"/>
      <c r="OAJ115" s="104"/>
      <c r="OAK115" s="104"/>
      <c r="OAL115" s="104"/>
      <c r="OAM115" s="104"/>
      <c r="OAN115" s="104"/>
      <c r="OAO115" s="104"/>
      <c r="OAP115" s="104"/>
      <c r="OAQ115" s="104"/>
      <c r="OAR115" s="104"/>
      <c r="OAS115" s="104"/>
      <c r="OAT115" s="104"/>
      <c r="OAU115" s="104"/>
      <c r="OAV115" s="104"/>
      <c r="OAW115" s="104"/>
      <c r="OAX115" s="104"/>
      <c r="OAY115" s="104"/>
      <c r="OAZ115" s="104"/>
      <c r="OBA115" s="104"/>
      <c r="OBB115" s="104"/>
      <c r="OBC115" s="104"/>
      <c r="OBD115" s="104"/>
      <c r="OBE115" s="104"/>
      <c r="OBF115" s="104"/>
      <c r="OBG115" s="104"/>
      <c r="OBH115" s="104"/>
      <c r="OBI115" s="104"/>
      <c r="OBJ115" s="104"/>
      <c r="OBK115" s="104"/>
      <c r="OBL115" s="104"/>
      <c r="OBM115" s="104"/>
      <c r="OBN115" s="104"/>
      <c r="OBO115" s="104"/>
      <c r="OBP115" s="104"/>
      <c r="OBQ115" s="104"/>
      <c r="OBR115" s="104"/>
      <c r="OBS115" s="104"/>
      <c r="OBT115" s="104"/>
      <c r="OBU115" s="104"/>
      <c r="OBV115" s="104"/>
      <c r="OBW115" s="104"/>
      <c r="OBX115" s="104"/>
      <c r="OBY115" s="104"/>
      <c r="OBZ115" s="104"/>
      <c r="OCA115" s="104"/>
      <c r="OCB115" s="104"/>
      <c r="OCC115" s="104"/>
      <c r="OCD115" s="104"/>
      <c r="OCE115" s="104"/>
      <c r="OCF115" s="104"/>
      <c r="OCG115" s="104"/>
      <c r="OCH115" s="104"/>
      <c r="OCI115" s="104"/>
      <c r="OCJ115" s="104"/>
      <c r="OCK115" s="104"/>
      <c r="OCL115" s="104"/>
      <c r="OCM115" s="104"/>
      <c r="OCN115" s="104"/>
      <c r="OCO115" s="104"/>
      <c r="OCP115" s="104"/>
      <c r="OCQ115" s="104"/>
      <c r="OCR115" s="104"/>
      <c r="OCS115" s="104"/>
      <c r="OCT115" s="104"/>
      <c r="OCU115" s="104"/>
      <c r="OCV115" s="104"/>
      <c r="OCW115" s="104"/>
      <c r="OCX115" s="104"/>
      <c r="OCY115" s="104"/>
      <c r="OCZ115" s="104"/>
      <c r="ODA115" s="104"/>
      <c r="ODB115" s="104"/>
      <c r="ODC115" s="104"/>
      <c r="ODD115" s="104"/>
      <c r="ODE115" s="104"/>
      <c r="ODF115" s="104"/>
      <c r="ODG115" s="104"/>
      <c r="ODH115" s="104"/>
      <c r="ODI115" s="104"/>
      <c r="ODJ115" s="104"/>
      <c r="ODK115" s="104"/>
      <c r="ODL115" s="104"/>
      <c r="ODM115" s="104"/>
      <c r="ODN115" s="104"/>
      <c r="ODO115" s="104"/>
      <c r="ODP115" s="104"/>
      <c r="ODQ115" s="104"/>
      <c r="ODR115" s="104"/>
      <c r="ODS115" s="104"/>
      <c r="ODT115" s="104"/>
      <c r="ODU115" s="104"/>
      <c r="ODV115" s="104"/>
      <c r="ODW115" s="104"/>
      <c r="ODX115" s="104"/>
      <c r="ODY115" s="104"/>
      <c r="ODZ115" s="104"/>
      <c r="OEA115" s="104"/>
      <c r="OEB115" s="104"/>
      <c r="OEC115" s="104"/>
      <c r="OED115" s="104"/>
      <c r="OEE115" s="104"/>
      <c r="OEF115" s="104"/>
      <c r="OEG115" s="104"/>
      <c r="OEH115" s="104"/>
      <c r="OEI115" s="104"/>
      <c r="OEJ115" s="104"/>
      <c r="OEK115" s="104"/>
      <c r="OEL115" s="104"/>
      <c r="OEM115" s="104"/>
      <c r="OEN115" s="104"/>
      <c r="OEO115" s="104"/>
      <c r="OEP115" s="104"/>
      <c r="OEQ115" s="104"/>
      <c r="OER115" s="104"/>
      <c r="OES115" s="104"/>
      <c r="OET115" s="104"/>
      <c r="OEU115" s="104"/>
      <c r="OEV115" s="104"/>
      <c r="OEW115" s="104"/>
      <c r="OEX115" s="104"/>
      <c r="OEY115" s="104"/>
      <c r="OEZ115" s="104"/>
      <c r="OFA115" s="104"/>
      <c r="OFB115" s="104"/>
      <c r="OFC115" s="104"/>
      <c r="OFD115" s="104"/>
      <c r="OFE115" s="104"/>
      <c r="OFF115" s="104"/>
      <c r="OFG115" s="104"/>
      <c r="OFH115" s="104"/>
      <c r="OFI115" s="104"/>
      <c r="OFJ115" s="104"/>
      <c r="OFK115" s="104"/>
      <c r="OFL115" s="104"/>
      <c r="OFM115" s="104"/>
      <c r="OFN115" s="104"/>
      <c r="OFO115" s="104"/>
      <c r="OFP115" s="104"/>
      <c r="OFQ115" s="104"/>
      <c r="OFR115" s="104"/>
      <c r="OFS115" s="104"/>
      <c r="OFT115" s="104"/>
      <c r="OFU115" s="104"/>
      <c r="OFV115" s="104"/>
      <c r="OFW115" s="104"/>
      <c r="OFX115" s="104"/>
      <c r="OFY115" s="104"/>
      <c r="OFZ115" s="104"/>
      <c r="OGA115" s="104"/>
      <c r="OGB115" s="104"/>
      <c r="OGC115" s="104"/>
      <c r="OGD115" s="104"/>
      <c r="OGE115" s="104"/>
      <c r="OGF115" s="104"/>
      <c r="OGG115" s="104"/>
      <c r="OGH115" s="104"/>
      <c r="OGI115" s="104"/>
      <c r="OGJ115" s="104"/>
      <c r="OGK115" s="104"/>
      <c r="OGL115" s="104"/>
      <c r="OGM115" s="104"/>
      <c r="OGN115" s="104"/>
      <c r="OGO115" s="104"/>
      <c r="OGP115" s="104"/>
      <c r="OGQ115" s="104"/>
      <c r="OGR115" s="104"/>
      <c r="OGS115" s="104"/>
      <c r="OGT115" s="104"/>
      <c r="OGU115" s="104"/>
      <c r="OGV115" s="104"/>
      <c r="OGW115" s="104"/>
      <c r="OGX115" s="104"/>
      <c r="OGY115" s="104"/>
      <c r="OGZ115" s="104"/>
      <c r="OHA115" s="104"/>
      <c r="OHB115" s="104"/>
      <c r="OHC115" s="104"/>
      <c r="OHD115" s="104"/>
      <c r="OHE115" s="104"/>
      <c r="OHF115" s="104"/>
      <c r="OHG115" s="104"/>
      <c r="OHH115" s="104"/>
      <c r="OHI115" s="104"/>
      <c r="OHJ115" s="104"/>
      <c r="OHK115" s="104"/>
      <c r="OHL115" s="104"/>
      <c r="OHM115" s="104"/>
      <c r="OHN115" s="104"/>
      <c r="OHO115" s="104"/>
      <c r="OHP115" s="104"/>
      <c r="OHQ115" s="104"/>
      <c r="OHR115" s="104"/>
      <c r="OHS115" s="104"/>
      <c r="OHT115" s="104"/>
      <c r="OHU115" s="104"/>
      <c r="OHV115" s="104"/>
      <c r="OHW115" s="104"/>
      <c r="OHX115" s="104"/>
      <c r="OHY115" s="104"/>
      <c r="OHZ115" s="104"/>
      <c r="OIA115" s="104"/>
      <c r="OIB115" s="104"/>
      <c r="OIC115" s="104"/>
      <c r="OID115" s="104"/>
      <c r="OIE115" s="104"/>
      <c r="OIF115" s="104"/>
      <c r="OIG115" s="104"/>
      <c r="OIH115" s="104"/>
      <c r="OII115" s="104"/>
      <c r="OIJ115" s="104"/>
      <c r="OIK115" s="104"/>
      <c r="OIL115" s="104"/>
      <c r="OIM115" s="104"/>
      <c r="OIN115" s="104"/>
      <c r="OIO115" s="104"/>
      <c r="OIP115" s="104"/>
      <c r="OIQ115" s="104"/>
      <c r="OIR115" s="104"/>
      <c r="OIS115" s="104"/>
      <c r="OIT115" s="104"/>
      <c r="OIU115" s="104"/>
      <c r="OIV115" s="104"/>
      <c r="OIW115" s="104"/>
      <c r="OIX115" s="104"/>
      <c r="OIY115" s="104"/>
      <c r="OIZ115" s="104"/>
      <c r="OJA115" s="104"/>
      <c r="OJB115" s="104"/>
      <c r="OJC115" s="104"/>
      <c r="OJD115" s="104"/>
      <c r="OJE115" s="104"/>
      <c r="OJF115" s="104"/>
      <c r="OJG115" s="104"/>
      <c r="OJH115" s="104"/>
      <c r="OJI115" s="104"/>
      <c r="OJJ115" s="104"/>
      <c r="OJK115" s="104"/>
      <c r="OJL115" s="104"/>
      <c r="OJM115" s="104"/>
      <c r="OJN115" s="104"/>
      <c r="OJO115" s="104"/>
      <c r="OJP115" s="104"/>
      <c r="OJQ115" s="104"/>
      <c r="OJR115" s="104"/>
      <c r="OJS115" s="104"/>
      <c r="OJT115" s="104"/>
      <c r="OJU115" s="104"/>
      <c r="OJV115" s="104"/>
      <c r="OJW115" s="104"/>
      <c r="OJX115" s="104"/>
      <c r="OJY115" s="104"/>
      <c r="OJZ115" s="104"/>
      <c r="OKA115" s="104"/>
      <c r="OKB115" s="104"/>
      <c r="OKC115" s="104"/>
      <c r="OKD115" s="104"/>
      <c r="OKE115" s="104"/>
      <c r="OKF115" s="104"/>
      <c r="OKG115" s="104"/>
      <c r="OKH115" s="104"/>
      <c r="OKI115" s="104"/>
      <c r="OKJ115" s="104"/>
      <c r="OKK115" s="104"/>
      <c r="OKL115" s="104"/>
      <c r="OKM115" s="104"/>
      <c r="OKN115" s="104"/>
      <c r="OKO115" s="104"/>
      <c r="OKP115" s="104"/>
      <c r="OKQ115" s="104"/>
      <c r="OKR115" s="104"/>
      <c r="OKS115" s="104"/>
      <c r="OKT115" s="104"/>
      <c r="OKU115" s="104"/>
      <c r="OKV115" s="104"/>
      <c r="OKW115" s="104"/>
      <c r="OKX115" s="104"/>
      <c r="OKY115" s="104"/>
      <c r="OKZ115" s="104"/>
      <c r="OLA115" s="104"/>
      <c r="OLB115" s="104"/>
      <c r="OLC115" s="104"/>
      <c r="OLD115" s="104"/>
      <c r="OLE115" s="104"/>
      <c r="OLF115" s="104"/>
      <c r="OLG115" s="104"/>
      <c r="OLH115" s="104"/>
      <c r="OLI115" s="104"/>
      <c r="OLJ115" s="104"/>
      <c r="OLK115" s="104"/>
      <c r="OLL115" s="104"/>
      <c r="OLM115" s="104"/>
      <c r="OLN115" s="104"/>
      <c r="OLO115" s="104"/>
      <c r="OLP115" s="104"/>
      <c r="OLQ115" s="104"/>
      <c r="OLR115" s="104"/>
      <c r="OLS115" s="104"/>
      <c r="OLT115" s="104"/>
      <c r="OLU115" s="104"/>
      <c r="OLV115" s="104"/>
      <c r="OLW115" s="104"/>
      <c r="OLX115" s="104"/>
      <c r="OLY115" s="104"/>
      <c r="OLZ115" s="104"/>
      <c r="OMA115" s="104"/>
      <c r="OMB115" s="104"/>
      <c r="OMC115" s="104"/>
      <c r="OMD115" s="104"/>
      <c r="OME115" s="104"/>
      <c r="OMF115" s="104"/>
      <c r="OMG115" s="104"/>
      <c r="OMH115" s="104"/>
      <c r="OMI115" s="104"/>
      <c r="OMJ115" s="104"/>
      <c r="OMK115" s="104"/>
      <c r="OML115" s="104"/>
      <c r="OMM115" s="104"/>
      <c r="OMN115" s="104"/>
      <c r="OMO115" s="104"/>
      <c r="OMP115" s="104"/>
      <c r="OMQ115" s="104"/>
      <c r="OMR115" s="104"/>
      <c r="OMS115" s="104"/>
      <c r="OMT115" s="104"/>
      <c r="OMU115" s="104"/>
      <c r="OMV115" s="104"/>
      <c r="OMW115" s="104"/>
      <c r="OMX115" s="104"/>
      <c r="OMY115" s="104"/>
      <c r="OMZ115" s="104"/>
      <c r="ONA115" s="104"/>
      <c r="ONB115" s="104"/>
      <c r="ONC115" s="104"/>
      <c r="OND115" s="104"/>
      <c r="ONE115" s="104"/>
      <c r="ONF115" s="104"/>
      <c r="ONG115" s="104"/>
      <c r="ONH115" s="104"/>
      <c r="ONI115" s="104"/>
      <c r="ONJ115" s="104"/>
      <c r="ONK115" s="104"/>
      <c r="ONL115" s="104"/>
      <c r="ONM115" s="104"/>
      <c r="ONN115" s="104"/>
      <c r="ONO115" s="104"/>
      <c r="ONP115" s="104"/>
      <c r="ONQ115" s="104"/>
      <c r="ONR115" s="104"/>
      <c r="ONS115" s="104"/>
      <c r="ONT115" s="104"/>
      <c r="ONU115" s="104"/>
      <c r="ONV115" s="104"/>
      <c r="ONW115" s="104"/>
      <c r="ONX115" s="104"/>
      <c r="ONY115" s="104"/>
      <c r="ONZ115" s="104"/>
      <c r="OOA115" s="104"/>
      <c r="OOB115" s="104"/>
      <c r="OOC115" s="104"/>
      <c r="OOD115" s="104"/>
      <c r="OOE115" s="104"/>
      <c r="OOF115" s="104"/>
      <c r="OOG115" s="104"/>
      <c r="OOH115" s="104"/>
      <c r="OOI115" s="104"/>
      <c r="OOJ115" s="104"/>
      <c r="OOK115" s="104"/>
      <c r="OOL115" s="104"/>
      <c r="OOM115" s="104"/>
      <c r="OON115" s="104"/>
      <c r="OOO115" s="104"/>
      <c r="OOP115" s="104"/>
      <c r="OOQ115" s="104"/>
      <c r="OOR115" s="104"/>
      <c r="OOS115" s="104"/>
      <c r="OOT115" s="104"/>
      <c r="OOU115" s="104"/>
      <c r="OOV115" s="104"/>
      <c r="OOW115" s="104"/>
      <c r="OOX115" s="104"/>
      <c r="OOY115" s="104"/>
      <c r="OOZ115" s="104"/>
      <c r="OPA115" s="104"/>
      <c r="OPB115" s="104"/>
      <c r="OPC115" s="104"/>
      <c r="OPD115" s="104"/>
      <c r="OPE115" s="104"/>
      <c r="OPF115" s="104"/>
      <c r="OPG115" s="104"/>
      <c r="OPH115" s="104"/>
      <c r="OPI115" s="104"/>
      <c r="OPJ115" s="104"/>
      <c r="OPK115" s="104"/>
      <c r="OPL115" s="104"/>
      <c r="OPM115" s="104"/>
      <c r="OPN115" s="104"/>
      <c r="OPO115" s="104"/>
      <c r="OPP115" s="104"/>
      <c r="OPQ115" s="104"/>
      <c r="OPR115" s="104"/>
      <c r="OPS115" s="104"/>
      <c r="OPT115" s="104"/>
      <c r="OPU115" s="104"/>
      <c r="OPV115" s="104"/>
      <c r="OPW115" s="104"/>
      <c r="OPX115" s="104"/>
      <c r="OPY115" s="104"/>
      <c r="OPZ115" s="104"/>
      <c r="OQA115" s="104"/>
      <c r="OQB115" s="104"/>
      <c r="OQC115" s="104"/>
      <c r="OQD115" s="104"/>
      <c r="OQE115" s="104"/>
      <c r="OQF115" s="104"/>
      <c r="OQG115" s="104"/>
      <c r="OQH115" s="104"/>
      <c r="OQI115" s="104"/>
      <c r="OQJ115" s="104"/>
      <c r="OQK115" s="104"/>
      <c r="OQL115" s="104"/>
      <c r="OQM115" s="104"/>
      <c r="OQN115" s="104"/>
      <c r="OQO115" s="104"/>
      <c r="OQP115" s="104"/>
      <c r="OQQ115" s="104"/>
      <c r="OQR115" s="104"/>
      <c r="OQS115" s="104"/>
      <c r="OQT115" s="104"/>
      <c r="OQU115" s="104"/>
      <c r="OQV115" s="104"/>
      <c r="OQW115" s="104"/>
      <c r="OQX115" s="104"/>
      <c r="OQY115" s="104"/>
      <c r="OQZ115" s="104"/>
      <c r="ORA115" s="104"/>
      <c r="ORB115" s="104"/>
      <c r="ORC115" s="104"/>
      <c r="ORD115" s="104"/>
      <c r="ORE115" s="104"/>
      <c r="ORF115" s="104"/>
      <c r="ORG115" s="104"/>
      <c r="ORH115" s="104"/>
      <c r="ORI115" s="104"/>
      <c r="ORJ115" s="104"/>
      <c r="ORK115" s="104"/>
      <c r="ORL115" s="104"/>
      <c r="ORM115" s="104"/>
      <c r="ORN115" s="104"/>
      <c r="ORO115" s="104"/>
      <c r="ORP115" s="104"/>
      <c r="ORQ115" s="104"/>
      <c r="ORR115" s="104"/>
      <c r="ORS115" s="104"/>
      <c r="ORT115" s="104"/>
      <c r="ORU115" s="104"/>
      <c r="ORV115" s="104"/>
      <c r="ORW115" s="104"/>
      <c r="ORX115" s="104"/>
      <c r="ORY115" s="104"/>
      <c r="ORZ115" s="104"/>
      <c r="OSA115" s="104"/>
      <c r="OSB115" s="104"/>
      <c r="OSC115" s="104"/>
      <c r="OSD115" s="104"/>
      <c r="OSE115" s="104"/>
      <c r="OSF115" s="104"/>
      <c r="OSG115" s="104"/>
      <c r="OSH115" s="104"/>
      <c r="OSI115" s="104"/>
      <c r="OSJ115" s="104"/>
      <c r="OSK115" s="104"/>
      <c r="OSL115" s="104"/>
      <c r="OSM115" s="104"/>
      <c r="OSN115" s="104"/>
      <c r="OSO115" s="104"/>
      <c r="OSP115" s="104"/>
      <c r="OSQ115" s="104"/>
      <c r="OSR115" s="104"/>
      <c r="OSS115" s="104"/>
      <c r="OST115" s="104"/>
      <c r="OSU115" s="104"/>
      <c r="OSV115" s="104"/>
      <c r="OSW115" s="104"/>
      <c r="OSX115" s="104"/>
      <c r="OSY115" s="104"/>
      <c r="OSZ115" s="104"/>
      <c r="OTA115" s="104"/>
      <c r="OTB115" s="104"/>
      <c r="OTC115" s="104"/>
      <c r="OTD115" s="104"/>
      <c r="OTE115" s="104"/>
      <c r="OTF115" s="104"/>
      <c r="OTG115" s="104"/>
      <c r="OTH115" s="104"/>
      <c r="OTI115" s="104"/>
      <c r="OTJ115" s="104"/>
      <c r="OTK115" s="104"/>
      <c r="OTL115" s="104"/>
      <c r="OTM115" s="104"/>
      <c r="OTN115" s="104"/>
      <c r="OTO115" s="104"/>
      <c r="OTP115" s="104"/>
      <c r="OTQ115" s="104"/>
      <c r="OTR115" s="104"/>
      <c r="OTS115" s="104"/>
      <c r="OTT115" s="104"/>
      <c r="OTU115" s="104"/>
      <c r="OTV115" s="104"/>
      <c r="OTW115" s="104"/>
      <c r="OTX115" s="104"/>
      <c r="OTY115" s="104"/>
      <c r="OTZ115" s="104"/>
      <c r="OUA115" s="104"/>
      <c r="OUB115" s="104"/>
      <c r="OUC115" s="104"/>
      <c r="OUD115" s="104"/>
      <c r="OUE115" s="104"/>
      <c r="OUF115" s="104"/>
      <c r="OUG115" s="104"/>
      <c r="OUH115" s="104"/>
      <c r="OUI115" s="104"/>
      <c r="OUJ115" s="104"/>
      <c r="OUK115" s="104"/>
      <c r="OUL115" s="104"/>
      <c r="OUM115" s="104"/>
      <c r="OUN115" s="104"/>
      <c r="OUO115" s="104"/>
      <c r="OUP115" s="104"/>
      <c r="OUQ115" s="104"/>
      <c r="OUR115" s="104"/>
      <c r="OUS115" s="104"/>
      <c r="OUT115" s="104"/>
      <c r="OUU115" s="104"/>
      <c r="OUV115" s="104"/>
      <c r="OUW115" s="104"/>
      <c r="OUX115" s="104"/>
      <c r="OUY115" s="104"/>
      <c r="OUZ115" s="104"/>
      <c r="OVA115" s="104"/>
      <c r="OVB115" s="104"/>
      <c r="OVC115" s="104"/>
      <c r="OVD115" s="104"/>
      <c r="OVE115" s="104"/>
      <c r="OVF115" s="104"/>
      <c r="OVG115" s="104"/>
      <c r="OVH115" s="104"/>
      <c r="OVI115" s="104"/>
      <c r="OVJ115" s="104"/>
      <c r="OVK115" s="104"/>
      <c r="OVL115" s="104"/>
      <c r="OVM115" s="104"/>
      <c r="OVN115" s="104"/>
      <c r="OVO115" s="104"/>
      <c r="OVP115" s="104"/>
      <c r="OVQ115" s="104"/>
      <c r="OVR115" s="104"/>
      <c r="OVS115" s="104"/>
      <c r="OVT115" s="104"/>
      <c r="OVU115" s="104"/>
      <c r="OVV115" s="104"/>
      <c r="OVW115" s="104"/>
      <c r="OVX115" s="104"/>
      <c r="OVY115" s="104"/>
      <c r="OVZ115" s="104"/>
      <c r="OWA115" s="104"/>
      <c r="OWB115" s="104"/>
      <c r="OWC115" s="104"/>
      <c r="OWD115" s="104"/>
      <c r="OWE115" s="104"/>
      <c r="OWF115" s="104"/>
      <c r="OWG115" s="104"/>
      <c r="OWH115" s="104"/>
      <c r="OWI115" s="104"/>
      <c r="OWJ115" s="104"/>
      <c r="OWK115" s="104"/>
      <c r="OWL115" s="104"/>
      <c r="OWM115" s="104"/>
      <c r="OWN115" s="104"/>
      <c r="OWO115" s="104"/>
      <c r="OWP115" s="104"/>
      <c r="OWQ115" s="104"/>
      <c r="OWR115" s="104"/>
      <c r="OWS115" s="104"/>
      <c r="OWT115" s="104"/>
      <c r="OWU115" s="104"/>
      <c r="OWV115" s="104"/>
      <c r="OWW115" s="104"/>
      <c r="OWX115" s="104"/>
      <c r="OWY115" s="104"/>
      <c r="OWZ115" s="104"/>
      <c r="OXA115" s="104"/>
      <c r="OXB115" s="104"/>
      <c r="OXC115" s="104"/>
      <c r="OXD115" s="104"/>
      <c r="OXE115" s="104"/>
      <c r="OXF115" s="104"/>
      <c r="OXG115" s="104"/>
      <c r="OXH115" s="104"/>
      <c r="OXI115" s="104"/>
      <c r="OXJ115" s="104"/>
      <c r="OXK115" s="104"/>
      <c r="OXL115" s="104"/>
      <c r="OXM115" s="104"/>
      <c r="OXN115" s="104"/>
      <c r="OXO115" s="104"/>
      <c r="OXP115" s="104"/>
      <c r="OXQ115" s="104"/>
      <c r="OXR115" s="104"/>
      <c r="OXS115" s="104"/>
      <c r="OXT115" s="104"/>
      <c r="OXU115" s="104"/>
      <c r="OXV115" s="104"/>
      <c r="OXW115" s="104"/>
      <c r="OXX115" s="104"/>
      <c r="OXY115" s="104"/>
      <c r="OXZ115" s="104"/>
      <c r="OYA115" s="104"/>
      <c r="OYB115" s="104"/>
      <c r="OYC115" s="104"/>
      <c r="OYD115" s="104"/>
      <c r="OYE115" s="104"/>
      <c r="OYF115" s="104"/>
      <c r="OYG115" s="104"/>
      <c r="OYH115" s="104"/>
      <c r="OYI115" s="104"/>
      <c r="OYJ115" s="104"/>
      <c r="OYK115" s="104"/>
      <c r="OYL115" s="104"/>
      <c r="OYM115" s="104"/>
      <c r="OYN115" s="104"/>
      <c r="OYO115" s="104"/>
      <c r="OYP115" s="104"/>
      <c r="OYQ115" s="104"/>
      <c r="OYR115" s="104"/>
      <c r="OYS115" s="104"/>
      <c r="OYT115" s="104"/>
      <c r="OYU115" s="104"/>
      <c r="OYV115" s="104"/>
      <c r="OYW115" s="104"/>
      <c r="OYX115" s="104"/>
      <c r="OYY115" s="104"/>
      <c r="OYZ115" s="104"/>
      <c r="OZA115" s="104"/>
      <c r="OZB115" s="104"/>
      <c r="OZC115" s="104"/>
      <c r="OZD115" s="104"/>
      <c r="OZE115" s="104"/>
      <c r="OZF115" s="104"/>
      <c r="OZG115" s="104"/>
      <c r="OZH115" s="104"/>
      <c r="OZI115" s="104"/>
      <c r="OZJ115" s="104"/>
      <c r="OZK115" s="104"/>
      <c r="OZL115" s="104"/>
      <c r="OZM115" s="104"/>
      <c r="OZN115" s="104"/>
      <c r="OZO115" s="104"/>
      <c r="OZP115" s="104"/>
      <c r="OZQ115" s="104"/>
      <c r="OZR115" s="104"/>
      <c r="OZS115" s="104"/>
      <c r="OZT115" s="104"/>
      <c r="OZU115" s="104"/>
      <c r="OZV115" s="104"/>
      <c r="OZW115" s="104"/>
      <c r="OZX115" s="104"/>
      <c r="OZY115" s="104"/>
      <c r="OZZ115" s="104"/>
      <c r="PAA115" s="104"/>
      <c r="PAB115" s="104"/>
      <c r="PAC115" s="104"/>
      <c r="PAD115" s="104"/>
      <c r="PAE115" s="104"/>
      <c r="PAF115" s="104"/>
      <c r="PAG115" s="104"/>
      <c r="PAH115" s="104"/>
      <c r="PAI115" s="104"/>
      <c r="PAJ115" s="104"/>
      <c r="PAK115" s="104"/>
      <c r="PAL115" s="104"/>
      <c r="PAM115" s="104"/>
      <c r="PAN115" s="104"/>
      <c r="PAO115" s="104"/>
      <c r="PAP115" s="104"/>
      <c r="PAQ115" s="104"/>
      <c r="PAR115" s="104"/>
      <c r="PAS115" s="104"/>
      <c r="PAT115" s="104"/>
      <c r="PAU115" s="104"/>
      <c r="PAV115" s="104"/>
      <c r="PAW115" s="104"/>
      <c r="PAX115" s="104"/>
      <c r="PAY115" s="104"/>
      <c r="PAZ115" s="104"/>
      <c r="PBA115" s="104"/>
      <c r="PBB115" s="104"/>
      <c r="PBC115" s="104"/>
      <c r="PBD115" s="104"/>
      <c r="PBE115" s="104"/>
      <c r="PBF115" s="104"/>
      <c r="PBG115" s="104"/>
      <c r="PBH115" s="104"/>
      <c r="PBI115" s="104"/>
      <c r="PBJ115" s="104"/>
      <c r="PBK115" s="104"/>
      <c r="PBL115" s="104"/>
      <c r="PBM115" s="104"/>
      <c r="PBN115" s="104"/>
      <c r="PBO115" s="104"/>
      <c r="PBP115" s="104"/>
      <c r="PBQ115" s="104"/>
      <c r="PBR115" s="104"/>
      <c r="PBS115" s="104"/>
      <c r="PBT115" s="104"/>
      <c r="PBU115" s="104"/>
      <c r="PBV115" s="104"/>
      <c r="PBW115" s="104"/>
      <c r="PBX115" s="104"/>
      <c r="PBY115" s="104"/>
      <c r="PBZ115" s="104"/>
      <c r="PCA115" s="104"/>
      <c r="PCB115" s="104"/>
      <c r="PCC115" s="104"/>
      <c r="PCD115" s="104"/>
      <c r="PCE115" s="104"/>
      <c r="PCF115" s="104"/>
      <c r="PCG115" s="104"/>
      <c r="PCH115" s="104"/>
      <c r="PCI115" s="104"/>
      <c r="PCJ115" s="104"/>
      <c r="PCK115" s="104"/>
      <c r="PCL115" s="104"/>
      <c r="PCM115" s="104"/>
      <c r="PCN115" s="104"/>
      <c r="PCO115" s="104"/>
      <c r="PCP115" s="104"/>
      <c r="PCQ115" s="104"/>
      <c r="PCR115" s="104"/>
      <c r="PCS115" s="104"/>
      <c r="PCT115" s="104"/>
      <c r="PCU115" s="104"/>
      <c r="PCV115" s="104"/>
      <c r="PCW115" s="104"/>
      <c r="PCX115" s="104"/>
      <c r="PCY115" s="104"/>
      <c r="PCZ115" s="104"/>
      <c r="PDA115" s="104"/>
      <c r="PDB115" s="104"/>
      <c r="PDC115" s="104"/>
      <c r="PDD115" s="104"/>
      <c r="PDE115" s="104"/>
      <c r="PDF115" s="104"/>
      <c r="PDG115" s="104"/>
      <c r="PDH115" s="104"/>
      <c r="PDI115" s="104"/>
      <c r="PDJ115" s="104"/>
      <c r="PDK115" s="104"/>
      <c r="PDL115" s="104"/>
      <c r="PDM115" s="104"/>
      <c r="PDN115" s="104"/>
      <c r="PDO115" s="104"/>
      <c r="PDP115" s="104"/>
      <c r="PDQ115" s="104"/>
      <c r="PDR115" s="104"/>
      <c r="PDS115" s="104"/>
      <c r="PDT115" s="104"/>
      <c r="PDU115" s="104"/>
      <c r="PDV115" s="104"/>
      <c r="PDW115" s="104"/>
      <c r="PDX115" s="104"/>
      <c r="PDY115" s="104"/>
      <c r="PDZ115" s="104"/>
      <c r="PEA115" s="104"/>
      <c r="PEB115" s="104"/>
      <c r="PEC115" s="104"/>
      <c r="PED115" s="104"/>
      <c r="PEE115" s="104"/>
      <c r="PEF115" s="104"/>
      <c r="PEG115" s="104"/>
      <c r="PEH115" s="104"/>
      <c r="PEI115" s="104"/>
      <c r="PEJ115" s="104"/>
      <c r="PEK115" s="104"/>
      <c r="PEL115" s="104"/>
      <c r="PEM115" s="104"/>
      <c r="PEN115" s="104"/>
      <c r="PEO115" s="104"/>
      <c r="PEP115" s="104"/>
      <c r="PEQ115" s="104"/>
      <c r="PER115" s="104"/>
      <c r="PES115" s="104"/>
      <c r="PET115" s="104"/>
      <c r="PEU115" s="104"/>
      <c r="PEV115" s="104"/>
      <c r="PEW115" s="104"/>
      <c r="PEX115" s="104"/>
      <c r="PEY115" s="104"/>
      <c r="PEZ115" s="104"/>
      <c r="PFA115" s="104"/>
      <c r="PFB115" s="104"/>
      <c r="PFC115" s="104"/>
      <c r="PFD115" s="104"/>
      <c r="PFE115" s="104"/>
      <c r="PFF115" s="104"/>
      <c r="PFG115" s="104"/>
      <c r="PFH115" s="104"/>
      <c r="PFI115" s="104"/>
      <c r="PFJ115" s="104"/>
      <c r="PFK115" s="104"/>
      <c r="PFL115" s="104"/>
      <c r="PFM115" s="104"/>
      <c r="PFN115" s="104"/>
      <c r="PFO115" s="104"/>
      <c r="PFP115" s="104"/>
      <c r="PFQ115" s="104"/>
      <c r="PFR115" s="104"/>
      <c r="PFS115" s="104"/>
      <c r="PFT115" s="104"/>
      <c r="PFU115" s="104"/>
      <c r="PFV115" s="104"/>
      <c r="PFW115" s="104"/>
      <c r="PFX115" s="104"/>
      <c r="PFY115" s="104"/>
      <c r="PFZ115" s="104"/>
      <c r="PGA115" s="104"/>
      <c r="PGB115" s="104"/>
      <c r="PGC115" s="104"/>
      <c r="PGD115" s="104"/>
      <c r="PGE115" s="104"/>
      <c r="PGF115" s="104"/>
      <c r="PGG115" s="104"/>
      <c r="PGH115" s="104"/>
      <c r="PGI115" s="104"/>
      <c r="PGJ115" s="104"/>
      <c r="PGK115" s="104"/>
      <c r="PGL115" s="104"/>
      <c r="PGM115" s="104"/>
      <c r="PGN115" s="104"/>
      <c r="PGO115" s="104"/>
      <c r="PGP115" s="104"/>
      <c r="PGQ115" s="104"/>
      <c r="PGR115" s="104"/>
      <c r="PGS115" s="104"/>
      <c r="PGT115" s="104"/>
      <c r="PGU115" s="104"/>
      <c r="PGV115" s="104"/>
      <c r="PGW115" s="104"/>
      <c r="PGX115" s="104"/>
      <c r="PGY115" s="104"/>
      <c r="PGZ115" s="104"/>
      <c r="PHA115" s="104"/>
      <c r="PHB115" s="104"/>
      <c r="PHC115" s="104"/>
      <c r="PHD115" s="104"/>
      <c r="PHE115" s="104"/>
      <c r="PHF115" s="104"/>
      <c r="PHG115" s="104"/>
      <c r="PHH115" s="104"/>
      <c r="PHI115" s="104"/>
      <c r="PHJ115" s="104"/>
      <c r="PHK115" s="104"/>
      <c r="PHL115" s="104"/>
      <c r="PHM115" s="104"/>
      <c r="PHN115" s="104"/>
      <c r="PHO115" s="104"/>
      <c r="PHP115" s="104"/>
      <c r="PHQ115" s="104"/>
      <c r="PHR115" s="104"/>
      <c r="PHS115" s="104"/>
      <c r="PHT115" s="104"/>
      <c r="PHU115" s="104"/>
      <c r="PHV115" s="104"/>
      <c r="PHW115" s="104"/>
      <c r="PHX115" s="104"/>
      <c r="PHY115" s="104"/>
      <c r="PHZ115" s="104"/>
      <c r="PIA115" s="104"/>
      <c r="PIB115" s="104"/>
      <c r="PIC115" s="104"/>
      <c r="PID115" s="104"/>
      <c r="PIE115" s="104"/>
      <c r="PIF115" s="104"/>
      <c r="PIG115" s="104"/>
      <c r="PIH115" s="104"/>
      <c r="PII115" s="104"/>
      <c r="PIJ115" s="104"/>
      <c r="PIK115" s="104"/>
      <c r="PIL115" s="104"/>
      <c r="PIM115" s="104"/>
      <c r="PIN115" s="104"/>
      <c r="PIO115" s="104"/>
      <c r="PIP115" s="104"/>
      <c r="PIQ115" s="104"/>
      <c r="PIR115" s="104"/>
      <c r="PIS115" s="104"/>
      <c r="PIT115" s="104"/>
      <c r="PIU115" s="104"/>
      <c r="PIV115" s="104"/>
      <c r="PIW115" s="104"/>
      <c r="PIX115" s="104"/>
      <c r="PIY115" s="104"/>
      <c r="PIZ115" s="104"/>
      <c r="PJA115" s="104"/>
      <c r="PJB115" s="104"/>
      <c r="PJC115" s="104"/>
      <c r="PJD115" s="104"/>
      <c r="PJE115" s="104"/>
      <c r="PJF115" s="104"/>
      <c r="PJG115" s="104"/>
      <c r="PJH115" s="104"/>
      <c r="PJI115" s="104"/>
      <c r="PJJ115" s="104"/>
      <c r="PJK115" s="104"/>
      <c r="PJL115" s="104"/>
      <c r="PJM115" s="104"/>
      <c r="PJN115" s="104"/>
      <c r="PJO115" s="104"/>
      <c r="PJP115" s="104"/>
      <c r="PJQ115" s="104"/>
      <c r="PJR115" s="104"/>
      <c r="PJS115" s="104"/>
      <c r="PJT115" s="104"/>
      <c r="PJU115" s="104"/>
      <c r="PJV115" s="104"/>
      <c r="PJW115" s="104"/>
      <c r="PJX115" s="104"/>
      <c r="PJY115" s="104"/>
      <c r="PJZ115" s="104"/>
      <c r="PKA115" s="104"/>
      <c r="PKB115" s="104"/>
      <c r="PKC115" s="104"/>
      <c r="PKD115" s="104"/>
      <c r="PKE115" s="104"/>
      <c r="PKF115" s="104"/>
      <c r="PKG115" s="104"/>
      <c r="PKH115" s="104"/>
      <c r="PKI115" s="104"/>
      <c r="PKJ115" s="104"/>
      <c r="PKK115" s="104"/>
      <c r="PKL115" s="104"/>
      <c r="PKM115" s="104"/>
      <c r="PKN115" s="104"/>
      <c r="PKO115" s="104"/>
      <c r="PKP115" s="104"/>
      <c r="PKQ115" s="104"/>
      <c r="PKR115" s="104"/>
      <c r="PKS115" s="104"/>
      <c r="PKT115" s="104"/>
      <c r="PKU115" s="104"/>
      <c r="PKV115" s="104"/>
      <c r="PKW115" s="104"/>
      <c r="PKX115" s="104"/>
      <c r="PKY115" s="104"/>
      <c r="PKZ115" s="104"/>
      <c r="PLA115" s="104"/>
      <c r="PLB115" s="104"/>
      <c r="PLC115" s="104"/>
      <c r="PLD115" s="104"/>
      <c r="PLE115" s="104"/>
      <c r="PLF115" s="104"/>
      <c r="PLG115" s="104"/>
      <c r="PLH115" s="104"/>
      <c r="PLI115" s="104"/>
      <c r="PLJ115" s="104"/>
      <c r="PLK115" s="104"/>
      <c r="PLL115" s="104"/>
      <c r="PLM115" s="104"/>
      <c r="PLN115" s="104"/>
      <c r="PLO115" s="104"/>
      <c r="PLP115" s="104"/>
      <c r="PLQ115" s="104"/>
      <c r="PLR115" s="104"/>
      <c r="PLS115" s="104"/>
      <c r="PLT115" s="104"/>
      <c r="PLU115" s="104"/>
      <c r="PLV115" s="104"/>
      <c r="PLW115" s="104"/>
      <c r="PLX115" s="104"/>
      <c r="PLY115" s="104"/>
      <c r="PLZ115" s="104"/>
      <c r="PMA115" s="104"/>
      <c r="PMB115" s="104"/>
      <c r="PMC115" s="104"/>
      <c r="PMD115" s="104"/>
      <c r="PME115" s="104"/>
      <c r="PMF115" s="104"/>
      <c r="PMG115" s="104"/>
      <c r="PMH115" s="104"/>
      <c r="PMI115" s="104"/>
      <c r="PMJ115" s="104"/>
      <c r="PMK115" s="104"/>
      <c r="PML115" s="104"/>
      <c r="PMM115" s="104"/>
      <c r="PMN115" s="104"/>
      <c r="PMO115" s="104"/>
      <c r="PMP115" s="104"/>
      <c r="PMQ115" s="104"/>
      <c r="PMR115" s="104"/>
      <c r="PMS115" s="104"/>
      <c r="PMT115" s="104"/>
      <c r="PMU115" s="104"/>
      <c r="PMV115" s="104"/>
      <c r="PMW115" s="104"/>
      <c r="PMX115" s="104"/>
      <c r="PMY115" s="104"/>
      <c r="PMZ115" s="104"/>
      <c r="PNA115" s="104"/>
      <c r="PNB115" s="104"/>
      <c r="PNC115" s="104"/>
      <c r="PND115" s="104"/>
      <c r="PNE115" s="104"/>
      <c r="PNF115" s="104"/>
      <c r="PNG115" s="104"/>
      <c r="PNH115" s="104"/>
      <c r="PNI115" s="104"/>
      <c r="PNJ115" s="104"/>
      <c r="PNK115" s="104"/>
      <c r="PNL115" s="104"/>
      <c r="PNM115" s="104"/>
      <c r="PNN115" s="104"/>
      <c r="PNO115" s="104"/>
      <c r="PNP115" s="104"/>
      <c r="PNQ115" s="104"/>
      <c r="PNR115" s="104"/>
      <c r="PNS115" s="104"/>
      <c r="PNT115" s="104"/>
      <c r="PNU115" s="104"/>
      <c r="PNV115" s="104"/>
      <c r="PNW115" s="104"/>
      <c r="PNX115" s="104"/>
      <c r="PNY115" s="104"/>
      <c r="PNZ115" s="104"/>
      <c r="POA115" s="104"/>
      <c r="POB115" s="104"/>
      <c r="POC115" s="104"/>
      <c r="POD115" s="104"/>
      <c r="POE115" s="104"/>
      <c r="POF115" s="104"/>
      <c r="POG115" s="104"/>
      <c r="POH115" s="104"/>
      <c r="POI115" s="104"/>
      <c r="POJ115" s="104"/>
      <c r="POK115" s="104"/>
      <c r="POL115" s="104"/>
      <c r="POM115" s="104"/>
      <c r="PON115" s="104"/>
      <c r="POO115" s="104"/>
      <c r="POP115" s="104"/>
      <c r="POQ115" s="104"/>
      <c r="POR115" s="104"/>
      <c r="POS115" s="104"/>
      <c r="POT115" s="104"/>
      <c r="POU115" s="104"/>
      <c r="POV115" s="104"/>
      <c r="POW115" s="104"/>
      <c r="POX115" s="104"/>
      <c r="POY115" s="104"/>
      <c r="POZ115" s="104"/>
      <c r="PPA115" s="104"/>
      <c r="PPB115" s="104"/>
      <c r="PPC115" s="104"/>
      <c r="PPD115" s="104"/>
      <c r="PPE115" s="104"/>
      <c r="PPF115" s="104"/>
      <c r="PPG115" s="104"/>
      <c r="PPH115" s="104"/>
      <c r="PPI115" s="104"/>
      <c r="PPJ115" s="104"/>
      <c r="PPK115" s="104"/>
      <c r="PPL115" s="104"/>
      <c r="PPM115" s="104"/>
      <c r="PPN115" s="104"/>
      <c r="PPO115" s="104"/>
      <c r="PPP115" s="104"/>
      <c r="PPQ115" s="104"/>
      <c r="PPR115" s="104"/>
      <c r="PPS115" s="104"/>
      <c r="PPT115" s="104"/>
      <c r="PPU115" s="104"/>
      <c r="PPV115" s="104"/>
      <c r="PPW115" s="104"/>
      <c r="PPX115" s="104"/>
      <c r="PPY115" s="104"/>
      <c r="PPZ115" s="104"/>
      <c r="PQA115" s="104"/>
      <c r="PQB115" s="104"/>
      <c r="PQC115" s="104"/>
      <c r="PQD115" s="104"/>
      <c r="PQE115" s="104"/>
      <c r="PQF115" s="104"/>
      <c r="PQG115" s="104"/>
      <c r="PQH115" s="104"/>
      <c r="PQI115" s="104"/>
      <c r="PQJ115" s="104"/>
      <c r="PQK115" s="104"/>
      <c r="PQL115" s="104"/>
      <c r="PQM115" s="104"/>
      <c r="PQN115" s="104"/>
      <c r="PQO115" s="104"/>
      <c r="PQP115" s="104"/>
      <c r="PQQ115" s="104"/>
      <c r="PQR115" s="104"/>
      <c r="PQS115" s="104"/>
      <c r="PQT115" s="104"/>
      <c r="PQU115" s="104"/>
      <c r="PQV115" s="104"/>
      <c r="PQW115" s="104"/>
      <c r="PQX115" s="104"/>
      <c r="PQY115" s="104"/>
      <c r="PQZ115" s="104"/>
      <c r="PRA115" s="104"/>
      <c r="PRB115" s="104"/>
      <c r="PRC115" s="104"/>
      <c r="PRD115" s="104"/>
      <c r="PRE115" s="104"/>
      <c r="PRF115" s="104"/>
      <c r="PRG115" s="104"/>
      <c r="PRH115" s="104"/>
      <c r="PRI115" s="104"/>
      <c r="PRJ115" s="104"/>
      <c r="PRK115" s="104"/>
      <c r="PRL115" s="104"/>
      <c r="PRM115" s="104"/>
      <c r="PRN115" s="104"/>
      <c r="PRO115" s="104"/>
      <c r="PRP115" s="104"/>
      <c r="PRQ115" s="104"/>
      <c r="PRR115" s="104"/>
      <c r="PRS115" s="104"/>
      <c r="PRT115" s="104"/>
      <c r="PRU115" s="104"/>
      <c r="PRV115" s="104"/>
      <c r="PRW115" s="104"/>
      <c r="PRX115" s="104"/>
      <c r="PRY115" s="104"/>
      <c r="PRZ115" s="104"/>
      <c r="PSA115" s="104"/>
      <c r="PSB115" s="104"/>
      <c r="PSC115" s="104"/>
      <c r="PSD115" s="104"/>
      <c r="PSE115" s="104"/>
      <c r="PSF115" s="104"/>
      <c r="PSG115" s="104"/>
      <c r="PSH115" s="104"/>
      <c r="PSI115" s="104"/>
      <c r="PSJ115" s="104"/>
      <c r="PSK115" s="104"/>
      <c r="PSL115" s="104"/>
      <c r="PSM115" s="104"/>
      <c r="PSN115" s="104"/>
      <c r="PSO115" s="104"/>
      <c r="PSP115" s="104"/>
      <c r="PSQ115" s="104"/>
      <c r="PSR115" s="104"/>
      <c r="PSS115" s="104"/>
      <c r="PST115" s="104"/>
      <c r="PSU115" s="104"/>
      <c r="PSV115" s="104"/>
      <c r="PSW115" s="104"/>
      <c r="PSX115" s="104"/>
      <c r="PSY115" s="104"/>
      <c r="PSZ115" s="104"/>
      <c r="PTA115" s="104"/>
      <c r="PTB115" s="104"/>
      <c r="PTC115" s="104"/>
      <c r="PTD115" s="104"/>
      <c r="PTE115" s="104"/>
      <c r="PTF115" s="104"/>
      <c r="PTG115" s="104"/>
      <c r="PTH115" s="104"/>
      <c r="PTI115" s="104"/>
      <c r="PTJ115" s="104"/>
      <c r="PTK115" s="104"/>
      <c r="PTL115" s="104"/>
      <c r="PTM115" s="104"/>
      <c r="PTN115" s="104"/>
      <c r="PTO115" s="104"/>
      <c r="PTP115" s="104"/>
      <c r="PTQ115" s="104"/>
      <c r="PTR115" s="104"/>
      <c r="PTS115" s="104"/>
      <c r="PTT115" s="104"/>
      <c r="PTU115" s="104"/>
      <c r="PTV115" s="104"/>
      <c r="PTW115" s="104"/>
      <c r="PTX115" s="104"/>
      <c r="PTY115" s="104"/>
      <c r="PTZ115" s="104"/>
      <c r="PUA115" s="104"/>
      <c r="PUB115" s="104"/>
      <c r="PUC115" s="104"/>
      <c r="PUD115" s="104"/>
      <c r="PUE115" s="104"/>
      <c r="PUF115" s="104"/>
      <c r="PUG115" s="104"/>
      <c r="PUH115" s="104"/>
      <c r="PUI115" s="104"/>
      <c r="PUJ115" s="104"/>
      <c r="PUK115" s="104"/>
      <c r="PUL115" s="104"/>
      <c r="PUM115" s="104"/>
      <c r="PUN115" s="104"/>
      <c r="PUO115" s="104"/>
      <c r="PUP115" s="104"/>
      <c r="PUQ115" s="104"/>
      <c r="PUR115" s="104"/>
      <c r="PUS115" s="104"/>
      <c r="PUT115" s="104"/>
      <c r="PUU115" s="104"/>
      <c r="PUV115" s="104"/>
      <c r="PUW115" s="104"/>
      <c r="PUX115" s="104"/>
      <c r="PUY115" s="104"/>
      <c r="PUZ115" s="104"/>
      <c r="PVA115" s="104"/>
      <c r="PVB115" s="104"/>
      <c r="PVC115" s="104"/>
      <c r="PVD115" s="104"/>
      <c r="PVE115" s="104"/>
      <c r="PVF115" s="104"/>
      <c r="PVG115" s="104"/>
      <c r="PVH115" s="104"/>
      <c r="PVI115" s="104"/>
      <c r="PVJ115" s="104"/>
      <c r="PVK115" s="104"/>
      <c r="PVL115" s="104"/>
      <c r="PVM115" s="104"/>
      <c r="PVN115" s="104"/>
      <c r="PVO115" s="104"/>
      <c r="PVP115" s="104"/>
      <c r="PVQ115" s="104"/>
      <c r="PVR115" s="104"/>
      <c r="PVS115" s="104"/>
      <c r="PVT115" s="104"/>
      <c r="PVU115" s="104"/>
      <c r="PVV115" s="104"/>
      <c r="PVW115" s="104"/>
      <c r="PVX115" s="104"/>
      <c r="PVY115" s="104"/>
      <c r="PVZ115" s="104"/>
      <c r="PWA115" s="104"/>
      <c r="PWB115" s="104"/>
      <c r="PWC115" s="104"/>
      <c r="PWD115" s="104"/>
      <c r="PWE115" s="104"/>
      <c r="PWF115" s="104"/>
      <c r="PWG115" s="104"/>
      <c r="PWH115" s="104"/>
      <c r="PWI115" s="104"/>
      <c r="PWJ115" s="104"/>
      <c r="PWK115" s="104"/>
      <c r="PWL115" s="104"/>
      <c r="PWM115" s="104"/>
      <c r="PWN115" s="104"/>
      <c r="PWO115" s="104"/>
      <c r="PWP115" s="104"/>
      <c r="PWQ115" s="104"/>
      <c r="PWR115" s="104"/>
      <c r="PWS115" s="104"/>
      <c r="PWT115" s="104"/>
      <c r="PWU115" s="104"/>
      <c r="PWV115" s="104"/>
      <c r="PWW115" s="104"/>
      <c r="PWX115" s="104"/>
      <c r="PWY115" s="104"/>
      <c r="PWZ115" s="104"/>
      <c r="PXA115" s="104"/>
      <c r="PXB115" s="104"/>
      <c r="PXC115" s="104"/>
      <c r="PXD115" s="104"/>
      <c r="PXE115" s="104"/>
      <c r="PXF115" s="104"/>
      <c r="PXG115" s="104"/>
      <c r="PXH115" s="104"/>
      <c r="PXI115" s="104"/>
      <c r="PXJ115" s="104"/>
      <c r="PXK115" s="104"/>
      <c r="PXL115" s="104"/>
      <c r="PXM115" s="104"/>
      <c r="PXN115" s="104"/>
      <c r="PXO115" s="104"/>
      <c r="PXP115" s="104"/>
      <c r="PXQ115" s="104"/>
      <c r="PXR115" s="104"/>
      <c r="PXS115" s="104"/>
      <c r="PXT115" s="104"/>
      <c r="PXU115" s="104"/>
      <c r="PXV115" s="104"/>
      <c r="PXW115" s="104"/>
      <c r="PXX115" s="104"/>
      <c r="PXY115" s="104"/>
      <c r="PXZ115" s="104"/>
      <c r="PYA115" s="104"/>
      <c r="PYB115" s="104"/>
      <c r="PYC115" s="104"/>
      <c r="PYD115" s="104"/>
      <c r="PYE115" s="104"/>
      <c r="PYF115" s="104"/>
      <c r="PYG115" s="104"/>
      <c r="PYH115" s="104"/>
      <c r="PYI115" s="104"/>
      <c r="PYJ115" s="104"/>
      <c r="PYK115" s="104"/>
      <c r="PYL115" s="104"/>
      <c r="PYM115" s="104"/>
      <c r="PYN115" s="104"/>
      <c r="PYO115" s="104"/>
      <c r="PYP115" s="104"/>
      <c r="PYQ115" s="104"/>
      <c r="PYR115" s="104"/>
      <c r="PYS115" s="104"/>
      <c r="PYT115" s="104"/>
      <c r="PYU115" s="104"/>
      <c r="PYV115" s="104"/>
      <c r="PYW115" s="104"/>
      <c r="PYX115" s="104"/>
      <c r="PYY115" s="104"/>
      <c r="PYZ115" s="104"/>
      <c r="PZA115" s="104"/>
      <c r="PZB115" s="104"/>
      <c r="PZC115" s="104"/>
      <c r="PZD115" s="104"/>
      <c r="PZE115" s="104"/>
      <c r="PZF115" s="104"/>
      <c r="PZG115" s="104"/>
      <c r="PZH115" s="104"/>
      <c r="PZI115" s="104"/>
      <c r="PZJ115" s="104"/>
      <c r="PZK115" s="104"/>
      <c r="PZL115" s="104"/>
      <c r="PZM115" s="104"/>
      <c r="PZN115" s="104"/>
      <c r="PZO115" s="104"/>
      <c r="PZP115" s="104"/>
      <c r="PZQ115" s="104"/>
      <c r="PZR115" s="104"/>
      <c r="PZS115" s="104"/>
      <c r="PZT115" s="104"/>
      <c r="PZU115" s="104"/>
      <c r="PZV115" s="104"/>
      <c r="PZW115" s="104"/>
      <c r="PZX115" s="104"/>
      <c r="PZY115" s="104"/>
      <c r="PZZ115" s="104"/>
      <c r="QAA115" s="104"/>
      <c r="QAB115" s="104"/>
      <c r="QAC115" s="104"/>
      <c r="QAD115" s="104"/>
      <c r="QAE115" s="104"/>
      <c r="QAF115" s="104"/>
      <c r="QAG115" s="104"/>
      <c r="QAH115" s="104"/>
      <c r="QAI115" s="104"/>
      <c r="QAJ115" s="104"/>
      <c r="QAK115" s="104"/>
      <c r="QAL115" s="104"/>
      <c r="QAM115" s="104"/>
      <c r="QAN115" s="104"/>
      <c r="QAO115" s="104"/>
      <c r="QAP115" s="104"/>
      <c r="QAQ115" s="104"/>
      <c r="QAR115" s="104"/>
      <c r="QAS115" s="104"/>
      <c r="QAT115" s="104"/>
      <c r="QAU115" s="104"/>
      <c r="QAV115" s="104"/>
      <c r="QAW115" s="104"/>
      <c r="QAX115" s="104"/>
      <c r="QAY115" s="104"/>
      <c r="QAZ115" s="104"/>
      <c r="QBA115" s="104"/>
      <c r="QBB115" s="104"/>
      <c r="QBC115" s="104"/>
      <c r="QBD115" s="104"/>
      <c r="QBE115" s="104"/>
      <c r="QBF115" s="104"/>
      <c r="QBG115" s="104"/>
      <c r="QBH115" s="104"/>
      <c r="QBI115" s="104"/>
      <c r="QBJ115" s="104"/>
      <c r="QBK115" s="104"/>
      <c r="QBL115" s="104"/>
      <c r="QBM115" s="104"/>
      <c r="QBN115" s="104"/>
      <c r="QBO115" s="104"/>
      <c r="QBP115" s="104"/>
      <c r="QBQ115" s="104"/>
      <c r="QBR115" s="104"/>
      <c r="QBS115" s="104"/>
      <c r="QBT115" s="104"/>
      <c r="QBU115" s="104"/>
      <c r="QBV115" s="104"/>
      <c r="QBW115" s="104"/>
      <c r="QBX115" s="104"/>
      <c r="QBY115" s="104"/>
      <c r="QBZ115" s="104"/>
      <c r="QCA115" s="104"/>
      <c r="QCB115" s="104"/>
      <c r="QCC115" s="104"/>
      <c r="QCD115" s="104"/>
      <c r="QCE115" s="104"/>
      <c r="QCF115" s="104"/>
      <c r="QCG115" s="104"/>
      <c r="QCH115" s="104"/>
      <c r="QCI115" s="104"/>
      <c r="QCJ115" s="104"/>
      <c r="QCK115" s="104"/>
      <c r="QCL115" s="104"/>
      <c r="QCM115" s="104"/>
      <c r="QCN115" s="104"/>
      <c r="QCO115" s="104"/>
      <c r="QCP115" s="104"/>
      <c r="QCQ115" s="104"/>
      <c r="QCR115" s="104"/>
      <c r="QCS115" s="104"/>
      <c r="QCT115" s="104"/>
      <c r="QCU115" s="104"/>
      <c r="QCV115" s="104"/>
      <c r="QCW115" s="104"/>
      <c r="QCX115" s="104"/>
      <c r="QCY115" s="104"/>
      <c r="QCZ115" s="104"/>
      <c r="QDA115" s="104"/>
      <c r="QDB115" s="104"/>
      <c r="QDC115" s="104"/>
      <c r="QDD115" s="104"/>
      <c r="QDE115" s="104"/>
      <c r="QDF115" s="104"/>
      <c r="QDG115" s="104"/>
      <c r="QDH115" s="104"/>
      <c r="QDI115" s="104"/>
      <c r="QDJ115" s="104"/>
      <c r="QDK115" s="104"/>
      <c r="QDL115" s="104"/>
      <c r="QDM115" s="104"/>
      <c r="QDN115" s="104"/>
      <c r="QDO115" s="104"/>
      <c r="QDP115" s="104"/>
      <c r="QDQ115" s="104"/>
      <c r="QDR115" s="104"/>
      <c r="QDS115" s="104"/>
      <c r="QDT115" s="104"/>
      <c r="QDU115" s="104"/>
      <c r="QDV115" s="104"/>
      <c r="QDW115" s="104"/>
      <c r="QDX115" s="104"/>
      <c r="QDY115" s="104"/>
      <c r="QDZ115" s="104"/>
      <c r="QEA115" s="104"/>
      <c r="QEB115" s="104"/>
      <c r="QEC115" s="104"/>
      <c r="QED115" s="104"/>
      <c r="QEE115" s="104"/>
      <c r="QEF115" s="104"/>
      <c r="QEG115" s="104"/>
      <c r="QEH115" s="104"/>
      <c r="QEI115" s="104"/>
      <c r="QEJ115" s="104"/>
      <c r="QEK115" s="104"/>
      <c r="QEL115" s="104"/>
      <c r="QEM115" s="104"/>
      <c r="QEN115" s="104"/>
      <c r="QEO115" s="104"/>
      <c r="QEP115" s="104"/>
      <c r="QEQ115" s="104"/>
      <c r="QER115" s="104"/>
      <c r="QES115" s="104"/>
      <c r="QET115" s="104"/>
      <c r="QEU115" s="104"/>
      <c r="QEV115" s="104"/>
      <c r="QEW115" s="104"/>
      <c r="QEX115" s="104"/>
      <c r="QEY115" s="104"/>
      <c r="QEZ115" s="104"/>
      <c r="QFA115" s="104"/>
      <c r="QFB115" s="104"/>
      <c r="QFC115" s="104"/>
      <c r="QFD115" s="104"/>
      <c r="QFE115" s="104"/>
      <c r="QFF115" s="104"/>
      <c r="QFG115" s="104"/>
      <c r="QFH115" s="104"/>
      <c r="QFI115" s="104"/>
      <c r="QFJ115" s="104"/>
      <c r="QFK115" s="104"/>
      <c r="QFL115" s="104"/>
      <c r="QFM115" s="104"/>
      <c r="QFN115" s="104"/>
      <c r="QFO115" s="104"/>
      <c r="QFP115" s="104"/>
      <c r="QFQ115" s="104"/>
      <c r="QFR115" s="104"/>
      <c r="QFS115" s="104"/>
      <c r="QFT115" s="104"/>
      <c r="QFU115" s="104"/>
      <c r="QFV115" s="104"/>
      <c r="QFW115" s="104"/>
      <c r="QFX115" s="104"/>
      <c r="QFY115" s="104"/>
      <c r="QFZ115" s="104"/>
      <c r="QGA115" s="104"/>
      <c r="QGB115" s="104"/>
      <c r="QGC115" s="104"/>
      <c r="QGD115" s="104"/>
      <c r="QGE115" s="104"/>
      <c r="QGF115" s="104"/>
      <c r="QGG115" s="104"/>
      <c r="QGH115" s="104"/>
      <c r="QGI115" s="104"/>
      <c r="QGJ115" s="104"/>
      <c r="QGK115" s="104"/>
      <c r="QGL115" s="104"/>
      <c r="QGM115" s="104"/>
      <c r="QGN115" s="104"/>
      <c r="QGO115" s="104"/>
      <c r="QGP115" s="104"/>
      <c r="QGQ115" s="104"/>
      <c r="QGR115" s="104"/>
      <c r="QGS115" s="104"/>
      <c r="QGT115" s="104"/>
      <c r="QGU115" s="104"/>
      <c r="QGV115" s="104"/>
      <c r="QGW115" s="104"/>
      <c r="QGX115" s="104"/>
      <c r="QGY115" s="104"/>
      <c r="QGZ115" s="104"/>
      <c r="QHA115" s="104"/>
      <c r="QHB115" s="104"/>
      <c r="QHC115" s="104"/>
      <c r="QHD115" s="104"/>
      <c r="QHE115" s="104"/>
      <c r="QHF115" s="104"/>
      <c r="QHG115" s="104"/>
      <c r="QHH115" s="104"/>
      <c r="QHI115" s="104"/>
      <c r="QHJ115" s="104"/>
      <c r="QHK115" s="104"/>
      <c r="QHL115" s="104"/>
      <c r="QHM115" s="104"/>
      <c r="QHN115" s="104"/>
      <c r="QHO115" s="104"/>
      <c r="QHP115" s="104"/>
      <c r="QHQ115" s="104"/>
      <c r="QHR115" s="104"/>
      <c r="QHS115" s="104"/>
      <c r="QHT115" s="104"/>
      <c r="QHU115" s="104"/>
      <c r="QHV115" s="104"/>
      <c r="QHW115" s="104"/>
      <c r="QHX115" s="104"/>
      <c r="QHY115" s="104"/>
      <c r="QHZ115" s="104"/>
      <c r="QIA115" s="104"/>
      <c r="QIB115" s="104"/>
      <c r="QIC115" s="104"/>
      <c r="QID115" s="104"/>
      <c r="QIE115" s="104"/>
      <c r="QIF115" s="104"/>
      <c r="QIG115" s="104"/>
      <c r="QIH115" s="104"/>
      <c r="QII115" s="104"/>
      <c r="QIJ115" s="104"/>
      <c r="QIK115" s="104"/>
      <c r="QIL115" s="104"/>
      <c r="QIM115" s="104"/>
      <c r="QIN115" s="104"/>
      <c r="QIO115" s="104"/>
      <c r="QIP115" s="104"/>
      <c r="QIQ115" s="104"/>
      <c r="QIR115" s="104"/>
      <c r="QIS115" s="104"/>
      <c r="QIT115" s="104"/>
      <c r="QIU115" s="104"/>
      <c r="QIV115" s="104"/>
      <c r="QIW115" s="104"/>
      <c r="QIX115" s="104"/>
      <c r="QIY115" s="104"/>
      <c r="QIZ115" s="104"/>
      <c r="QJA115" s="104"/>
      <c r="QJB115" s="104"/>
      <c r="QJC115" s="104"/>
      <c r="QJD115" s="104"/>
      <c r="QJE115" s="104"/>
      <c r="QJF115" s="104"/>
      <c r="QJG115" s="104"/>
      <c r="QJH115" s="104"/>
      <c r="QJI115" s="104"/>
      <c r="QJJ115" s="104"/>
      <c r="QJK115" s="104"/>
      <c r="QJL115" s="104"/>
      <c r="QJM115" s="104"/>
      <c r="QJN115" s="104"/>
      <c r="QJO115" s="104"/>
      <c r="QJP115" s="104"/>
      <c r="QJQ115" s="104"/>
      <c r="QJR115" s="104"/>
      <c r="QJS115" s="104"/>
      <c r="QJT115" s="104"/>
      <c r="QJU115" s="104"/>
      <c r="QJV115" s="104"/>
      <c r="QJW115" s="104"/>
      <c r="QJX115" s="104"/>
      <c r="QJY115" s="104"/>
      <c r="QJZ115" s="104"/>
      <c r="QKA115" s="104"/>
      <c r="QKB115" s="104"/>
      <c r="QKC115" s="104"/>
      <c r="QKD115" s="104"/>
      <c r="QKE115" s="104"/>
      <c r="QKF115" s="104"/>
      <c r="QKG115" s="104"/>
      <c r="QKH115" s="104"/>
      <c r="QKI115" s="104"/>
      <c r="QKJ115" s="104"/>
      <c r="QKK115" s="104"/>
      <c r="QKL115" s="104"/>
      <c r="QKM115" s="104"/>
      <c r="QKN115" s="104"/>
      <c r="QKO115" s="104"/>
      <c r="QKP115" s="104"/>
      <c r="QKQ115" s="104"/>
      <c r="QKR115" s="104"/>
      <c r="QKS115" s="104"/>
      <c r="QKT115" s="104"/>
      <c r="QKU115" s="104"/>
      <c r="QKV115" s="104"/>
      <c r="QKW115" s="104"/>
      <c r="QKX115" s="104"/>
      <c r="QKY115" s="104"/>
      <c r="QKZ115" s="104"/>
      <c r="QLA115" s="104"/>
      <c r="QLB115" s="104"/>
      <c r="QLC115" s="104"/>
      <c r="QLD115" s="104"/>
      <c r="QLE115" s="104"/>
      <c r="QLF115" s="104"/>
      <c r="QLG115" s="104"/>
      <c r="QLH115" s="104"/>
      <c r="QLI115" s="104"/>
      <c r="QLJ115" s="104"/>
      <c r="QLK115" s="104"/>
      <c r="QLL115" s="104"/>
      <c r="QLM115" s="104"/>
      <c r="QLN115" s="104"/>
      <c r="QLO115" s="104"/>
      <c r="QLP115" s="104"/>
      <c r="QLQ115" s="104"/>
      <c r="QLR115" s="104"/>
      <c r="QLS115" s="104"/>
      <c r="QLT115" s="104"/>
      <c r="QLU115" s="104"/>
      <c r="QLV115" s="104"/>
      <c r="QLW115" s="104"/>
      <c r="QLX115" s="104"/>
      <c r="QLY115" s="104"/>
      <c r="QLZ115" s="104"/>
      <c r="QMA115" s="104"/>
      <c r="QMB115" s="104"/>
      <c r="QMC115" s="104"/>
      <c r="QMD115" s="104"/>
      <c r="QME115" s="104"/>
      <c r="QMF115" s="104"/>
      <c r="QMG115" s="104"/>
      <c r="QMH115" s="104"/>
      <c r="QMI115" s="104"/>
      <c r="QMJ115" s="104"/>
      <c r="QMK115" s="104"/>
      <c r="QML115" s="104"/>
      <c r="QMM115" s="104"/>
      <c r="QMN115" s="104"/>
      <c r="QMO115" s="104"/>
      <c r="QMP115" s="104"/>
      <c r="QMQ115" s="104"/>
      <c r="QMR115" s="104"/>
      <c r="QMS115" s="104"/>
      <c r="QMT115" s="104"/>
      <c r="QMU115" s="104"/>
      <c r="QMV115" s="104"/>
      <c r="QMW115" s="104"/>
      <c r="QMX115" s="104"/>
      <c r="QMY115" s="104"/>
      <c r="QMZ115" s="104"/>
      <c r="QNA115" s="104"/>
      <c r="QNB115" s="104"/>
      <c r="QNC115" s="104"/>
      <c r="QND115" s="104"/>
      <c r="QNE115" s="104"/>
      <c r="QNF115" s="104"/>
      <c r="QNG115" s="104"/>
      <c r="QNH115" s="104"/>
      <c r="QNI115" s="104"/>
      <c r="QNJ115" s="104"/>
      <c r="QNK115" s="104"/>
      <c r="QNL115" s="104"/>
      <c r="QNM115" s="104"/>
      <c r="QNN115" s="104"/>
      <c r="QNO115" s="104"/>
      <c r="QNP115" s="104"/>
      <c r="QNQ115" s="104"/>
      <c r="QNR115" s="104"/>
      <c r="QNS115" s="104"/>
      <c r="QNT115" s="104"/>
      <c r="QNU115" s="104"/>
      <c r="QNV115" s="104"/>
      <c r="QNW115" s="104"/>
      <c r="QNX115" s="104"/>
      <c r="QNY115" s="104"/>
      <c r="QNZ115" s="104"/>
      <c r="QOA115" s="104"/>
      <c r="QOB115" s="104"/>
      <c r="QOC115" s="104"/>
      <c r="QOD115" s="104"/>
      <c r="QOE115" s="104"/>
      <c r="QOF115" s="104"/>
      <c r="QOG115" s="104"/>
      <c r="QOH115" s="104"/>
      <c r="QOI115" s="104"/>
      <c r="QOJ115" s="104"/>
      <c r="QOK115" s="104"/>
      <c r="QOL115" s="104"/>
      <c r="QOM115" s="104"/>
      <c r="QON115" s="104"/>
      <c r="QOO115" s="104"/>
      <c r="QOP115" s="104"/>
      <c r="QOQ115" s="104"/>
      <c r="QOR115" s="104"/>
      <c r="QOS115" s="104"/>
      <c r="QOT115" s="104"/>
      <c r="QOU115" s="104"/>
      <c r="QOV115" s="104"/>
      <c r="QOW115" s="104"/>
      <c r="QOX115" s="104"/>
      <c r="QOY115" s="104"/>
      <c r="QOZ115" s="104"/>
      <c r="QPA115" s="104"/>
      <c r="QPB115" s="104"/>
      <c r="QPC115" s="104"/>
      <c r="QPD115" s="104"/>
      <c r="QPE115" s="104"/>
      <c r="QPF115" s="104"/>
      <c r="QPG115" s="104"/>
      <c r="QPH115" s="104"/>
      <c r="QPI115" s="104"/>
      <c r="QPJ115" s="104"/>
      <c r="QPK115" s="104"/>
      <c r="QPL115" s="104"/>
      <c r="QPM115" s="104"/>
      <c r="QPN115" s="104"/>
      <c r="QPO115" s="104"/>
      <c r="QPP115" s="104"/>
      <c r="QPQ115" s="104"/>
      <c r="QPR115" s="104"/>
      <c r="QPS115" s="104"/>
      <c r="QPT115" s="104"/>
      <c r="QPU115" s="104"/>
      <c r="QPV115" s="104"/>
      <c r="QPW115" s="104"/>
      <c r="QPX115" s="104"/>
      <c r="QPY115" s="104"/>
      <c r="QPZ115" s="104"/>
      <c r="QQA115" s="104"/>
      <c r="QQB115" s="104"/>
      <c r="QQC115" s="104"/>
      <c r="QQD115" s="104"/>
      <c r="QQE115" s="104"/>
      <c r="QQF115" s="104"/>
      <c r="QQG115" s="104"/>
      <c r="QQH115" s="104"/>
      <c r="QQI115" s="104"/>
      <c r="QQJ115" s="104"/>
      <c r="QQK115" s="104"/>
      <c r="QQL115" s="104"/>
      <c r="QQM115" s="104"/>
      <c r="QQN115" s="104"/>
      <c r="QQO115" s="104"/>
      <c r="QQP115" s="104"/>
      <c r="QQQ115" s="104"/>
      <c r="QQR115" s="104"/>
      <c r="QQS115" s="104"/>
      <c r="QQT115" s="104"/>
      <c r="QQU115" s="104"/>
      <c r="QQV115" s="104"/>
      <c r="QQW115" s="104"/>
      <c r="QQX115" s="104"/>
      <c r="QQY115" s="104"/>
      <c r="QQZ115" s="104"/>
      <c r="QRA115" s="104"/>
      <c r="QRB115" s="104"/>
      <c r="QRC115" s="104"/>
      <c r="QRD115" s="104"/>
      <c r="QRE115" s="104"/>
      <c r="QRF115" s="104"/>
      <c r="QRG115" s="104"/>
      <c r="QRH115" s="104"/>
      <c r="QRI115" s="104"/>
      <c r="QRJ115" s="104"/>
      <c r="QRK115" s="104"/>
      <c r="QRL115" s="104"/>
      <c r="QRM115" s="104"/>
      <c r="QRN115" s="104"/>
      <c r="QRO115" s="104"/>
      <c r="QRP115" s="104"/>
      <c r="QRQ115" s="104"/>
      <c r="QRR115" s="104"/>
      <c r="QRS115" s="104"/>
      <c r="QRT115" s="104"/>
      <c r="QRU115" s="104"/>
      <c r="QRV115" s="104"/>
      <c r="QRW115" s="104"/>
      <c r="QRX115" s="104"/>
      <c r="QRY115" s="104"/>
      <c r="QRZ115" s="104"/>
      <c r="QSA115" s="104"/>
      <c r="QSB115" s="104"/>
      <c r="QSC115" s="104"/>
      <c r="QSD115" s="104"/>
      <c r="QSE115" s="104"/>
      <c r="QSF115" s="104"/>
      <c r="QSG115" s="104"/>
      <c r="QSH115" s="104"/>
      <c r="QSI115" s="104"/>
      <c r="QSJ115" s="104"/>
      <c r="QSK115" s="104"/>
      <c r="QSL115" s="104"/>
      <c r="QSM115" s="104"/>
      <c r="QSN115" s="104"/>
      <c r="QSO115" s="104"/>
      <c r="QSP115" s="104"/>
      <c r="QSQ115" s="104"/>
      <c r="QSR115" s="104"/>
      <c r="QSS115" s="104"/>
      <c r="QST115" s="104"/>
      <c r="QSU115" s="104"/>
      <c r="QSV115" s="104"/>
      <c r="QSW115" s="104"/>
      <c r="QSX115" s="104"/>
      <c r="QSY115" s="104"/>
      <c r="QSZ115" s="104"/>
      <c r="QTA115" s="104"/>
      <c r="QTB115" s="104"/>
      <c r="QTC115" s="104"/>
      <c r="QTD115" s="104"/>
      <c r="QTE115" s="104"/>
      <c r="QTF115" s="104"/>
      <c r="QTG115" s="104"/>
      <c r="QTH115" s="104"/>
      <c r="QTI115" s="104"/>
      <c r="QTJ115" s="104"/>
      <c r="QTK115" s="104"/>
      <c r="QTL115" s="104"/>
      <c r="QTM115" s="104"/>
      <c r="QTN115" s="104"/>
      <c r="QTO115" s="104"/>
      <c r="QTP115" s="104"/>
      <c r="QTQ115" s="104"/>
      <c r="QTR115" s="104"/>
      <c r="QTS115" s="104"/>
      <c r="QTT115" s="104"/>
      <c r="QTU115" s="104"/>
      <c r="QTV115" s="104"/>
      <c r="QTW115" s="104"/>
      <c r="QTX115" s="104"/>
      <c r="QTY115" s="104"/>
      <c r="QTZ115" s="104"/>
      <c r="QUA115" s="104"/>
      <c r="QUB115" s="104"/>
      <c r="QUC115" s="104"/>
      <c r="QUD115" s="104"/>
      <c r="QUE115" s="104"/>
      <c r="QUF115" s="104"/>
      <c r="QUG115" s="104"/>
      <c r="QUH115" s="104"/>
      <c r="QUI115" s="104"/>
      <c r="QUJ115" s="104"/>
      <c r="QUK115" s="104"/>
      <c r="QUL115" s="104"/>
      <c r="QUM115" s="104"/>
      <c r="QUN115" s="104"/>
      <c r="QUO115" s="104"/>
      <c r="QUP115" s="104"/>
      <c r="QUQ115" s="104"/>
      <c r="QUR115" s="104"/>
      <c r="QUS115" s="104"/>
      <c r="QUT115" s="104"/>
      <c r="QUU115" s="104"/>
      <c r="QUV115" s="104"/>
      <c r="QUW115" s="104"/>
      <c r="QUX115" s="104"/>
      <c r="QUY115" s="104"/>
      <c r="QUZ115" s="104"/>
      <c r="QVA115" s="104"/>
      <c r="QVB115" s="104"/>
      <c r="QVC115" s="104"/>
      <c r="QVD115" s="104"/>
      <c r="QVE115" s="104"/>
      <c r="QVF115" s="104"/>
      <c r="QVG115" s="104"/>
      <c r="QVH115" s="104"/>
      <c r="QVI115" s="104"/>
      <c r="QVJ115" s="104"/>
      <c r="QVK115" s="104"/>
      <c r="QVL115" s="104"/>
      <c r="QVM115" s="104"/>
      <c r="QVN115" s="104"/>
      <c r="QVO115" s="104"/>
      <c r="QVP115" s="104"/>
      <c r="QVQ115" s="104"/>
      <c r="QVR115" s="104"/>
      <c r="QVS115" s="104"/>
      <c r="QVT115" s="104"/>
      <c r="QVU115" s="104"/>
      <c r="QVV115" s="104"/>
      <c r="QVW115" s="104"/>
      <c r="QVX115" s="104"/>
      <c r="QVY115" s="104"/>
      <c r="QVZ115" s="104"/>
      <c r="QWA115" s="104"/>
      <c r="QWB115" s="104"/>
      <c r="QWC115" s="104"/>
      <c r="QWD115" s="104"/>
      <c r="QWE115" s="104"/>
      <c r="QWF115" s="104"/>
      <c r="QWG115" s="104"/>
      <c r="QWH115" s="104"/>
      <c r="QWI115" s="104"/>
      <c r="QWJ115" s="104"/>
      <c r="QWK115" s="104"/>
      <c r="QWL115" s="104"/>
      <c r="QWM115" s="104"/>
      <c r="QWN115" s="104"/>
      <c r="QWO115" s="104"/>
      <c r="QWP115" s="104"/>
      <c r="QWQ115" s="104"/>
      <c r="QWR115" s="104"/>
      <c r="QWS115" s="104"/>
      <c r="QWT115" s="104"/>
      <c r="QWU115" s="104"/>
      <c r="QWV115" s="104"/>
      <c r="QWW115" s="104"/>
      <c r="QWX115" s="104"/>
      <c r="QWY115" s="104"/>
      <c r="QWZ115" s="104"/>
      <c r="QXA115" s="104"/>
      <c r="QXB115" s="104"/>
      <c r="QXC115" s="104"/>
      <c r="QXD115" s="104"/>
      <c r="QXE115" s="104"/>
      <c r="QXF115" s="104"/>
      <c r="QXG115" s="104"/>
      <c r="QXH115" s="104"/>
      <c r="QXI115" s="104"/>
      <c r="QXJ115" s="104"/>
      <c r="QXK115" s="104"/>
      <c r="QXL115" s="104"/>
      <c r="QXM115" s="104"/>
      <c r="QXN115" s="104"/>
      <c r="QXO115" s="104"/>
      <c r="QXP115" s="104"/>
      <c r="QXQ115" s="104"/>
      <c r="QXR115" s="104"/>
      <c r="QXS115" s="104"/>
      <c r="QXT115" s="104"/>
      <c r="QXU115" s="104"/>
      <c r="QXV115" s="104"/>
      <c r="QXW115" s="104"/>
      <c r="QXX115" s="104"/>
      <c r="QXY115" s="104"/>
      <c r="QXZ115" s="104"/>
      <c r="QYA115" s="104"/>
      <c r="QYB115" s="104"/>
      <c r="QYC115" s="104"/>
      <c r="QYD115" s="104"/>
      <c r="QYE115" s="104"/>
      <c r="QYF115" s="104"/>
      <c r="QYG115" s="104"/>
      <c r="QYH115" s="104"/>
      <c r="QYI115" s="104"/>
      <c r="QYJ115" s="104"/>
      <c r="QYK115" s="104"/>
      <c r="QYL115" s="104"/>
      <c r="QYM115" s="104"/>
      <c r="QYN115" s="104"/>
      <c r="QYO115" s="104"/>
      <c r="QYP115" s="104"/>
      <c r="QYQ115" s="104"/>
      <c r="QYR115" s="104"/>
      <c r="QYS115" s="104"/>
      <c r="QYT115" s="104"/>
      <c r="QYU115" s="104"/>
      <c r="QYV115" s="104"/>
      <c r="QYW115" s="104"/>
      <c r="QYX115" s="104"/>
      <c r="QYY115" s="104"/>
      <c r="QYZ115" s="104"/>
      <c r="QZA115" s="104"/>
      <c r="QZB115" s="104"/>
      <c r="QZC115" s="104"/>
      <c r="QZD115" s="104"/>
      <c r="QZE115" s="104"/>
      <c r="QZF115" s="104"/>
      <c r="QZG115" s="104"/>
      <c r="QZH115" s="104"/>
      <c r="QZI115" s="104"/>
      <c r="QZJ115" s="104"/>
      <c r="QZK115" s="104"/>
      <c r="QZL115" s="104"/>
      <c r="QZM115" s="104"/>
      <c r="QZN115" s="104"/>
      <c r="QZO115" s="104"/>
      <c r="QZP115" s="104"/>
      <c r="QZQ115" s="104"/>
      <c r="QZR115" s="104"/>
      <c r="QZS115" s="104"/>
      <c r="QZT115" s="104"/>
      <c r="QZU115" s="104"/>
      <c r="QZV115" s="104"/>
      <c r="QZW115" s="104"/>
      <c r="QZX115" s="104"/>
      <c r="QZY115" s="104"/>
      <c r="QZZ115" s="104"/>
      <c r="RAA115" s="104"/>
      <c r="RAB115" s="104"/>
      <c r="RAC115" s="104"/>
      <c r="RAD115" s="104"/>
      <c r="RAE115" s="104"/>
      <c r="RAF115" s="104"/>
      <c r="RAG115" s="104"/>
      <c r="RAH115" s="104"/>
      <c r="RAI115" s="104"/>
      <c r="RAJ115" s="104"/>
      <c r="RAK115" s="104"/>
      <c r="RAL115" s="104"/>
      <c r="RAM115" s="104"/>
      <c r="RAN115" s="104"/>
      <c r="RAO115" s="104"/>
      <c r="RAP115" s="104"/>
      <c r="RAQ115" s="104"/>
      <c r="RAR115" s="104"/>
      <c r="RAS115" s="104"/>
      <c r="RAT115" s="104"/>
      <c r="RAU115" s="104"/>
      <c r="RAV115" s="104"/>
      <c r="RAW115" s="104"/>
      <c r="RAX115" s="104"/>
      <c r="RAY115" s="104"/>
      <c r="RAZ115" s="104"/>
      <c r="RBA115" s="104"/>
      <c r="RBB115" s="104"/>
      <c r="RBC115" s="104"/>
      <c r="RBD115" s="104"/>
      <c r="RBE115" s="104"/>
      <c r="RBF115" s="104"/>
      <c r="RBG115" s="104"/>
      <c r="RBH115" s="104"/>
      <c r="RBI115" s="104"/>
      <c r="RBJ115" s="104"/>
      <c r="RBK115" s="104"/>
      <c r="RBL115" s="104"/>
      <c r="RBM115" s="104"/>
      <c r="RBN115" s="104"/>
      <c r="RBO115" s="104"/>
      <c r="RBP115" s="104"/>
      <c r="RBQ115" s="104"/>
      <c r="RBR115" s="104"/>
      <c r="RBS115" s="104"/>
      <c r="RBT115" s="104"/>
      <c r="RBU115" s="104"/>
      <c r="RBV115" s="104"/>
      <c r="RBW115" s="104"/>
      <c r="RBX115" s="104"/>
      <c r="RBY115" s="104"/>
      <c r="RBZ115" s="104"/>
      <c r="RCA115" s="104"/>
      <c r="RCB115" s="104"/>
      <c r="RCC115" s="104"/>
      <c r="RCD115" s="104"/>
      <c r="RCE115" s="104"/>
      <c r="RCF115" s="104"/>
      <c r="RCG115" s="104"/>
      <c r="RCH115" s="104"/>
      <c r="RCI115" s="104"/>
      <c r="RCJ115" s="104"/>
      <c r="RCK115" s="104"/>
      <c r="RCL115" s="104"/>
      <c r="RCM115" s="104"/>
      <c r="RCN115" s="104"/>
      <c r="RCO115" s="104"/>
      <c r="RCP115" s="104"/>
      <c r="RCQ115" s="104"/>
      <c r="RCR115" s="104"/>
      <c r="RCS115" s="104"/>
      <c r="RCT115" s="104"/>
      <c r="RCU115" s="104"/>
      <c r="RCV115" s="104"/>
      <c r="RCW115" s="104"/>
      <c r="RCX115" s="104"/>
      <c r="RCY115" s="104"/>
      <c r="RCZ115" s="104"/>
      <c r="RDA115" s="104"/>
      <c r="RDB115" s="104"/>
      <c r="RDC115" s="104"/>
      <c r="RDD115" s="104"/>
      <c r="RDE115" s="104"/>
      <c r="RDF115" s="104"/>
      <c r="RDG115" s="104"/>
      <c r="RDH115" s="104"/>
      <c r="RDI115" s="104"/>
      <c r="RDJ115" s="104"/>
      <c r="RDK115" s="104"/>
      <c r="RDL115" s="104"/>
      <c r="RDM115" s="104"/>
      <c r="RDN115" s="104"/>
      <c r="RDO115" s="104"/>
      <c r="RDP115" s="104"/>
      <c r="RDQ115" s="104"/>
      <c r="RDR115" s="104"/>
      <c r="RDS115" s="104"/>
      <c r="RDT115" s="104"/>
      <c r="RDU115" s="104"/>
      <c r="RDV115" s="104"/>
      <c r="RDW115" s="104"/>
      <c r="RDX115" s="104"/>
      <c r="RDY115" s="104"/>
      <c r="RDZ115" s="104"/>
      <c r="REA115" s="104"/>
      <c r="REB115" s="104"/>
      <c r="REC115" s="104"/>
      <c r="RED115" s="104"/>
      <c r="REE115" s="104"/>
      <c r="REF115" s="104"/>
      <c r="REG115" s="104"/>
      <c r="REH115" s="104"/>
      <c r="REI115" s="104"/>
      <c r="REJ115" s="104"/>
      <c r="REK115" s="104"/>
      <c r="REL115" s="104"/>
      <c r="REM115" s="104"/>
      <c r="REN115" s="104"/>
      <c r="REO115" s="104"/>
      <c r="REP115" s="104"/>
      <c r="REQ115" s="104"/>
      <c r="RER115" s="104"/>
      <c r="RES115" s="104"/>
      <c r="RET115" s="104"/>
      <c r="REU115" s="104"/>
      <c r="REV115" s="104"/>
      <c r="REW115" s="104"/>
      <c r="REX115" s="104"/>
      <c r="REY115" s="104"/>
      <c r="REZ115" s="104"/>
      <c r="RFA115" s="104"/>
      <c r="RFB115" s="104"/>
      <c r="RFC115" s="104"/>
      <c r="RFD115" s="104"/>
      <c r="RFE115" s="104"/>
      <c r="RFF115" s="104"/>
      <c r="RFG115" s="104"/>
      <c r="RFH115" s="104"/>
      <c r="RFI115" s="104"/>
      <c r="RFJ115" s="104"/>
      <c r="RFK115" s="104"/>
      <c r="RFL115" s="104"/>
      <c r="RFM115" s="104"/>
      <c r="RFN115" s="104"/>
      <c r="RFO115" s="104"/>
      <c r="RFP115" s="104"/>
      <c r="RFQ115" s="104"/>
      <c r="RFR115" s="104"/>
      <c r="RFS115" s="104"/>
      <c r="RFT115" s="104"/>
      <c r="RFU115" s="104"/>
      <c r="RFV115" s="104"/>
      <c r="RFW115" s="104"/>
      <c r="RFX115" s="104"/>
      <c r="RFY115" s="104"/>
      <c r="RFZ115" s="104"/>
      <c r="RGA115" s="104"/>
      <c r="RGB115" s="104"/>
      <c r="RGC115" s="104"/>
      <c r="RGD115" s="104"/>
      <c r="RGE115" s="104"/>
      <c r="RGF115" s="104"/>
      <c r="RGG115" s="104"/>
      <c r="RGH115" s="104"/>
      <c r="RGI115" s="104"/>
      <c r="RGJ115" s="104"/>
      <c r="RGK115" s="104"/>
      <c r="RGL115" s="104"/>
      <c r="RGM115" s="104"/>
      <c r="RGN115" s="104"/>
      <c r="RGO115" s="104"/>
      <c r="RGP115" s="104"/>
      <c r="RGQ115" s="104"/>
      <c r="RGR115" s="104"/>
      <c r="RGS115" s="104"/>
      <c r="RGT115" s="104"/>
      <c r="RGU115" s="104"/>
      <c r="RGV115" s="104"/>
      <c r="RGW115" s="104"/>
      <c r="RGX115" s="104"/>
      <c r="RGY115" s="104"/>
      <c r="RGZ115" s="104"/>
      <c r="RHA115" s="104"/>
      <c r="RHB115" s="104"/>
      <c r="RHC115" s="104"/>
      <c r="RHD115" s="104"/>
      <c r="RHE115" s="104"/>
      <c r="RHF115" s="104"/>
      <c r="RHG115" s="104"/>
      <c r="RHH115" s="104"/>
      <c r="RHI115" s="104"/>
      <c r="RHJ115" s="104"/>
      <c r="RHK115" s="104"/>
      <c r="RHL115" s="104"/>
      <c r="RHM115" s="104"/>
      <c r="RHN115" s="104"/>
      <c r="RHO115" s="104"/>
      <c r="RHP115" s="104"/>
      <c r="RHQ115" s="104"/>
      <c r="RHR115" s="104"/>
      <c r="RHS115" s="104"/>
      <c r="RHT115" s="104"/>
      <c r="RHU115" s="104"/>
      <c r="RHV115" s="104"/>
      <c r="RHW115" s="104"/>
      <c r="RHX115" s="104"/>
      <c r="RHY115" s="104"/>
      <c r="RHZ115" s="104"/>
      <c r="RIA115" s="104"/>
      <c r="RIB115" s="104"/>
      <c r="RIC115" s="104"/>
      <c r="RID115" s="104"/>
      <c r="RIE115" s="104"/>
      <c r="RIF115" s="104"/>
      <c r="RIG115" s="104"/>
      <c r="RIH115" s="104"/>
      <c r="RII115" s="104"/>
      <c r="RIJ115" s="104"/>
      <c r="RIK115" s="104"/>
      <c r="RIL115" s="104"/>
      <c r="RIM115" s="104"/>
      <c r="RIN115" s="104"/>
      <c r="RIO115" s="104"/>
      <c r="RIP115" s="104"/>
      <c r="RIQ115" s="104"/>
      <c r="RIR115" s="104"/>
      <c r="RIS115" s="104"/>
      <c r="RIT115" s="104"/>
      <c r="RIU115" s="104"/>
      <c r="RIV115" s="104"/>
      <c r="RIW115" s="104"/>
      <c r="RIX115" s="104"/>
      <c r="RIY115" s="104"/>
      <c r="RIZ115" s="104"/>
      <c r="RJA115" s="104"/>
      <c r="RJB115" s="104"/>
      <c r="RJC115" s="104"/>
      <c r="RJD115" s="104"/>
      <c r="RJE115" s="104"/>
      <c r="RJF115" s="104"/>
      <c r="RJG115" s="104"/>
      <c r="RJH115" s="104"/>
      <c r="RJI115" s="104"/>
      <c r="RJJ115" s="104"/>
      <c r="RJK115" s="104"/>
      <c r="RJL115" s="104"/>
      <c r="RJM115" s="104"/>
      <c r="RJN115" s="104"/>
      <c r="RJO115" s="104"/>
      <c r="RJP115" s="104"/>
      <c r="RJQ115" s="104"/>
      <c r="RJR115" s="104"/>
      <c r="RJS115" s="104"/>
      <c r="RJT115" s="104"/>
      <c r="RJU115" s="104"/>
      <c r="RJV115" s="104"/>
      <c r="RJW115" s="104"/>
      <c r="RJX115" s="104"/>
      <c r="RJY115" s="104"/>
      <c r="RJZ115" s="104"/>
      <c r="RKA115" s="104"/>
      <c r="RKB115" s="104"/>
      <c r="RKC115" s="104"/>
      <c r="RKD115" s="104"/>
      <c r="RKE115" s="104"/>
      <c r="RKF115" s="104"/>
      <c r="RKG115" s="104"/>
      <c r="RKH115" s="104"/>
      <c r="RKI115" s="104"/>
      <c r="RKJ115" s="104"/>
      <c r="RKK115" s="104"/>
      <c r="RKL115" s="104"/>
      <c r="RKM115" s="104"/>
      <c r="RKN115" s="104"/>
      <c r="RKO115" s="104"/>
      <c r="RKP115" s="104"/>
      <c r="RKQ115" s="104"/>
      <c r="RKR115" s="104"/>
      <c r="RKS115" s="104"/>
      <c r="RKT115" s="104"/>
      <c r="RKU115" s="104"/>
      <c r="RKV115" s="104"/>
      <c r="RKW115" s="104"/>
      <c r="RKX115" s="104"/>
      <c r="RKY115" s="104"/>
      <c r="RKZ115" s="104"/>
      <c r="RLA115" s="104"/>
      <c r="RLB115" s="104"/>
      <c r="RLC115" s="104"/>
      <c r="RLD115" s="104"/>
      <c r="RLE115" s="104"/>
      <c r="RLF115" s="104"/>
      <c r="RLG115" s="104"/>
      <c r="RLH115" s="104"/>
      <c r="RLI115" s="104"/>
      <c r="RLJ115" s="104"/>
      <c r="RLK115" s="104"/>
      <c r="RLL115" s="104"/>
      <c r="RLM115" s="104"/>
      <c r="RLN115" s="104"/>
      <c r="RLO115" s="104"/>
      <c r="RLP115" s="104"/>
      <c r="RLQ115" s="104"/>
      <c r="RLR115" s="104"/>
      <c r="RLS115" s="104"/>
      <c r="RLT115" s="104"/>
      <c r="RLU115" s="104"/>
      <c r="RLV115" s="104"/>
      <c r="RLW115" s="104"/>
      <c r="RLX115" s="104"/>
      <c r="RLY115" s="104"/>
      <c r="RLZ115" s="104"/>
      <c r="RMA115" s="104"/>
      <c r="RMB115" s="104"/>
      <c r="RMC115" s="104"/>
      <c r="RMD115" s="104"/>
      <c r="RME115" s="104"/>
      <c r="RMF115" s="104"/>
      <c r="RMG115" s="104"/>
      <c r="RMH115" s="104"/>
      <c r="RMI115" s="104"/>
      <c r="RMJ115" s="104"/>
      <c r="RMK115" s="104"/>
      <c r="RML115" s="104"/>
      <c r="RMM115" s="104"/>
      <c r="RMN115" s="104"/>
      <c r="RMO115" s="104"/>
      <c r="RMP115" s="104"/>
      <c r="RMQ115" s="104"/>
      <c r="RMR115" s="104"/>
      <c r="RMS115" s="104"/>
      <c r="RMT115" s="104"/>
      <c r="RMU115" s="104"/>
      <c r="RMV115" s="104"/>
      <c r="RMW115" s="104"/>
      <c r="RMX115" s="104"/>
      <c r="RMY115" s="104"/>
      <c r="RMZ115" s="104"/>
      <c r="RNA115" s="104"/>
      <c r="RNB115" s="104"/>
      <c r="RNC115" s="104"/>
      <c r="RND115" s="104"/>
      <c r="RNE115" s="104"/>
      <c r="RNF115" s="104"/>
      <c r="RNG115" s="104"/>
      <c r="RNH115" s="104"/>
      <c r="RNI115" s="104"/>
      <c r="RNJ115" s="104"/>
      <c r="RNK115" s="104"/>
      <c r="RNL115" s="104"/>
      <c r="RNM115" s="104"/>
      <c r="RNN115" s="104"/>
      <c r="RNO115" s="104"/>
      <c r="RNP115" s="104"/>
      <c r="RNQ115" s="104"/>
      <c r="RNR115" s="104"/>
      <c r="RNS115" s="104"/>
      <c r="RNT115" s="104"/>
      <c r="RNU115" s="104"/>
      <c r="RNV115" s="104"/>
      <c r="RNW115" s="104"/>
      <c r="RNX115" s="104"/>
      <c r="RNY115" s="104"/>
      <c r="RNZ115" s="104"/>
      <c r="ROA115" s="104"/>
      <c r="ROB115" s="104"/>
      <c r="ROC115" s="104"/>
      <c r="ROD115" s="104"/>
      <c r="ROE115" s="104"/>
      <c r="ROF115" s="104"/>
      <c r="ROG115" s="104"/>
      <c r="ROH115" s="104"/>
      <c r="ROI115" s="104"/>
      <c r="ROJ115" s="104"/>
      <c r="ROK115" s="104"/>
      <c r="ROL115" s="104"/>
      <c r="ROM115" s="104"/>
      <c r="RON115" s="104"/>
      <c r="ROO115" s="104"/>
      <c r="ROP115" s="104"/>
      <c r="ROQ115" s="104"/>
      <c r="ROR115" s="104"/>
      <c r="ROS115" s="104"/>
      <c r="ROT115" s="104"/>
      <c r="ROU115" s="104"/>
      <c r="ROV115" s="104"/>
      <c r="ROW115" s="104"/>
      <c r="ROX115" s="104"/>
      <c r="ROY115" s="104"/>
      <c r="ROZ115" s="104"/>
      <c r="RPA115" s="104"/>
      <c r="RPB115" s="104"/>
      <c r="RPC115" s="104"/>
      <c r="RPD115" s="104"/>
      <c r="RPE115" s="104"/>
      <c r="RPF115" s="104"/>
      <c r="RPG115" s="104"/>
      <c r="RPH115" s="104"/>
      <c r="RPI115" s="104"/>
      <c r="RPJ115" s="104"/>
      <c r="RPK115" s="104"/>
      <c r="RPL115" s="104"/>
      <c r="RPM115" s="104"/>
      <c r="RPN115" s="104"/>
      <c r="RPO115" s="104"/>
      <c r="RPP115" s="104"/>
      <c r="RPQ115" s="104"/>
      <c r="RPR115" s="104"/>
      <c r="RPS115" s="104"/>
      <c r="RPT115" s="104"/>
      <c r="RPU115" s="104"/>
      <c r="RPV115" s="104"/>
      <c r="RPW115" s="104"/>
      <c r="RPX115" s="104"/>
      <c r="RPY115" s="104"/>
      <c r="RPZ115" s="104"/>
      <c r="RQA115" s="104"/>
      <c r="RQB115" s="104"/>
      <c r="RQC115" s="104"/>
      <c r="RQD115" s="104"/>
      <c r="RQE115" s="104"/>
      <c r="RQF115" s="104"/>
      <c r="RQG115" s="104"/>
      <c r="RQH115" s="104"/>
      <c r="RQI115" s="104"/>
      <c r="RQJ115" s="104"/>
      <c r="RQK115" s="104"/>
      <c r="RQL115" s="104"/>
      <c r="RQM115" s="104"/>
      <c r="RQN115" s="104"/>
      <c r="RQO115" s="104"/>
      <c r="RQP115" s="104"/>
      <c r="RQQ115" s="104"/>
      <c r="RQR115" s="104"/>
      <c r="RQS115" s="104"/>
      <c r="RQT115" s="104"/>
      <c r="RQU115" s="104"/>
      <c r="RQV115" s="104"/>
      <c r="RQW115" s="104"/>
      <c r="RQX115" s="104"/>
      <c r="RQY115" s="104"/>
      <c r="RQZ115" s="104"/>
      <c r="RRA115" s="104"/>
      <c r="RRB115" s="104"/>
      <c r="RRC115" s="104"/>
      <c r="RRD115" s="104"/>
      <c r="RRE115" s="104"/>
      <c r="RRF115" s="104"/>
      <c r="RRG115" s="104"/>
      <c r="RRH115" s="104"/>
      <c r="RRI115" s="104"/>
      <c r="RRJ115" s="104"/>
      <c r="RRK115" s="104"/>
      <c r="RRL115" s="104"/>
      <c r="RRM115" s="104"/>
      <c r="RRN115" s="104"/>
      <c r="RRO115" s="104"/>
      <c r="RRP115" s="104"/>
      <c r="RRQ115" s="104"/>
      <c r="RRR115" s="104"/>
      <c r="RRS115" s="104"/>
      <c r="RRT115" s="104"/>
      <c r="RRU115" s="104"/>
      <c r="RRV115" s="104"/>
      <c r="RRW115" s="104"/>
      <c r="RRX115" s="104"/>
      <c r="RRY115" s="104"/>
      <c r="RRZ115" s="104"/>
      <c r="RSA115" s="104"/>
      <c r="RSB115" s="104"/>
      <c r="RSC115" s="104"/>
      <c r="RSD115" s="104"/>
      <c r="RSE115" s="104"/>
      <c r="RSF115" s="104"/>
      <c r="RSG115" s="104"/>
      <c r="RSH115" s="104"/>
      <c r="RSI115" s="104"/>
      <c r="RSJ115" s="104"/>
      <c r="RSK115" s="104"/>
      <c r="RSL115" s="104"/>
      <c r="RSM115" s="104"/>
      <c r="RSN115" s="104"/>
      <c r="RSO115" s="104"/>
      <c r="RSP115" s="104"/>
      <c r="RSQ115" s="104"/>
      <c r="RSR115" s="104"/>
      <c r="RSS115" s="104"/>
      <c r="RST115" s="104"/>
      <c r="RSU115" s="104"/>
      <c r="RSV115" s="104"/>
      <c r="RSW115" s="104"/>
      <c r="RSX115" s="104"/>
      <c r="RSY115" s="104"/>
      <c r="RSZ115" s="104"/>
      <c r="RTA115" s="104"/>
      <c r="RTB115" s="104"/>
      <c r="RTC115" s="104"/>
      <c r="RTD115" s="104"/>
      <c r="RTE115" s="104"/>
      <c r="RTF115" s="104"/>
      <c r="RTG115" s="104"/>
      <c r="RTH115" s="104"/>
      <c r="RTI115" s="104"/>
      <c r="RTJ115" s="104"/>
      <c r="RTK115" s="104"/>
      <c r="RTL115" s="104"/>
      <c r="RTM115" s="104"/>
      <c r="RTN115" s="104"/>
      <c r="RTO115" s="104"/>
      <c r="RTP115" s="104"/>
      <c r="RTQ115" s="104"/>
      <c r="RTR115" s="104"/>
      <c r="RTS115" s="104"/>
      <c r="RTT115" s="104"/>
      <c r="RTU115" s="104"/>
      <c r="RTV115" s="104"/>
      <c r="RTW115" s="104"/>
      <c r="RTX115" s="104"/>
      <c r="RTY115" s="104"/>
      <c r="RTZ115" s="104"/>
      <c r="RUA115" s="104"/>
      <c r="RUB115" s="104"/>
      <c r="RUC115" s="104"/>
      <c r="RUD115" s="104"/>
      <c r="RUE115" s="104"/>
      <c r="RUF115" s="104"/>
      <c r="RUG115" s="104"/>
      <c r="RUH115" s="104"/>
      <c r="RUI115" s="104"/>
      <c r="RUJ115" s="104"/>
      <c r="RUK115" s="104"/>
      <c r="RUL115" s="104"/>
      <c r="RUM115" s="104"/>
      <c r="RUN115" s="104"/>
      <c r="RUO115" s="104"/>
      <c r="RUP115" s="104"/>
      <c r="RUQ115" s="104"/>
      <c r="RUR115" s="104"/>
      <c r="RUS115" s="104"/>
      <c r="RUT115" s="104"/>
      <c r="RUU115" s="104"/>
      <c r="RUV115" s="104"/>
      <c r="RUW115" s="104"/>
      <c r="RUX115" s="104"/>
      <c r="RUY115" s="104"/>
      <c r="RUZ115" s="104"/>
      <c r="RVA115" s="104"/>
      <c r="RVB115" s="104"/>
      <c r="RVC115" s="104"/>
      <c r="RVD115" s="104"/>
      <c r="RVE115" s="104"/>
      <c r="RVF115" s="104"/>
      <c r="RVG115" s="104"/>
      <c r="RVH115" s="104"/>
      <c r="RVI115" s="104"/>
      <c r="RVJ115" s="104"/>
      <c r="RVK115" s="104"/>
      <c r="RVL115" s="104"/>
      <c r="RVM115" s="104"/>
      <c r="RVN115" s="104"/>
      <c r="RVO115" s="104"/>
      <c r="RVP115" s="104"/>
      <c r="RVQ115" s="104"/>
      <c r="RVR115" s="104"/>
      <c r="RVS115" s="104"/>
      <c r="RVT115" s="104"/>
      <c r="RVU115" s="104"/>
      <c r="RVV115" s="104"/>
      <c r="RVW115" s="104"/>
      <c r="RVX115" s="104"/>
      <c r="RVY115" s="104"/>
      <c r="RVZ115" s="104"/>
      <c r="RWA115" s="104"/>
      <c r="RWB115" s="104"/>
      <c r="RWC115" s="104"/>
      <c r="RWD115" s="104"/>
      <c r="RWE115" s="104"/>
      <c r="RWF115" s="104"/>
      <c r="RWG115" s="104"/>
      <c r="RWH115" s="104"/>
      <c r="RWI115" s="104"/>
      <c r="RWJ115" s="104"/>
      <c r="RWK115" s="104"/>
      <c r="RWL115" s="104"/>
      <c r="RWM115" s="104"/>
      <c r="RWN115" s="104"/>
      <c r="RWO115" s="104"/>
      <c r="RWP115" s="104"/>
      <c r="RWQ115" s="104"/>
      <c r="RWR115" s="104"/>
      <c r="RWS115" s="104"/>
      <c r="RWT115" s="104"/>
      <c r="RWU115" s="104"/>
      <c r="RWV115" s="104"/>
      <c r="RWW115" s="104"/>
      <c r="RWX115" s="104"/>
      <c r="RWY115" s="104"/>
      <c r="RWZ115" s="104"/>
      <c r="RXA115" s="104"/>
      <c r="RXB115" s="104"/>
      <c r="RXC115" s="104"/>
      <c r="RXD115" s="104"/>
      <c r="RXE115" s="104"/>
      <c r="RXF115" s="104"/>
      <c r="RXG115" s="104"/>
      <c r="RXH115" s="104"/>
      <c r="RXI115" s="104"/>
      <c r="RXJ115" s="104"/>
      <c r="RXK115" s="104"/>
      <c r="RXL115" s="104"/>
      <c r="RXM115" s="104"/>
      <c r="RXN115" s="104"/>
      <c r="RXO115" s="104"/>
      <c r="RXP115" s="104"/>
      <c r="RXQ115" s="104"/>
      <c r="RXR115" s="104"/>
      <c r="RXS115" s="104"/>
      <c r="RXT115" s="104"/>
      <c r="RXU115" s="104"/>
      <c r="RXV115" s="104"/>
      <c r="RXW115" s="104"/>
      <c r="RXX115" s="104"/>
      <c r="RXY115" s="104"/>
      <c r="RXZ115" s="104"/>
      <c r="RYA115" s="104"/>
      <c r="RYB115" s="104"/>
      <c r="RYC115" s="104"/>
      <c r="RYD115" s="104"/>
      <c r="RYE115" s="104"/>
      <c r="RYF115" s="104"/>
      <c r="RYG115" s="104"/>
      <c r="RYH115" s="104"/>
      <c r="RYI115" s="104"/>
      <c r="RYJ115" s="104"/>
      <c r="RYK115" s="104"/>
      <c r="RYL115" s="104"/>
      <c r="RYM115" s="104"/>
      <c r="RYN115" s="104"/>
      <c r="RYO115" s="104"/>
      <c r="RYP115" s="104"/>
      <c r="RYQ115" s="104"/>
      <c r="RYR115" s="104"/>
      <c r="RYS115" s="104"/>
      <c r="RYT115" s="104"/>
      <c r="RYU115" s="104"/>
      <c r="RYV115" s="104"/>
      <c r="RYW115" s="104"/>
      <c r="RYX115" s="104"/>
      <c r="RYY115" s="104"/>
      <c r="RYZ115" s="104"/>
      <c r="RZA115" s="104"/>
      <c r="RZB115" s="104"/>
      <c r="RZC115" s="104"/>
      <c r="RZD115" s="104"/>
      <c r="RZE115" s="104"/>
      <c r="RZF115" s="104"/>
      <c r="RZG115" s="104"/>
      <c r="RZH115" s="104"/>
      <c r="RZI115" s="104"/>
      <c r="RZJ115" s="104"/>
      <c r="RZK115" s="104"/>
      <c r="RZL115" s="104"/>
      <c r="RZM115" s="104"/>
      <c r="RZN115" s="104"/>
      <c r="RZO115" s="104"/>
      <c r="RZP115" s="104"/>
      <c r="RZQ115" s="104"/>
      <c r="RZR115" s="104"/>
      <c r="RZS115" s="104"/>
      <c r="RZT115" s="104"/>
      <c r="RZU115" s="104"/>
      <c r="RZV115" s="104"/>
      <c r="RZW115" s="104"/>
      <c r="RZX115" s="104"/>
      <c r="RZY115" s="104"/>
      <c r="RZZ115" s="104"/>
      <c r="SAA115" s="104"/>
      <c r="SAB115" s="104"/>
      <c r="SAC115" s="104"/>
      <c r="SAD115" s="104"/>
      <c r="SAE115" s="104"/>
      <c r="SAF115" s="104"/>
      <c r="SAG115" s="104"/>
      <c r="SAH115" s="104"/>
      <c r="SAI115" s="104"/>
      <c r="SAJ115" s="104"/>
      <c r="SAK115" s="104"/>
      <c r="SAL115" s="104"/>
      <c r="SAM115" s="104"/>
      <c r="SAN115" s="104"/>
      <c r="SAO115" s="104"/>
      <c r="SAP115" s="104"/>
      <c r="SAQ115" s="104"/>
      <c r="SAR115" s="104"/>
      <c r="SAS115" s="104"/>
      <c r="SAT115" s="104"/>
      <c r="SAU115" s="104"/>
      <c r="SAV115" s="104"/>
      <c r="SAW115" s="104"/>
      <c r="SAX115" s="104"/>
      <c r="SAY115" s="104"/>
      <c r="SAZ115" s="104"/>
      <c r="SBA115" s="104"/>
      <c r="SBB115" s="104"/>
      <c r="SBC115" s="104"/>
      <c r="SBD115" s="104"/>
      <c r="SBE115" s="104"/>
      <c r="SBF115" s="104"/>
      <c r="SBG115" s="104"/>
      <c r="SBH115" s="104"/>
      <c r="SBI115" s="104"/>
      <c r="SBJ115" s="104"/>
      <c r="SBK115" s="104"/>
      <c r="SBL115" s="104"/>
      <c r="SBM115" s="104"/>
      <c r="SBN115" s="104"/>
      <c r="SBO115" s="104"/>
      <c r="SBP115" s="104"/>
      <c r="SBQ115" s="104"/>
      <c r="SBR115" s="104"/>
      <c r="SBS115" s="104"/>
      <c r="SBT115" s="104"/>
      <c r="SBU115" s="104"/>
      <c r="SBV115" s="104"/>
      <c r="SBW115" s="104"/>
      <c r="SBX115" s="104"/>
      <c r="SBY115" s="104"/>
      <c r="SBZ115" s="104"/>
      <c r="SCA115" s="104"/>
      <c r="SCB115" s="104"/>
      <c r="SCC115" s="104"/>
      <c r="SCD115" s="104"/>
      <c r="SCE115" s="104"/>
      <c r="SCF115" s="104"/>
      <c r="SCG115" s="104"/>
      <c r="SCH115" s="104"/>
      <c r="SCI115" s="104"/>
      <c r="SCJ115" s="104"/>
      <c r="SCK115" s="104"/>
      <c r="SCL115" s="104"/>
      <c r="SCM115" s="104"/>
      <c r="SCN115" s="104"/>
      <c r="SCO115" s="104"/>
      <c r="SCP115" s="104"/>
      <c r="SCQ115" s="104"/>
      <c r="SCR115" s="104"/>
      <c r="SCS115" s="104"/>
      <c r="SCT115" s="104"/>
      <c r="SCU115" s="104"/>
      <c r="SCV115" s="104"/>
      <c r="SCW115" s="104"/>
      <c r="SCX115" s="104"/>
      <c r="SCY115" s="104"/>
      <c r="SCZ115" s="104"/>
      <c r="SDA115" s="104"/>
      <c r="SDB115" s="104"/>
      <c r="SDC115" s="104"/>
      <c r="SDD115" s="104"/>
      <c r="SDE115" s="104"/>
      <c r="SDF115" s="104"/>
      <c r="SDG115" s="104"/>
      <c r="SDH115" s="104"/>
      <c r="SDI115" s="104"/>
      <c r="SDJ115" s="104"/>
      <c r="SDK115" s="104"/>
      <c r="SDL115" s="104"/>
      <c r="SDM115" s="104"/>
      <c r="SDN115" s="104"/>
      <c r="SDO115" s="104"/>
      <c r="SDP115" s="104"/>
      <c r="SDQ115" s="104"/>
      <c r="SDR115" s="104"/>
      <c r="SDS115" s="104"/>
      <c r="SDT115" s="104"/>
      <c r="SDU115" s="104"/>
      <c r="SDV115" s="104"/>
      <c r="SDW115" s="104"/>
      <c r="SDX115" s="104"/>
      <c r="SDY115" s="104"/>
      <c r="SDZ115" s="104"/>
      <c r="SEA115" s="104"/>
      <c r="SEB115" s="104"/>
      <c r="SEC115" s="104"/>
      <c r="SED115" s="104"/>
      <c r="SEE115" s="104"/>
      <c r="SEF115" s="104"/>
      <c r="SEG115" s="104"/>
      <c r="SEH115" s="104"/>
      <c r="SEI115" s="104"/>
      <c r="SEJ115" s="104"/>
      <c r="SEK115" s="104"/>
      <c r="SEL115" s="104"/>
      <c r="SEM115" s="104"/>
      <c r="SEN115" s="104"/>
      <c r="SEO115" s="104"/>
      <c r="SEP115" s="104"/>
      <c r="SEQ115" s="104"/>
      <c r="SER115" s="104"/>
      <c r="SES115" s="104"/>
      <c r="SET115" s="104"/>
      <c r="SEU115" s="104"/>
      <c r="SEV115" s="104"/>
      <c r="SEW115" s="104"/>
      <c r="SEX115" s="104"/>
      <c r="SEY115" s="104"/>
      <c r="SEZ115" s="104"/>
      <c r="SFA115" s="104"/>
      <c r="SFB115" s="104"/>
      <c r="SFC115" s="104"/>
      <c r="SFD115" s="104"/>
      <c r="SFE115" s="104"/>
      <c r="SFF115" s="104"/>
      <c r="SFG115" s="104"/>
      <c r="SFH115" s="104"/>
      <c r="SFI115" s="104"/>
      <c r="SFJ115" s="104"/>
      <c r="SFK115" s="104"/>
      <c r="SFL115" s="104"/>
      <c r="SFM115" s="104"/>
      <c r="SFN115" s="104"/>
      <c r="SFO115" s="104"/>
      <c r="SFP115" s="104"/>
      <c r="SFQ115" s="104"/>
      <c r="SFR115" s="104"/>
      <c r="SFS115" s="104"/>
      <c r="SFT115" s="104"/>
      <c r="SFU115" s="104"/>
      <c r="SFV115" s="104"/>
      <c r="SFW115" s="104"/>
      <c r="SFX115" s="104"/>
      <c r="SFY115" s="104"/>
      <c r="SFZ115" s="104"/>
      <c r="SGA115" s="104"/>
      <c r="SGB115" s="104"/>
      <c r="SGC115" s="104"/>
      <c r="SGD115" s="104"/>
      <c r="SGE115" s="104"/>
      <c r="SGF115" s="104"/>
      <c r="SGG115" s="104"/>
      <c r="SGH115" s="104"/>
      <c r="SGI115" s="104"/>
      <c r="SGJ115" s="104"/>
      <c r="SGK115" s="104"/>
      <c r="SGL115" s="104"/>
      <c r="SGM115" s="104"/>
      <c r="SGN115" s="104"/>
      <c r="SGO115" s="104"/>
      <c r="SGP115" s="104"/>
      <c r="SGQ115" s="104"/>
      <c r="SGR115" s="104"/>
      <c r="SGS115" s="104"/>
      <c r="SGT115" s="104"/>
      <c r="SGU115" s="104"/>
      <c r="SGV115" s="104"/>
      <c r="SGW115" s="104"/>
      <c r="SGX115" s="104"/>
      <c r="SGY115" s="104"/>
      <c r="SGZ115" s="104"/>
      <c r="SHA115" s="104"/>
      <c r="SHB115" s="104"/>
      <c r="SHC115" s="104"/>
      <c r="SHD115" s="104"/>
      <c r="SHE115" s="104"/>
      <c r="SHF115" s="104"/>
      <c r="SHG115" s="104"/>
      <c r="SHH115" s="104"/>
      <c r="SHI115" s="104"/>
      <c r="SHJ115" s="104"/>
      <c r="SHK115" s="104"/>
      <c r="SHL115" s="104"/>
      <c r="SHM115" s="104"/>
      <c r="SHN115" s="104"/>
      <c r="SHO115" s="104"/>
      <c r="SHP115" s="104"/>
      <c r="SHQ115" s="104"/>
      <c r="SHR115" s="104"/>
      <c r="SHS115" s="104"/>
      <c r="SHT115" s="104"/>
      <c r="SHU115" s="104"/>
      <c r="SHV115" s="104"/>
      <c r="SHW115" s="104"/>
      <c r="SHX115" s="104"/>
      <c r="SHY115" s="104"/>
      <c r="SHZ115" s="104"/>
      <c r="SIA115" s="104"/>
      <c r="SIB115" s="104"/>
      <c r="SIC115" s="104"/>
      <c r="SID115" s="104"/>
      <c r="SIE115" s="104"/>
      <c r="SIF115" s="104"/>
      <c r="SIG115" s="104"/>
      <c r="SIH115" s="104"/>
      <c r="SII115" s="104"/>
      <c r="SIJ115" s="104"/>
      <c r="SIK115" s="104"/>
      <c r="SIL115" s="104"/>
      <c r="SIM115" s="104"/>
      <c r="SIN115" s="104"/>
      <c r="SIO115" s="104"/>
      <c r="SIP115" s="104"/>
      <c r="SIQ115" s="104"/>
      <c r="SIR115" s="104"/>
      <c r="SIS115" s="104"/>
      <c r="SIT115" s="104"/>
      <c r="SIU115" s="104"/>
      <c r="SIV115" s="104"/>
      <c r="SIW115" s="104"/>
      <c r="SIX115" s="104"/>
      <c r="SIY115" s="104"/>
      <c r="SIZ115" s="104"/>
      <c r="SJA115" s="104"/>
      <c r="SJB115" s="104"/>
      <c r="SJC115" s="104"/>
      <c r="SJD115" s="104"/>
      <c r="SJE115" s="104"/>
      <c r="SJF115" s="104"/>
      <c r="SJG115" s="104"/>
      <c r="SJH115" s="104"/>
      <c r="SJI115" s="104"/>
      <c r="SJJ115" s="104"/>
      <c r="SJK115" s="104"/>
      <c r="SJL115" s="104"/>
      <c r="SJM115" s="104"/>
      <c r="SJN115" s="104"/>
      <c r="SJO115" s="104"/>
      <c r="SJP115" s="104"/>
      <c r="SJQ115" s="104"/>
      <c r="SJR115" s="104"/>
      <c r="SJS115" s="104"/>
      <c r="SJT115" s="104"/>
      <c r="SJU115" s="104"/>
      <c r="SJV115" s="104"/>
      <c r="SJW115" s="104"/>
      <c r="SJX115" s="104"/>
      <c r="SJY115" s="104"/>
      <c r="SJZ115" s="104"/>
      <c r="SKA115" s="104"/>
      <c r="SKB115" s="104"/>
      <c r="SKC115" s="104"/>
      <c r="SKD115" s="104"/>
      <c r="SKE115" s="104"/>
      <c r="SKF115" s="104"/>
      <c r="SKG115" s="104"/>
      <c r="SKH115" s="104"/>
      <c r="SKI115" s="104"/>
      <c r="SKJ115" s="104"/>
      <c r="SKK115" s="104"/>
      <c r="SKL115" s="104"/>
      <c r="SKM115" s="104"/>
      <c r="SKN115" s="104"/>
      <c r="SKO115" s="104"/>
      <c r="SKP115" s="104"/>
      <c r="SKQ115" s="104"/>
      <c r="SKR115" s="104"/>
      <c r="SKS115" s="104"/>
      <c r="SKT115" s="104"/>
      <c r="SKU115" s="104"/>
      <c r="SKV115" s="104"/>
      <c r="SKW115" s="104"/>
      <c r="SKX115" s="104"/>
      <c r="SKY115" s="104"/>
      <c r="SKZ115" s="104"/>
      <c r="SLA115" s="104"/>
      <c r="SLB115" s="104"/>
      <c r="SLC115" s="104"/>
      <c r="SLD115" s="104"/>
      <c r="SLE115" s="104"/>
      <c r="SLF115" s="104"/>
      <c r="SLG115" s="104"/>
      <c r="SLH115" s="104"/>
      <c r="SLI115" s="104"/>
      <c r="SLJ115" s="104"/>
      <c r="SLK115" s="104"/>
      <c r="SLL115" s="104"/>
      <c r="SLM115" s="104"/>
      <c r="SLN115" s="104"/>
      <c r="SLO115" s="104"/>
      <c r="SLP115" s="104"/>
      <c r="SLQ115" s="104"/>
      <c r="SLR115" s="104"/>
      <c r="SLS115" s="104"/>
      <c r="SLT115" s="104"/>
      <c r="SLU115" s="104"/>
      <c r="SLV115" s="104"/>
      <c r="SLW115" s="104"/>
      <c r="SLX115" s="104"/>
      <c r="SLY115" s="104"/>
      <c r="SLZ115" s="104"/>
      <c r="SMA115" s="104"/>
      <c r="SMB115" s="104"/>
      <c r="SMC115" s="104"/>
      <c r="SMD115" s="104"/>
      <c r="SME115" s="104"/>
      <c r="SMF115" s="104"/>
      <c r="SMG115" s="104"/>
      <c r="SMH115" s="104"/>
      <c r="SMI115" s="104"/>
      <c r="SMJ115" s="104"/>
      <c r="SMK115" s="104"/>
      <c r="SML115" s="104"/>
      <c r="SMM115" s="104"/>
      <c r="SMN115" s="104"/>
      <c r="SMO115" s="104"/>
      <c r="SMP115" s="104"/>
      <c r="SMQ115" s="104"/>
      <c r="SMR115" s="104"/>
      <c r="SMS115" s="104"/>
      <c r="SMT115" s="104"/>
      <c r="SMU115" s="104"/>
      <c r="SMV115" s="104"/>
      <c r="SMW115" s="104"/>
      <c r="SMX115" s="104"/>
      <c r="SMY115" s="104"/>
      <c r="SMZ115" s="104"/>
      <c r="SNA115" s="104"/>
      <c r="SNB115" s="104"/>
      <c r="SNC115" s="104"/>
      <c r="SND115" s="104"/>
      <c r="SNE115" s="104"/>
      <c r="SNF115" s="104"/>
      <c r="SNG115" s="104"/>
      <c r="SNH115" s="104"/>
      <c r="SNI115" s="104"/>
      <c r="SNJ115" s="104"/>
      <c r="SNK115" s="104"/>
      <c r="SNL115" s="104"/>
      <c r="SNM115" s="104"/>
      <c r="SNN115" s="104"/>
      <c r="SNO115" s="104"/>
      <c r="SNP115" s="104"/>
      <c r="SNQ115" s="104"/>
      <c r="SNR115" s="104"/>
      <c r="SNS115" s="104"/>
      <c r="SNT115" s="104"/>
      <c r="SNU115" s="104"/>
      <c r="SNV115" s="104"/>
      <c r="SNW115" s="104"/>
      <c r="SNX115" s="104"/>
      <c r="SNY115" s="104"/>
      <c r="SNZ115" s="104"/>
      <c r="SOA115" s="104"/>
      <c r="SOB115" s="104"/>
      <c r="SOC115" s="104"/>
      <c r="SOD115" s="104"/>
      <c r="SOE115" s="104"/>
      <c r="SOF115" s="104"/>
      <c r="SOG115" s="104"/>
      <c r="SOH115" s="104"/>
      <c r="SOI115" s="104"/>
      <c r="SOJ115" s="104"/>
      <c r="SOK115" s="104"/>
      <c r="SOL115" s="104"/>
      <c r="SOM115" s="104"/>
      <c r="SON115" s="104"/>
      <c r="SOO115" s="104"/>
      <c r="SOP115" s="104"/>
      <c r="SOQ115" s="104"/>
      <c r="SOR115" s="104"/>
      <c r="SOS115" s="104"/>
      <c r="SOT115" s="104"/>
      <c r="SOU115" s="104"/>
      <c r="SOV115" s="104"/>
      <c r="SOW115" s="104"/>
      <c r="SOX115" s="104"/>
      <c r="SOY115" s="104"/>
      <c r="SOZ115" s="104"/>
      <c r="SPA115" s="104"/>
      <c r="SPB115" s="104"/>
      <c r="SPC115" s="104"/>
      <c r="SPD115" s="104"/>
      <c r="SPE115" s="104"/>
      <c r="SPF115" s="104"/>
      <c r="SPG115" s="104"/>
      <c r="SPH115" s="104"/>
      <c r="SPI115" s="104"/>
      <c r="SPJ115" s="104"/>
      <c r="SPK115" s="104"/>
      <c r="SPL115" s="104"/>
      <c r="SPM115" s="104"/>
      <c r="SPN115" s="104"/>
      <c r="SPO115" s="104"/>
      <c r="SPP115" s="104"/>
      <c r="SPQ115" s="104"/>
      <c r="SPR115" s="104"/>
      <c r="SPS115" s="104"/>
      <c r="SPT115" s="104"/>
      <c r="SPU115" s="104"/>
      <c r="SPV115" s="104"/>
      <c r="SPW115" s="104"/>
      <c r="SPX115" s="104"/>
      <c r="SPY115" s="104"/>
      <c r="SPZ115" s="104"/>
      <c r="SQA115" s="104"/>
      <c r="SQB115" s="104"/>
      <c r="SQC115" s="104"/>
      <c r="SQD115" s="104"/>
      <c r="SQE115" s="104"/>
      <c r="SQF115" s="104"/>
      <c r="SQG115" s="104"/>
      <c r="SQH115" s="104"/>
      <c r="SQI115" s="104"/>
      <c r="SQJ115" s="104"/>
      <c r="SQK115" s="104"/>
      <c r="SQL115" s="104"/>
      <c r="SQM115" s="104"/>
      <c r="SQN115" s="104"/>
      <c r="SQO115" s="104"/>
      <c r="SQP115" s="104"/>
      <c r="SQQ115" s="104"/>
      <c r="SQR115" s="104"/>
      <c r="SQS115" s="104"/>
      <c r="SQT115" s="104"/>
      <c r="SQU115" s="104"/>
      <c r="SQV115" s="104"/>
      <c r="SQW115" s="104"/>
      <c r="SQX115" s="104"/>
      <c r="SQY115" s="104"/>
      <c r="SQZ115" s="104"/>
      <c r="SRA115" s="104"/>
      <c r="SRB115" s="104"/>
      <c r="SRC115" s="104"/>
      <c r="SRD115" s="104"/>
      <c r="SRE115" s="104"/>
      <c r="SRF115" s="104"/>
      <c r="SRG115" s="104"/>
      <c r="SRH115" s="104"/>
      <c r="SRI115" s="104"/>
      <c r="SRJ115" s="104"/>
      <c r="SRK115" s="104"/>
      <c r="SRL115" s="104"/>
      <c r="SRM115" s="104"/>
      <c r="SRN115" s="104"/>
      <c r="SRO115" s="104"/>
      <c r="SRP115" s="104"/>
      <c r="SRQ115" s="104"/>
      <c r="SRR115" s="104"/>
      <c r="SRS115" s="104"/>
      <c r="SRT115" s="104"/>
      <c r="SRU115" s="104"/>
      <c r="SRV115" s="104"/>
      <c r="SRW115" s="104"/>
      <c r="SRX115" s="104"/>
      <c r="SRY115" s="104"/>
      <c r="SRZ115" s="104"/>
      <c r="SSA115" s="104"/>
      <c r="SSB115" s="104"/>
      <c r="SSC115" s="104"/>
      <c r="SSD115" s="104"/>
      <c r="SSE115" s="104"/>
      <c r="SSF115" s="104"/>
      <c r="SSG115" s="104"/>
      <c r="SSH115" s="104"/>
      <c r="SSI115" s="104"/>
      <c r="SSJ115" s="104"/>
      <c r="SSK115" s="104"/>
      <c r="SSL115" s="104"/>
      <c r="SSM115" s="104"/>
      <c r="SSN115" s="104"/>
      <c r="SSO115" s="104"/>
      <c r="SSP115" s="104"/>
      <c r="SSQ115" s="104"/>
      <c r="SSR115" s="104"/>
      <c r="SSS115" s="104"/>
      <c r="SST115" s="104"/>
      <c r="SSU115" s="104"/>
      <c r="SSV115" s="104"/>
      <c r="SSW115" s="104"/>
      <c r="SSX115" s="104"/>
      <c r="SSY115" s="104"/>
      <c r="SSZ115" s="104"/>
      <c r="STA115" s="104"/>
      <c r="STB115" s="104"/>
      <c r="STC115" s="104"/>
      <c r="STD115" s="104"/>
      <c r="STE115" s="104"/>
      <c r="STF115" s="104"/>
      <c r="STG115" s="104"/>
      <c r="STH115" s="104"/>
      <c r="STI115" s="104"/>
      <c r="STJ115" s="104"/>
      <c r="STK115" s="104"/>
      <c r="STL115" s="104"/>
      <c r="STM115" s="104"/>
      <c r="STN115" s="104"/>
      <c r="STO115" s="104"/>
      <c r="STP115" s="104"/>
      <c r="STQ115" s="104"/>
      <c r="STR115" s="104"/>
      <c r="STS115" s="104"/>
      <c r="STT115" s="104"/>
      <c r="STU115" s="104"/>
      <c r="STV115" s="104"/>
      <c r="STW115" s="104"/>
      <c r="STX115" s="104"/>
      <c r="STY115" s="104"/>
      <c r="STZ115" s="104"/>
      <c r="SUA115" s="104"/>
      <c r="SUB115" s="104"/>
      <c r="SUC115" s="104"/>
      <c r="SUD115" s="104"/>
      <c r="SUE115" s="104"/>
      <c r="SUF115" s="104"/>
      <c r="SUG115" s="104"/>
      <c r="SUH115" s="104"/>
      <c r="SUI115" s="104"/>
      <c r="SUJ115" s="104"/>
      <c r="SUK115" s="104"/>
      <c r="SUL115" s="104"/>
      <c r="SUM115" s="104"/>
      <c r="SUN115" s="104"/>
      <c r="SUO115" s="104"/>
      <c r="SUP115" s="104"/>
      <c r="SUQ115" s="104"/>
      <c r="SUR115" s="104"/>
      <c r="SUS115" s="104"/>
      <c r="SUT115" s="104"/>
      <c r="SUU115" s="104"/>
      <c r="SUV115" s="104"/>
      <c r="SUW115" s="104"/>
      <c r="SUX115" s="104"/>
      <c r="SUY115" s="104"/>
      <c r="SUZ115" s="104"/>
      <c r="SVA115" s="104"/>
      <c r="SVB115" s="104"/>
      <c r="SVC115" s="104"/>
      <c r="SVD115" s="104"/>
      <c r="SVE115" s="104"/>
      <c r="SVF115" s="104"/>
      <c r="SVG115" s="104"/>
      <c r="SVH115" s="104"/>
      <c r="SVI115" s="104"/>
      <c r="SVJ115" s="104"/>
      <c r="SVK115" s="104"/>
      <c r="SVL115" s="104"/>
      <c r="SVM115" s="104"/>
      <c r="SVN115" s="104"/>
      <c r="SVO115" s="104"/>
      <c r="SVP115" s="104"/>
      <c r="SVQ115" s="104"/>
      <c r="SVR115" s="104"/>
      <c r="SVS115" s="104"/>
      <c r="SVT115" s="104"/>
      <c r="SVU115" s="104"/>
      <c r="SVV115" s="104"/>
      <c r="SVW115" s="104"/>
      <c r="SVX115" s="104"/>
      <c r="SVY115" s="104"/>
      <c r="SVZ115" s="104"/>
      <c r="SWA115" s="104"/>
      <c r="SWB115" s="104"/>
      <c r="SWC115" s="104"/>
      <c r="SWD115" s="104"/>
      <c r="SWE115" s="104"/>
      <c r="SWF115" s="104"/>
      <c r="SWG115" s="104"/>
      <c r="SWH115" s="104"/>
      <c r="SWI115" s="104"/>
      <c r="SWJ115" s="104"/>
      <c r="SWK115" s="104"/>
      <c r="SWL115" s="104"/>
      <c r="SWM115" s="104"/>
      <c r="SWN115" s="104"/>
      <c r="SWO115" s="104"/>
      <c r="SWP115" s="104"/>
      <c r="SWQ115" s="104"/>
      <c r="SWR115" s="104"/>
      <c r="SWS115" s="104"/>
      <c r="SWT115" s="104"/>
      <c r="SWU115" s="104"/>
      <c r="SWV115" s="104"/>
      <c r="SWW115" s="104"/>
      <c r="SWX115" s="104"/>
      <c r="SWY115" s="104"/>
      <c r="SWZ115" s="104"/>
      <c r="SXA115" s="104"/>
      <c r="SXB115" s="104"/>
      <c r="SXC115" s="104"/>
      <c r="SXD115" s="104"/>
      <c r="SXE115" s="104"/>
      <c r="SXF115" s="104"/>
      <c r="SXG115" s="104"/>
      <c r="SXH115" s="104"/>
      <c r="SXI115" s="104"/>
      <c r="SXJ115" s="104"/>
      <c r="SXK115" s="104"/>
      <c r="SXL115" s="104"/>
      <c r="SXM115" s="104"/>
      <c r="SXN115" s="104"/>
      <c r="SXO115" s="104"/>
      <c r="SXP115" s="104"/>
      <c r="SXQ115" s="104"/>
      <c r="SXR115" s="104"/>
      <c r="SXS115" s="104"/>
      <c r="SXT115" s="104"/>
      <c r="SXU115" s="104"/>
      <c r="SXV115" s="104"/>
      <c r="SXW115" s="104"/>
      <c r="SXX115" s="104"/>
      <c r="SXY115" s="104"/>
      <c r="SXZ115" s="104"/>
      <c r="SYA115" s="104"/>
      <c r="SYB115" s="104"/>
      <c r="SYC115" s="104"/>
      <c r="SYD115" s="104"/>
      <c r="SYE115" s="104"/>
      <c r="SYF115" s="104"/>
      <c r="SYG115" s="104"/>
      <c r="SYH115" s="104"/>
      <c r="SYI115" s="104"/>
      <c r="SYJ115" s="104"/>
      <c r="SYK115" s="104"/>
      <c r="SYL115" s="104"/>
      <c r="SYM115" s="104"/>
      <c r="SYN115" s="104"/>
      <c r="SYO115" s="104"/>
      <c r="SYP115" s="104"/>
      <c r="SYQ115" s="104"/>
      <c r="SYR115" s="104"/>
      <c r="SYS115" s="104"/>
      <c r="SYT115" s="104"/>
      <c r="SYU115" s="104"/>
      <c r="SYV115" s="104"/>
      <c r="SYW115" s="104"/>
      <c r="SYX115" s="104"/>
      <c r="SYY115" s="104"/>
      <c r="SYZ115" s="104"/>
      <c r="SZA115" s="104"/>
      <c r="SZB115" s="104"/>
      <c r="SZC115" s="104"/>
      <c r="SZD115" s="104"/>
      <c r="SZE115" s="104"/>
      <c r="SZF115" s="104"/>
      <c r="SZG115" s="104"/>
      <c r="SZH115" s="104"/>
      <c r="SZI115" s="104"/>
      <c r="SZJ115" s="104"/>
      <c r="SZK115" s="104"/>
      <c r="SZL115" s="104"/>
      <c r="SZM115" s="104"/>
      <c r="SZN115" s="104"/>
      <c r="SZO115" s="104"/>
      <c r="SZP115" s="104"/>
      <c r="SZQ115" s="104"/>
      <c r="SZR115" s="104"/>
      <c r="SZS115" s="104"/>
      <c r="SZT115" s="104"/>
      <c r="SZU115" s="104"/>
      <c r="SZV115" s="104"/>
      <c r="SZW115" s="104"/>
      <c r="SZX115" s="104"/>
      <c r="SZY115" s="104"/>
      <c r="SZZ115" s="104"/>
      <c r="TAA115" s="104"/>
      <c r="TAB115" s="104"/>
      <c r="TAC115" s="104"/>
      <c r="TAD115" s="104"/>
      <c r="TAE115" s="104"/>
      <c r="TAF115" s="104"/>
      <c r="TAG115" s="104"/>
      <c r="TAH115" s="104"/>
      <c r="TAI115" s="104"/>
      <c r="TAJ115" s="104"/>
      <c r="TAK115" s="104"/>
      <c r="TAL115" s="104"/>
      <c r="TAM115" s="104"/>
      <c r="TAN115" s="104"/>
      <c r="TAO115" s="104"/>
      <c r="TAP115" s="104"/>
      <c r="TAQ115" s="104"/>
      <c r="TAR115" s="104"/>
      <c r="TAS115" s="104"/>
      <c r="TAT115" s="104"/>
      <c r="TAU115" s="104"/>
      <c r="TAV115" s="104"/>
      <c r="TAW115" s="104"/>
      <c r="TAX115" s="104"/>
      <c r="TAY115" s="104"/>
      <c r="TAZ115" s="104"/>
      <c r="TBA115" s="104"/>
      <c r="TBB115" s="104"/>
      <c r="TBC115" s="104"/>
      <c r="TBD115" s="104"/>
      <c r="TBE115" s="104"/>
      <c r="TBF115" s="104"/>
      <c r="TBG115" s="104"/>
      <c r="TBH115" s="104"/>
      <c r="TBI115" s="104"/>
      <c r="TBJ115" s="104"/>
      <c r="TBK115" s="104"/>
      <c r="TBL115" s="104"/>
      <c r="TBM115" s="104"/>
      <c r="TBN115" s="104"/>
      <c r="TBO115" s="104"/>
      <c r="TBP115" s="104"/>
      <c r="TBQ115" s="104"/>
      <c r="TBR115" s="104"/>
      <c r="TBS115" s="104"/>
      <c r="TBT115" s="104"/>
      <c r="TBU115" s="104"/>
      <c r="TBV115" s="104"/>
      <c r="TBW115" s="104"/>
      <c r="TBX115" s="104"/>
      <c r="TBY115" s="104"/>
      <c r="TBZ115" s="104"/>
      <c r="TCA115" s="104"/>
      <c r="TCB115" s="104"/>
      <c r="TCC115" s="104"/>
      <c r="TCD115" s="104"/>
      <c r="TCE115" s="104"/>
      <c r="TCF115" s="104"/>
      <c r="TCG115" s="104"/>
      <c r="TCH115" s="104"/>
      <c r="TCI115" s="104"/>
      <c r="TCJ115" s="104"/>
      <c r="TCK115" s="104"/>
      <c r="TCL115" s="104"/>
      <c r="TCM115" s="104"/>
      <c r="TCN115" s="104"/>
      <c r="TCO115" s="104"/>
      <c r="TCP115" s="104"/>
      <c r="TCQ115" s="104"/>
      <c r="TCR115" s="104"/>
      <c r="TCS115" s="104"/>
      <c r="TCT115" s="104"/>
      <c r="TCU115" s="104"/>
      <c r="TCV115" s="104"/>
      <c r="TCW115" s="104"/>
      <c r="TCX115" s="104"/>
      <c r="TCY115" s="104"/>
      <c r="TCZ115" s="104"/>
      <c r="TDA115" s="104"/>
      <c r="TDB115" s="104"/>
      <c r="TDC115" s="104"/>
      <c r="TDD115" s="104"/>
      <c r="TDE115" s="104"/>
      <c r="TDF115" s="104"/>
      <c r="TDG115" s="104"/>
      <c r="TDH115" s="104"/>
      <c r="TDI115" s="104"/>
      <c r="TDJ115" s="104"/>
      <c r="TDK115" s="104"/>
      <c r="TDL115" s="104"/>
      <c r="TDM115" s="104"/>
      <c r="TDN115" s="104"/>
      <c r="TDO115" s="104"/>
      <c r="TDP115" s="104"/>
      <c r="TDQ115" s="104"/>
      <c r="TDR115" s="104"/>
      <c r="TDS115" s="104"/>
      <c r="TDT115" s="104"/>
      <c r="TDU115" s="104"/>
      <c r="TDV115" s="104"/>
      <c r="TDW115" s="104"/>
      <c r="TDX115" s="104"/>
      <c r="TDY115" s="104"/>
      <c r="TDZ115" s="104"/>
      <c r="TEA115" s="104"/>
      <c r="TEB115" s="104"/>
      <c r="TEC115" s="104"/>
      <c r="TED115" s="104"/>
      <c r="TEE115" s="104"/>
      <c r="TEF115" s="104"/>
      <c r="TEG115" s="104"/>
      <c r="TEH115" s="104"/>
      <c r="TEI115" s="104"/>
      <c r="TEJ115" s="104"/>
      <c r="TEK115" s="104"/>
      <c r="TEL115" s="104"/>
      <c r="TEM115" s="104"/>
      <c r="TEN115" s="104"/>
      <c r="TEO115" s="104"/>
      <c r="TEP115" s="104"/>
      <c r="TEQ115" s="104"/>
      <c r="TER115" s="104"/>
      <c r="TES115" s="104"/>
      <c r="TET115" s="104"/>
      <c r="TEU115" s="104"/>
      <c r="TEV115" s="104"/>
      <c r="TEW115" s="104"/>
      <c r="TEX115" s="104"/>
      <c r="TEY115" s="104"/>
      <c r="TEZ115" s="104"/>
      <c r="TFA115" s="104"/>
      <c r="TFB115" s="104"/>
      <c r="TFC115" s="104"/>
      <c r="TFD115" s="104"/>
      <c r="TFE115" s="104"/>
      <c r="TFF115" s="104"/>
      <c r="TFG115" s="104"/>
      <c r="TFH115" s="104"/>
      <c r="TFI115" s="104"/>
      <c r="TFJ115" s="104"/>
      <c r="TFK115" s="104"/>
      <c r="TFL115" s="104"/>
      <c r="TFM115" s="104"/>
      <c r="TFN115" s="104"/>
      <c r="TFO115" s="104"/>
      <c r="TFP115" s="104"/>
      <c r="TFQ115" s="104"/>
      <c r="TFR115" s="104"/>
      <c r="TFS115" s="104"/>
      <c r="TFT115" s="104"/>
      <c r="TFU115" s="104"/>
      <c r="TFV115" s="104"/>
      <c r="TFW115" s="104"/>
      <c r="TFX115" s="104"/>
      <c r="TFY115" s="104"/>
      <c r="TFZ115" s="104"/>
      <c r="TGA115" s="104"/>
      <c r="TGB115" s="104"/>
      <c r="TGC115" s="104"/>
      <c r="TGD115" s="104"/>
      <c r="TGE115" s="104"/>
      <c r="TGF115" s="104"/>
      <c r="TGG115" s="104"/>
      <c r="TGH115" s="104"/>
      <c r="TGI115" s="104"/>
      <c r="TGJ115" s="104"/>
      <c r="TGK115" s="104"/>
      <c r="TGL115" s="104"/>
      <c r="TGM115" s="104"/>
      <c r="TGN115" s="104"/>
      <c r="TGO115" s="104"/>
      <c r="TGP115" s="104"/>
      <c r="TGQ115" s="104"/>
      <c r="TGR115" s="104"/>
      <c r="TGS115" s="104"/>
      <c r="TGT115" s="104"/>
      <c r="TGU115" s="104"/>
      <c r="TGV115" s="104"/>
      <c r="TGW115" s="104"/>
      <c r="TGX115" s="104"/>
      <c r="TGY115" s="104"/>
      <c r="TGZ115" s="104"/>
      <c r="THA115" s="104"/>
      <c r="THB115" s="104"/>
      <c r="THC115" s="104"/>
      <c r="THD115" s="104"/>
      <c r="THE115" s="104"/>
      <c r="THF115" s="104"/>
      <c r="THG115" s="104"/>
      <c r="THH115" s="104"/>
      <c r="THI115" s="104"/>
      <c r="THJ115" s="104"/>
      <c r="THK115" s="104"/>
      <c r="THL115" s="104"/>
      <c r="THM115" s="104"/>
      <c r="THN115" s="104"/>
      <c r="THO115" s="104"/>
      <c r="THP115" s="104"/>
      <c r="THQ115" s="104"/>
      <c r="THR115" s="104"/>
      <c r="THS115" s="104"/>
      <c r="THT115" s="104"/>
      <c r="THU115" s="104"/>
      <c r="THV115" s="104"/>
      <c r="THW115" s="104"/>
      <c r="THX115" s="104"/>
      <c r="THY115" s="104"/>
      <c r="THZ115" s="104"/>
      <c r="TIA115" s="104"/>
      <c r="TIB115" s="104"/>
      <c r="TIC115" s="104"/>
      <c r="TID115" s="104"/>
      <c r="TIE115" s="104"/>
      <c r="TIF115" s="104"/>
      <c r="TIG115" s="104"/>
      <c r="TIH115" s="104"/>
      <c r="TII115" s="104"/>
      <c r="TIJ115" s="104"/>
      <c r="TIK115" s="104"/>
      <c r="TIL115" s="104"/>
      <c r="TIM115" s="104"/>
      <c r="TIN115" s="104"/>
      <c r="TIO115" s="104"/>
      <c r="TIP115" s="104"/>
      <c r="TIQ115" s="104"/>
      <c r="TIR115" s="104"/>
      <c r="TIS115" s="104"/>
      <c r="TIT115" s="104"/>
      <c r="TIU115" s="104"/>
      <c r="TIV115" s="104"/>
      <c r="TIW115" s="104"/>
      <c r="TIX115" s="104"/>
      <c r="TIY115" s="104"/>
      <c r="TIZ115" s="104"/>
      <c r="TJA115" s="104"/>
      <c r="TJB115" s="104"/>
      <c r="TJC115" s="104"/>
      <c r="TJD115" s="104"/>
      <c r="TJE115" s="104"/>
      <c r="TJF115" s="104"/>
      <c r="TJG115" s="104"/>
      <c r="TJH115" s="104"/>
      <c r="TJI115" s="104"/>
      <c r="TJJ115" s="104"/>
      <c r="TJK115" s="104"/>
      <c r="TJL115" s="104"/>
      <c r="TJM115" s="104"/>
      <c r="TJN115" s="104"/>
      <c r="TJO115" s="104"/>
      <c r="TJP115" s="104"/>
      <c r="TJQ115" s="104"/>
      <c r="TJR115" s="104"/>
      <c r="TJS115" s="104"/>
      <c r="TJT115" s="104"/>
      <c r="TJU115" s="104"/>
      <c r="TJV115" s="104"/>
      <c r="TJW115" s="104"/>
      <c r="TJX115" s="104"/>
      <c r="TJY115" s="104"/>
      <c r="TJZ115" s="104"/>
      <c r="TKA115" s="104"/>
      <c r="TKB115" s="104"/>
      <c r="TKC115" s="104"/>
      <c r="TKD115" s="104"/>
      <c r="TKE115" s="104"/>
      <c r="TKF115" s="104"/>
      <c r="TKG115" s="104"/>
      <c r="TKH115" s="104"/>
      <c r="TKI115" s="104"/>
      <c r="TKJ115" s="104"/>
      <c r="TKK115" s="104"/>
      <c r="TKL115" s="104"/>
      <c r="TKM115" s="104"/>
      <c r="TKN115" s="104"/>
      <c r="TKO115" s="104"/>
      <c r="TKP115" s="104"/>
      <c r="TKQ115" s="104"/>
      <c r="TKR115" s="104"/>
      <c r="TKS115" s="104"/>
      <c r="TKT115" s="104"/>
      <c r="TKU115" s="104"/>
      <c r="TKV115" s="104"/>
      <c r="TKW115" s="104"/>
      <c r="TKX115" s="104"/>
      <c r="TKY115" s="104"/>
      <c r="TKZ115" s="104"/>
      <c r="TLA115" s="104"/>
      <c r="TLB115" s="104"/>
      <c r="TLC115" s="104"/>
      <c r="TLD115" s="104"/>
      <c r="TLE115" s="104"/>
      <c r="TLF115" s="104"/>
      <c r="TLG115" s="104"/>
      <c r="TLH115" s="104"/>
      <c r="TLI115" s="104"/>
      <c r="TLJ115" s="104"/>
      <c r="TLK115" s="104"/>
      <c r="TLL115" s="104"/>
      <c r="TLM115" s="104"/>
      <c r="TLN115" s="104"/>
      <c r="TLO115" s="104"/>
      <c r="TLP115" s="104"/>
      <c r="TLQ115" s="104"/>
      <c r="TLR115" s="104"/>
      <c r="TLS115" s="104"/>
      <c r="TLT115" s="104"/>
      <c r="TLU115" s="104"/>
      <c r="TLV115" s="104"/>
      <c r="TLW115" s="104"/>
      <c r="TLX115" s="104"/>
      <c r="TLY115" s="104"/>
      <c r="TLZ115" s="104"/>
      <c r="TMA115" s="104"/>
      <c r="TMB115" s="104"/>
      <c r="TMC115" s="104"/>
      <c r="TMD115" s="104"/>
      <c r="TME115" s="104"/>
      <c r="TMF115" s="104"/>
      <c r="TMG115" s="104"/>
      <c r="TMH115" s="104"/>
      <c r="TMI115" s="104"/>
      <c r="TMJ115" s="104"/>
      <c r="TMK115" s="104"/>
      <c r="TML115" s="104"/>
      <c r="TMM115" s="104"/>
      <c r="TMN115" s="104"/>
      <c r="TMO115" s="104"/>
      <c r="TMP115" s="104"/>
      <c r="TMQ115" s="104"/>
      <c r="TMR115" s="104"/>
      <c r="TMS115" s="104"/>
      <c r="TMT115" s="104"/>
      <c r="TMU115" s="104"/>
      <c r="TMV115" s="104"/>
      <c r="TMW115" s="104"/>
      <c r="TMX115" s="104"/>
      <c r="TMY115" s="104"/>
      <c r="TMZ115" s="104"/>
      <c r="TNA115" s="104"/>
      <c r="TNB115" s="104"/>
      <c r="TNC115" s="104"/>
      <c r="TND115" s="104"/>
      <c r="TNE115" s="104"/>
      <c r="TNF115" s="104"/>
      <c r="TNG115" s="104"/>
      <c r="TNH115" s="104"/>
      <c r="TNI115" s="104"/>
      <c r="TNJ115" s="104"/>
      <c r="TNK115" s="104"/>
      <c r="TNL115" s="104"/>
      <c r="TNM115" s="104"/>
      <c r="TNN115" s="104"/>
      <c r="TNO115" s="104"/>
      <c r="TNP115" s="104"/>
      <c r="TNQ115" s="104"/>
      <c r="TNR115" s="104"/>
      <c r="TNS115" s="104"/>
      <c r="TNT115" s="104"/>
      <c r="TNU115" s="104"/>
      <c r="TNV115" s="104"/>
      <c r="TNW115" s="104"/>
      <c r="TNX115" s="104"/>
      <c r="TNY115" s="104"/>
      <c r="TNZ115" s="104"/>
      <c r="TOA115" s="104"/>
      <c r="TOB115" s="104"/>
      <c r="TOC115" s="104"/>
      <c r="TOD115" s="104"/>
      <c r="TOE115" s="104"/>
      <c r="TOF115" s="104"/>
      <c r="TOG115" s="104"/>
      <c r="TOH115" s="104"/>
      <c r="TOI115" s="104"/>
      <c r="TOJ115" s="104"/>
      <c r="TOK115" s="104"/>
      <c r="TOL115" s="104"/>
      <c r="TOM115" s="104"/>
      <c r="TON115" s="104"/>
      <c r="TOO115" s="104"/>
      <c r="TOP115" s="104"/>
      <c r="TOQ115" s="104"/>
      <c r="TOR115" s="104"/>
      <c r="TOS115" s="104"/>
      <c r="TOT115" s="104"/>
      <c r="TOU115" s="104"/>
      <c r="TOV115" s="104"/>
      <c r="TOW115" s="104"/>
      <c r="TOX115" s="104"/>
      <c r="TOY115" s="104"/>
      <c r="TOZ115" s="104"/>
      <c r="TPA115" s="104"/>
      <c r="TPB115" s="104"/>
      <c r="TPC115" s="104"/>
      <c r="TPD115" s="104"/>
      <c r="TPE115" s="104"/>
      <c r="TPF115" s="104"/>
      <c r="TPG115" s="104"/>
      <c r="TPH115" s="104"/>
      <c r="TPI115" s="104"/>
      <c r="TPJ115" s="104"/>
      <c r="TPK115" s="104"/>
      <c r="TPL115" s="104"/>
      <c r="TPM115" s="104"/>
      <c r="TPN115" s="104"/>
      <c r="TPO115" s="104"/>
      <c r="TPP115" s="104"/>
      <c r="TPQ115" s="104"/>
      <c r="TPR115" s="104"/>
      <c r="TPS115" s="104"/>
      <c r="TPT115" s="104"/>
      <c r="TPU115" s="104"/>
      <c r="TPV115" s="104"/>
      <c r="TPW115" s="104"/>
      <c r="TPX115" s="104"/>
      <c r="TPY115" s="104"/>
      <c r="TPZ115" s="104"/>
      <c r="TQA115" s="104"/>
      <c r="TQB115" s="104"/>
      <c r="TQC115" s="104"/>
      <c r="TQD115" s="104"/>
      <c r="TQE115" s="104"/>
      <c r="TQF115" s="104"/>
      <c r="TQG115" s="104"/>
      <c r="TQH115" s="104"/>
      <c r="TQI115" s="104"/>
      <c r="TQJ115" s="104"/>
      <c r="TQK115" s="104"/>
      <c r="TQL115" s="104"/>
      <c r="TQM115" s="104"/>
      <c r="TQN115" s="104"/>
      <c r="TQO115" s="104"/>
      <c r="TQP115" s="104"/>
      <c r="TQQ115" s="104"/>
      <c r="TQR115" s="104"/>
      <c r="TQS115" s="104"/>
      <c r="TQT115" s="104"/>
      <c r="TQU115" s="104"/>
      <c r="TQV115" s="104"/>
      <c r="TQW115" s="104"/>
      <c r="TQX115" s="104"/>
      <c r="TQY115" s="104"/>
      <c r="TQZ115" s="104"/>
      <c r="TRA115" s="104"/>
      <c r="TRB115" s="104"/>
      <c r="TRC115" s="104"/>
      <c r="TRD115" s="104"/>
      <c r="TRE115" s="104"/>
      <c r="TRF115" s="104"/>
      <c r="TRG115" s="104"/>
      <c r="TRH115" s="104"/>
      <c r="TRI115" s="104"/>
      <c r="TRJ115" s="104"/>
      <c r="TRK115" s="104"/>
      <c r="TRL115" s="104"/>
      <c r="TRM115" s="104"/>
      <c r="TRN115" s="104"/>
      <c r="TRO115" s="104"/>
      <c r="TRP115" s="104"/>
      <c r="TRQ115" s="104"/>
      <c r="TRR115" s="104"/>
      <c r="TRS115" s="104"/>
      <c r="TRT115" s="104"/>
      <c r="TRU115" s="104"/>
      <c r="TRV115" s="104"/>
      <c r="TRW115" s="104"/>
      <c r="TRX115" s="104"/>
      <c r="TRY115" s="104"/>
      <c r="TRZ115" s="104"/>
      <c r="TSA115" s="104"/>
      <c r="TSB115" s="104"/>
      <c r="TSC115" s="104"/>
      <c r="TSD115" s="104"/>
      <c r="TSE115" s="104"/>
      <c r="TSF115" s="104"/>
      <c r="TSG115" s="104"/>
      <c r="TSH115" s="104"/>
      <c r="TSI115" s="104"/>
      <c r="TSJ115" s="104"/>
      <c r="TSK115" s="104"/>
      <c r="TSL115" s="104"/>
      <c r="TSM115" s="104"/>
      <c r="TSN115" s="104"/>
      <c r="TSO115" s="104"/>
      <c r="TSP115" s="104"/>
      <c r="TSQ115" s="104"/>
      <c r="TSR115" s="104"/>
      <c r="TSS115" s="104"/>
      <c r="TST115" s="104"/>
      <c r="TSU115" s="104"/>
      <c r="TSV115" s="104"/>
      <c r="TSW115" s="104"/>
      <c r="TSX115" s="104"/>
      <c r="TSY115" s="104"/>
      <c r="TSZ115" s="104"/>
      <c r="TTA115" s="104"/>
      <c r="TTB115" s="104"/>
      <c r="TTC115" s="104"/>
      <c r="TTD115" s="104"/>
      <c r="TTE115" s="104"/>
      <c r="TTF115" s="104"/>
      <c r="TTG115" s="104"/>
      <c r="TTH115" s="104"/>
      <c r="TTI115" s="104"/>
      <c r="TTJ115" s="104"/>
      <c r="TTK115" s="104"/>
      <c r="TTL115" s="104"/>
      <c r="TTM115" s="104"/>
      <c r="TTN115" s="104"/>
      <c r="TTO115" s="104"/>
      <c r="TTP115" s="104"/>
      <c r="TTQ115" s="104"/>
      <c r="TTR115" s="104"/>
      <c r="TTS115" s="104"/>
      <c r="TTT115" s="104"/>
      <c r="TTU115" s="104"/>
      <c r="TTV115" s="104"/>
      <c r="TTW115" s="104"/>
      <c r="TTX115" s="104"/>
      <c r="TTY115" s="104"/>
      <c r="TTZ115" s="104"/>
      <c r="TUA115" s="104"/>
      <c r="TUB115" s="104"/>
      <c r="TUC115" s="104"/>
      <c r="TUD115" s="104"/>
      <c r="TUE115" s="104"/>
      <c r="TUF115" s="104"/>
      <c r="TUG115" s="104"/>
      <c r="TUH115" s="104"/>
      <c r="TUI115" s="104"/>
      <c r="TUJ115" s="104"/>
      <c r="TUK115" s="104"/>
      <c r="TUL115" s="104"/>
      <c r="TUM115" s="104"/>
      <c r="TUN115" s="104"/>
      <c r="TUO115" s="104"/>
      <c r="TUP115" s="104"/>
      <c r="TUQ115" s="104"/>
      <c r="TUR115" s="104"/>
      <c r="TUS115" s="104"/>
      <c r="TUT115" s="104"/>
      <c r="TUU115" s="104"/>
      <c r="TUV115" s="104"/>
      <c r="TUW115" s="104"/>
      <c r="TUX115" s="104"/>
      <c r="TUY115" s="104"/>
      <c r="TUZ115" s="104"/>
      <c r="TVA115" s="104"/>
      <c r="TVB115" s="104"/>
      <c r="TVC115" s="104"/>
      <c r="TVD115" s="104"/>
      <c r="TVE115" s="104"/>
      <c r="TVF115" s="104"/>
      <c r="TVG115" s="104"/>
      <c r="TVH115" s="104"/>
      <c r="TVI115" s="104"/>
      <c r="TVJ115" s="104"/>
      <c r="TVK115" s="104"/>
      <c r="TVL115" s="104"/>
      <c r="TVM115" s="104"/>
      <c r="TVN115" s="104"/>
      <c r="TVO115" s="104"/>
      <c r="TVP115" s="104"/>
      <c r="TVQ115" s="104"/>
      <c r="TVR115" s="104"/>
      <c r="TVS115" s="104"/>
      <c r="TVT115" s="104"/>
      <c r="TVU115" s="104"/>
      <c r="TVV115" s="104"/>
      <c r="TVW115" s="104"/>
      <c r="TVX115" s="104"/>
      <c r="TVY115" s="104"/>
      <c r="TVZ115" s="104"/>
      <c r="TWA115" s="104"/>
      <c r="TWB115" s="104"/>
      <c r="TWC115" s="104"/>
      <c r="TWD115" s="104"/>
      <c r="TWE115" s="104"/>
      <c r="TWF115" s="104"/>
      <c r="TWG115" s="104"/>
      <c r="TWH115" s="104"/>
      <c r="TWI115" s="104"/>
      <c r="TWJ115" s="104"/>
      <c r="TWK115" s="104"/>
      <c r="TWL115" s="104"/>
      <c r="TWM115" s="104"/>
      <c r="TWN115" s="104"/>
      <c r="TWO115" s="104"/>
      <c r="TWP115" s="104"/>
      <c r="TWQ115" s="104"/>
      <c r="TWR115" s="104"/>
      <c r="TWS115" s="104"/>
      <c r="TWT115" s="104"/>
      <c r="TWU115" s="104"/>
      <c r="TWV115" s="104"/>
      <c r="TWW115" s="104"/>
      <c r="TWX115" s="104"/>
      <c r="TWY115" s="104"/>
      <c r="TWZ115" s="104"/>
      <c r="TXA115" s="104"/>
      <c r="TXB115" s="104"/>
      <c r="TXC115" s="104"/>
      <c r="TXD115" s="104"/>
      <c r="TXE115" s="104"/>
      <c r="TXF115" s="104"/>
      <c r="TXG115" s="104"/>
      <c r="TXH115" s="104"/>
      <c r="TXI115" s="104"/>
      <c r="TXJ115" s="104"/>
      <c r="TXK115" s="104"/>
      <c r="TXL115" s="104"/>
      <c r="TXM115" s="104"/>
      <c r="TXN115" s="104"/>
      <c r="TXO115" s="104"/>
      <c r="TXP115" s="104"/>
      <c r="TXQ115" s="104"/>
      <c r="TXR115" s="104"/>
      <c r="TXS115" s="104"/>
      <c r="TXT115" s="104"/>
      <c r="TXU115" s="104"/>
      <c r="TXV115" s="104"/>
      <c r="TXW115" s="104"/>
      <c r="TXX115" s="104"/>
      <c r="TXY115" s="104"/>
      <c r="TXZ115" s="104"/>
      <c r="TYA115" s="104"/>
      <c r="TYB115" s="104"/>
      <c r="TYC115" s="104"/>
      <c r="TYD115" s="104"/>
      <c r="TYE115" s="104"/>
      <c r="TYF115" s="104"/>
      <c r="TYG115" s="104"/>
      <c r="TYH115" s="104"/>
      <c r="TYI115" s="104"/>
      <c r="TYJ115" s="104"/>
      <c r="TYK115" s="104"/>
      <c r="TYL115" s="104"/>
      <c r="TYM115" s="104"/>
      <c r="TYN115" s="104"/>
      <c r="TYO115" s="104"/>
      <c r="TYP115" s="104"/>
      <c r="TYQ115" s="104"/>
      <c r="TYR115" s="104"/>
      <c r="TYS115" s="104"/>
      <c r="TYT115" s="104"/>
      <c r="TYU115" s="104"/>
      <c r="TYV115" s="104"/>
      <c r="TYW115" s="104"/>
      <c r="TYX115" s="104"/>
      <c r="TYY115" s="104"/>
      <c r="TYZ115" s="104"/>
      <c r="TZA115" s="104"/>
      <c r="TZB115" s="104"/>
      <c r="TZC115" s="104"/>
      <c r="TZD115" s="104"/>
      <c r="TZE115" s="104"/>
      <c r="TZF115" s="104"/>
      <c r="TZG115" s="104"/>
      <c r="TZH115" s="104"/>
      <c r="TZI115" s="104"/>
      <c r="TZJ115" s="104"/>
      <c r="TZK115" s="104"/>
      <c r="TZL115" s="104"/>
      <c r="TZM115" s="104"/>
      <c r="TZN115" s="104"/>
      <c r="TZO115" s="104"/>
      <c r="TZP115" s="104"/>
      <c r="TZQ115" s="104"/>
      <c r="TZR115" s="104"/>
      <c r="TZS115" s="104"/>
      <c r="TZT115" s="104"/>
      <c r="TZU115" s="104"/>
      <c r="TZV115" s="104"/>
      <c r="TZW115" s="104"/>
      <c r="TZX115" s="104"/>
      <c r="TZY115" s="104"/>
      <c r="TZZ115" s="104"/>
      <c r="UAA115" s="104"/>
      <c r="UAB115" s="104"/>
      <c r="UAC115" s="104"/>
      <c r="UAD115" s="104"/>
      <c r="UAE115" s="104"/>
      <c r="UAF115" s="104"/>
      <c r="UAG115" s="104"/>
      <c r="UAH115" s="104"/>
      <c r="UAI115" s="104"/>
      <c r="UAJ115" s="104"/>
      <c r="UAK115" s="104"/>
      <c r="UAL115" s="104"/>
      <c r="UAM115" s="104"/>
      <c r="UAN115" s="104"/>
      <c r="UAO115" s="104"/>
      <c r="UAP115" s="104"/>
      <c r="UAQ115" s="104"/>
      <c r="UAR115" s="104"/>
      <c r="UAS115" s="104"/>
      <c r="UAT115" s="104"/>
      <c r="UAU115" s="104"/>
      <c r="UAV115" s="104"/>
      <c r="UAW115" s="104"/>
      <c r="UAX115" s="104"/>
      <c r="UAY115" s="104"/>
      <c r="UAZ115" s="104"/>
      <c r="UBA115" s="104"/>
      <c r="UBB115" s="104"/>
      <c r="UBC115" s="104"/>
      <c r="UBD115" s="104"/>
      <c r="UBE115" s="104"/>
      <c r="UBF115" s="104"/>
      <c r="UBG115" s="104"/>
      <c r="UBH115" s="104"/>
      <c r="UBI115" s="104"/>
      <c r="UBJ115" s="104"/>
      <c r="UBK115" s="104"/>
      <c r="UBL115" s="104"/>
      <c r="UBM115" s="104"/>
      <c r="UBN115" s="104"/>
      <c r="UBO115" s="104"/>
      <c r="UBP115" s="104"/>
      <c r="UBQ115" s="104"/>
      <c r="UBR115" s="104"/>
      <c r="UBS115" s="104"/>
      <c r="UBT115" s="104"/>
      <c r="UBU115" s="104"/>
      <c r="UBV115" s="104"/>
      <c r="UBW115" s="104"/>
      <c r="UBX115" s="104"/>
      <c r="UBY115" s="104"/>
      <c r="UBZ115" s="104"/>
      <c r="UCA115" s="104"/>
      <c r="UCB115" s="104"/>
      <c r="UCC115" s="104"/>
      <c r="UCD115" s="104"/>
      <c r="UCE115" s="104"/>
      <c r="UCF115" s="104"/>
      <c r="UCG115" s="104"/>
      <c r="UCH115" s="104"/>
      <c r="UCI115" s="104"/>
      <c r="UCJ115" s="104"/>
      <c r="UCK115" s="104"/>
      <c r="UCL115" s="104"/>
      <c r="UCM115" s="104"/>
      <c r="UCN115" s="104"/>
      <c r="UCO115" s="104"/>
      <c r="UCP115" s="104"/>
      <c r="UCQ115" s="104"/>
      <c r="UCR115" s="104"/>
      <c r="UCS115" s="104"/>
      <c r="UCT115" s="104"/>
      <c r="UCU115" s="104"/>
      <c r="UCV115" s="104"/>
      <c r="UCW115" s="104"/>
      <c r="UCX115" s="104"/>
      <c r="UCY115" s="104"/>
      <c r="UCZ115" s="104"/>
      <c r="UDA115" s="104"/>
      <c r="UDB115" s="104"/>
      <c r="UDC115" s="104"/>
      <c r="UDD115" s="104"/>
      <c r="UDE115" s="104"/>
      <c r="UDF115" s="104"/>
      <c r="UDG115" s="104"/>
      <c r="UDH115" s="104"/>
      <c r="UDI115" s="104"/>
      <c r="UDJ115" s="104"/>
      <c r="UDK115" s="104"/>
      <c r="UDL115" s="104"/>
      <c r="UDM115" s="104"/>
      <c r="UDN115" s="104"/>
      <c r="UDO115" s="104"/>
      <c r="UDP115" s="104"/>
      <c r="UDQ115" s="104"/>
      <c r="UDR115" s="104"/>
      <c r="UDS115" s="104"/>
      <c r="UDT115" s="104"/>
      <c r="UDU115" s="104"/>
      <c r="UDV115" s="104"/>
      <c r="UDW115" s="104"/>
      <c r="UDX115" s="104"/>
      <c r="UDY115" s="104"/>
      <c r="UDZ115" s="104"/>
      <c r="UEA115" s="104"/>
      <c r="UEB115" s="104"/>
      <c r="UEC115" s="104"/>
      <c r="UED115" s="104"/>
      <c r="UEE115" s="104"/>
      <c r="UEF115" s="104"/>
      <c r="UEG115" s="104"/>
      <c r="UEH115" s="104"/>
      <c r="UEI115" s="104"/>
      <c r="UEJ115" s="104"/>
      <c r="UEK115" s="104"/>
      <c r="UEL115" s="104"/>
      <c r="UEM115" s="104"/>
      <c r="UEN115" s="104"/>
      <c r="UEO115" s="104"/>
      <c r="UEP115" s="104"/>
      <c r="UEQ115" s="104"/>
      <c r="UER115" s="104"/>
      <c r="UES115" s="104"/>
      <c r="UET115" s="104"/>
      <c r="UEU115" s="104"/>
      <c r="UEV115" s="104"/>
      <c r="UEW115" s="104"/>
      <c r="UEX115" s="104"/>
      <c r="UEY115" s="104"/>
      <c r="UEZ115" s="104"/>
      <c r="UFA115" s="104"/>
      <c r="UFB115" s="104"/>
      <c r="UFC115" s="104"/>
      <c r="UFD115" s="104"/>
      <c r="UFE115" s="104"/>
      <c r="UFF115" s="104"/>
      <c r="UFG115" s="104"/>
      <c r="UFH115" s="104"/>
      <c r="UFI115" s="104"/>
      <c r="UFJ115" s="104"/>
      <c r="UFK115" s="104"/>
      <c r="UFL115" s="104"/>
      <c r="UFM115" s="104"/>
      <c r="UFN115" s="104"/>
      <c r="UFO115" s="104"/>
      <c r="UFP115" s="104"/>
      <c r="UFQ115" s="104"/>
      <c r="UFR115" s="104"/>
      <c r="UFS115" s="104"/>
      <c r="UFT115" s="104"/>
      <c r="UFU115" s="104"/>
      <c r="UFV115" s="104"/>
      <c r="UFW115" s="104"/>
      <c r="UFX115" s="104"/>
      <c r="UFY115" s="104"/>
      <c r="UFZ115" s="104"/>
      <c r="UGA115" s="104"/>
      <c r="UGB115" s="104"/>
      <c r="UGC115" s="104"/>
      <c r="UGD115" s="104"/>
      <c r="UGE115" s="104"/>
      <c r="UGF115" s="104"/>
      <c r="UGG115" s="104"/>
      <c r="UGH115" s="104"/>
      <c r="UGI115" s="104"/>
      <c r="UGJ115" s="104"/>
      <c r="UGK115" s="104"/>
      <c r="UGL115" s="104"/>
      <c r="UGM115" s="104"/>
      <c r="UGN115" s="104"/>
      <c r="UGO115" s="104"/>
      <c r="UGP115" s="104"/>
      <c r="UGQ115" s="104"/>
      <c r="UGR115" s="104"/>
      <c r="UGS115" s="104"/>
      <c r="UGT115" s="104"/>
      <c r="UGU115" s="104"/>
      <c r="UGV115" s="104"/>
      <c r="UGW115" s="104"/>
      <c r="UGX115" s="104"/>
      <c r="UGY115" s="104"/>
      <c r="UGZ115" s="104"/>
      <c r="UHA115" s="104"/>
      <c r="UHB115" s="104"/>
      <c r="UHC115" s="104"/>
      <c r="UHD115" s="104"/>
      <c r="UHE115" s="104"/>
      <c r="UHF115" s="104"/>
      <c r="UHG115" s="104"/>
      <c r="UHH115" s="104"/>
      <c r="UHI115" s="104"/>
      <c r="UHJ115" s="104"/>
      <c r="UHK115" s="104"/>
      <c r="UHL115" s="104"/>
      <c r="UHM115" s="104"/>
      <c r="UHN115" s="104"/>
      <c r="UHO115" s="104"/>
      <c r="UHP115" s="104"/>
      <c r="UHQ115" s="104"/>
      <c r="UHR115" s="104"/>
      <c r="UHS115" s="104"/>
      <c r="UHT115" s="104"/>
      <c r="UHU115" s="104"/>
      <c r="UHV115" s="104"/>
      <c r="UHW115" s="104"/>
      <c r="UHX115" s="104"/>
      <c r="UHY115" s="104"/>
      <c r="UHZ115" s="104"/>
      <c r="UIA115" s="104"/>
      <c r="UIB115" s="104"/>
      <c r="UIC115" s="104"/>
      <c r="UID115" s="104"/>
      <c r="UIE115" s="104"/>
      <c r="UIF115" s="104"/>
      <c r="UIG115" s="104"/>
      <c r="UIH115" s="104"/>
      <c r="UII115" s="104"/>
      <c r="UIJ115" s="104"/>
      <c r="UIK115" s="104"/>
      <c r="UIL115" s="104"/>
      <c r="UIM115" s="104"/>
      <c r="UIN115" s="104"/>
      <c r="UIO115" s="104"/>
      <c r="UIP115" s="104"/>
      <c r="UIQ115" s="104"/>
      <c r="UIR115" s="104"/>
      <c r="UIS115" s="104"/>
      <c r="UIT115" s="104"/>
      <c r="UIU115" s="104"/>
      <c r="UIV115" s="104"/>
      <c r="UIW115" s="104"/>
      <c r="UIX115" s="104"/>
      <c r="UIY115" s="104"/>
      <c r="UIZ115" s="104"/>
      <c r="UJA115" s="104"/>
      <c r="UJB115" s="104"/>
      <c r="UJC115" s="104"/>
      <c r="UJD115" s="104"/>
      <c r="UJE115" s="104"/>
      <c r="UJF115" s="104"/>
      <c r="UJG115" s="104"/>
      <c r="UJH115" s="104"/>
      <c r="UJI115" s="104"/>
      <c r="UJJ115" s="104"/>
      <c r="UJK115" s="104"/>
      <c r="UJL115" s="104"/>
      <c r="UJM115" s="104"/>
      <c r="UJN115" s="104"/>
      <c r="UJO115" s="104"/>
      <c r="UJP115" s="104"/>
      <c r="UJQ115" s="104"/>
      <c r="UJR115" s="104"/>
      <c r="UJS115" s="104"/>
      <c r="UJT115" s="104"/>
      <c r="UJU115" s="104"/>
      <c r="UJV115" s="104"/>
      <c r="UJW115" s="104"/>
      <c r="UJX115" s="104"/>
      <c r="UJY115" s="104"/>
      <c r="UJZ115" s="104"/>
      <c r="UKA115" s="104"/>
      <c r="UKB115" s="104"/>
      <c r="UKC115" s="104"/>
      <c r="UKD115" s="104"/>
      <c r="UKE115" s="104"/>
      <c r="UKF115" s="104"/>
      <c r="UKG115" s="104"/>
      <c r="UKH115" s="104"/>
      <c r="UKI115" s="104"/>
      <c r="UKJ115" s="104"/>
      <c r="UKK115" s="104"/>
      <c r="UKL115" s="104"/>
      <c r="UKM115" s="104"/>
      <c r="UKN115" s="104"/>
      <c r="UKO115" s="104"/>
      <c r="UKP115" s="104"/>
      <c r="UKQ115" s="104"/>
      <c r="UKR115" s="104"/>
      <c r="UKS115" s="104"/>
      <c r="UKT115" s="104"/>
      <c r="UKU115" s="104"/>
      <c r="UKV115" s="104"/>
      <c r="UKW115" s="104"/>
      <c r="UKX115" s="104"/>
      <c r="UKY115" s="104"/>
      <c r="UKZ115" s="104"/>
      <c r="ULA115" s="104"/>
      <c r="ULB115" s="104"/>
      <c r="ULC115" s="104"/>
      <c r="ULD115" s="104"/>
      <c r="ULE115" s="104"/>
      <c r="ULF115" s="104"/>
      <c r="ULG115" s="104"/>
      <c r="ULH115" s="104"/>
      <c r="ULI115" s="104"/>
      <c r="ULJ115" s="104"/>
      <c r="ULK115" s="104"/>
      <c r="ULL115" s="104"/>
      <c r="ULM115" s="104"/>
      <c r="ULN115" s="104"/>
      <c r="ULO115" s="104"/>
      <c r="ULP115" s="104"/>
      <c r="ULQ115" s="104"/>
      <c r="ULR115" s="104"/>
      <c r="ULS115" s="104"/>
      <c r="ULT115" s="104"/>
      <c r="ULU115" s="104"/>
      <c r="ULV115" s="104"/>
      <c r="ULW115" s="104"/>
      <c r="ULX115" s="104"/>
      <c r="ULY115" s="104"/>
      <c r="ULZ115" s="104"/>
      <c r="UMA115" s="104"/>
      <c r="UMB115" s="104"/>
      <c r="UMC115" s="104"/>
      <c r="UMD115" s="104"/>
      <c r="UME115" s="104"/>
      <c r="UMF115" s="104"/>
      <c r="UMG115" s="104"/>
      <c r="UMH115" s="104"/>
      <c r="UMI115" s="104"/>
      <c r="UMJ115" s="104"/>
      <c r="UMK115" s="104"/>
      <c r="UML115" s="104"/>
      <c r="UMM115" s="104"/>
      <c r="UMN115" s="104"/>
      <c r="UMO115" s="104"/>
      <c r="UMP115" s="104"/>
      <c r="UMQ115" s="104"/>
      <c r="UMR115" s="104"/>
      <c r="UMS115" s="104"/>
      <c r="UMT115" s="104"/>
      <c r="UMU115" s="104"/>
      <c r="UMV115" s="104"/>
      <c r="UMW115" s="104"/>
      <c r="UMX115" s="104"/>
      <c r="UMY115" s="104"/>
      <c r="UMZ115" s="104"/>
      <c r="UNA115" s="104"/>
      <c r="UNB115" s="104"/>
      <c r="UNC115" s="104"/>
      <c r="UND115" s="104"/>
      <c r="UNE115" s="104"/>
      <c r="UNF115" s="104"/>
      <c r="UNG115" s="104"/>
      <c r="UNH115" s="104"/>
      <c r="UNI115" s="104"/>
      <c r="UNJ115" s="104"/>
      <c r="UNK115" s="104"/>
      <c r="UNL115" s="104"/>
      <c r="UNM115" s="104"/>
      <c r="UNN115" s="104"/>
      <c r="UNO115" s="104"/>
      <c r="UNP115" s="104"/>
      <c r="UNQ115" s="104"/>
      <c r="UNR115" s="104"/>
      <c r="UNS115" s="104"/>
      <c r="UNT115" s="104"/>
      <c r="UNU115" s="104"/>
      <c r="UNV115" s="104"/>
      <c r="UNW115" s="104"/>
      <c r="UNX115" s="104"/>
      <c r="UNY115" s="104"/>
      <c r="UNZ115" s="104"/>
      <c r="UOA115" s="104"/>
      <c r="UOB115" s="104"/>
      <c r="UOC115" s="104"/>
      <c r="UOD115" s="104"/>
      <c r="UOE115" s="104"/>
      <c r="UOF115" s="104"/>
      <c r="UOG115" s="104"/>
      <c r="UOH115" s="104"/>
      <c r="UOI115" s="104"/>
      <c r="UOJ115" s="104"/>
      <c r="UOK115" s="104"/>
      <c r="UOL115" s="104"/>
      <c r="UOM115" s="104"/>
      <c r="UON115" s="104"/>
      <c r="UOO115" s="104"/>
      <c r="UOP115" s="104"/>
      <c r="UOQ115" s="104"/>
      <c r="UOR115" s="104"/>
      <c r="UOS115" s="104"/>
      <c r="UOT115" s="104"/>
      <c r="UOU115" s="104"/>
      <c r="UOV115" s="104"/>
      <c r="UOW115" s="104"/>
      <c r="UOX115" s="104"/>
      <c r="UOY115" s="104"/>
      <c r="UOZ115" s="104"/>
      <c r="UPA115" s="104"/>
      <c r="UPB115" s="104"/>
      <c r="UPC115" s="104"/>
      <c r="UPD115" s="104"/>
      <c r="UPE115" s="104"/>
      <c r="UPF115" s="104"/>
      <c r="UPG115" s="104"/>
      <c r="UPH115" s="104"/>
      <c r="UPI115" s="104"/>
      <c r="UPJ115" s="104"/>
      <c r="UPK115" s="104"/>
      <c r="UPL115" s="104"/>
      <c r="UPM115" s="104"/>
      <c r="UPN115" s="104"/>
      <c r="UPO115" s="104"/>
      <c r="UPP115" s="104"/>
      <c r="UPQ115" s="104"/>
      <c r="UPR115" s="104"/>
      <c r="UPS115" s="104"/>
      <c r="UPT115" s="104"/>
      <c r="UPU115" s="104"/>
      <c r="UPV115" s="104"/>
      <c r="UPW115" s="104"/>
      <c r="UPX115" s="104"/>
      <c r="UPY115" s="104"/>
      <c r="UPZ115" s="104"/>
      <c r="UQA115" s="104"/>
      <c r="UQB115" s="104"/>
      <c r="UQC115" s="104"/>
      <c r="UQD115" s="104"/>
      <c r="UQE115" s="104"/>
      <c r="UQF115" s="104"/>
      <c r="UQG115" s="104"/>
      <c r="UQH115" s="104"/>
      <c r="UQI115" s="104"/>
      <c r="UQJ115" s="104"/>
      <c r="UQK115" s="104"/>
      <c r="UQL115" s="104"/>
      <c r="UQM115" s="104"/>
      <c r="UQN115" s="104"/>
      <c r="UQO115" s="104"/>
      <c r="UQP115" s="104"/>
      <c r="UQQ115" s="104"/>
      <c r="UQR115" s="104"/>
      <c r="UQS115" s="104"/>
      <c r="UQT115" s="104"/>
      <c r="UQU115" s="104"/>
      <c r="UQV115" s="104"/>
      <c r="UQW115" s="104"/>
      <c r="UQX115" s="104"/>
      <c r="UQY115" s="104"/>
      <c r="UQZ115" s="104"/>
      <c r="URA115" s="104"/>
      <c r="URB115" s="104"/>
      <c r="URC115" s="104"/>
      <c r="URD115" s="104"/>
      <c r="URE115" s="104"/>
      <c r="URF115" s="104"/>
      <c r="URG115" s="104"/>
      <c r="URH115" s="104"/>
      <c r="URI115" s="104"/>
      <c r="URJ115" s="104"/>
      <c r="URK115" s="104"/>
      <c r="URL115" s="104"/>
      <c r="URM115" s="104"/>
      <c r="URN115" s="104"/>
      <c r="URO115" s="104"/>
      <c r="URP115" s="104"/>
      <c r="URQ115" s="104"/>
      <c r="URR115" s="104"/>
      <c r="URS115" s="104"/>
      <c r="URT115" s="104"/>
      <c r="URU115" s="104"/>
      <c r="URV115" s="104"/>
      <c r="URW115" s="104"/>
      <c r="URX115" s="104"/>
      <c r="URY115" s="104"/>
      <c r="URZ115" s="104"/>
      <c r="USA115" s="104"/>
      <c r="USB115" s="104"/>
      <c r="USC115" s="104"/>
      <c r="USD115" s="104"/>
      <c r="USE115" s="104"/>
      <c r="USF115" s="104"/>
      <c r="USG115" s="104"/>
      <c r="USH115" s="104"/>
      <c r="USI115" s="104"/>
      <c r="USJ115" s="104"/>
      <c r="USK115" s="104"/>
      <c r="USL115" s="104"/>
      <c r="USM115" s="104"/>
      <c r="USN115" s="104"/>
      <c r="USO115" s="104"/>
      <c r="USP115" s="104"/>
      <c r="USQ115" s="104"/>
      <c r="USR115" s="104"/>
      <c r="USS115" s="104"/>
      <c r="UST115" s="104"/>
      <c r="USU115" s="104"/>
      <c r="USV115" s="104"/>
      <c r="USW115" s="104"/>
      <c r="USX115" s="104"/>
      <c r="USY115" s="104"/>
      <c r="USZ115" s="104"/>
      <c r="UTA115" s="104"/>
      <c r="UTB115" s="104"/>
      <c r="UTC115" s="104"/>
      <c r="UTD115" s="104"/>
      <c r="UTE115" s="104"/>
      <c r="UTF115" s="104"/>
      <c r="UTG115" s="104"/>
      <c r="UTH115" s="104"/>
      <c r="UTI115" s="104"/>
      <c r="UTJ115" s="104"/>
      <c r="UTK115" s="104"/>
      <c r="UTL115" s="104"/>
      <c r="UTM115" s="104"/>
      <c r="UTN115" s="104"/>
      <c r="UTO115" s="104"/>
      <c r="UTP115" s="104"/>
      <c r="UTQ115" s="104"/>
      <c r="UTR115" s="104"/>
      <c r="UTS115" s="104"/>
      <c r="UTT115" s="104"/>
      <c r="UTU115" s="104"/>
      <c r="UTV115" s="104"/>
      <c r="UTW115" s="104"/>
      <c r="UTX115" s="104"/>
      <c r="UTY115" s="104"/>
      <c r="UTZ115" s="104"/>
      <c r="UUA115" s="104"/>
      <c r="UUB115" s="104"/>
      <c r="UUC115" s="104"/>
      <c r="UUD115" s="104"/>
      <c r="UUE115" s="104"/>
      <c r="UUF115" s="104"/>
      <c r="UUG115" s="104"/>
      <c r="UUH115" s="104"/>
      <c r="UUI115" s="104"/>
      <c r="UUJ115" s="104"/>
      <c r="UUK115" s="104"/>
      <c r="UUL115" s="104"/>
      <c r="UUM115" s="104"/>
      <c r="UUN115" s="104"/>
      <c r="UUO115" s="104"/>
      <c r="UUP115" s="104"/>
      <c r="UUQ115" s="104"/>
      <c r="UUR115" s="104"/>
      <c r="UUS115" s="104"/>
      <c r="UUT115" s="104"/>
      <c r="UUU115" s="104"/>
      <c r="UUV115" s="104"/>
      <c r="UUW115" s="104"/>
      <c r="UUX115" s="104"/>
      <c r="UUY115" s="104"/>
      <c r="UUZ115" s="104"/>
      <c r="UVA115" s="104"/>
      <c r="UVB115" s="104"/>
      <c r="UVC115" s="104"/>
      <c r="UVD115" s="104"/>
      <c r="UVE115" s="104"/>
      <c r="UVF115" s="104"/>
      <c r="UVG115" s="104"/>
      <c r="UVH115" s="104"/>
      <c r="UVI115" s="104"/>
      <c r="UVJ115" s="104"/>
      <c r="UVK115" s="104"/>
      <c r="UVL115" s="104"/>
      <c r="UVM115" s="104"/>
      <c r="UVN115" s="104"/>
      <c r="UVO115" s="104"/>
      <c r="UVP115" s="104"/>
      <c r="UVQ115" s="104"/>
      <c r="UVR115" s="104"/>
      <c r="UVS115" s="104"/>
      <c r="UVT115" s="104"/>
      <c r="UVU115" s="104"/>
      <c r="UVV115" s="104"/>
      <c r="UVW115" s="104"/>
      <c r="UVX115" s="104"/>
      <c r="UVY115" s="104"/>
      <c r="UVZ115" s="104"/>
      <c r="UWA115" s="104"/>
      <c r="UWB115" s="104"/>
      <c r="UWC115" s="104"/>
      <c r="UWD115" s="104"/>
      <c r="UWE115" s="104"/>
      <c r="UWF115" s="104"/>
      <c r="UWG115" s="104"/>
      <c r="UWH115" s="104"/>
      <c r="UWI115" s="104"/>
      <c r="UWJ115" s="104"/>
      <c r="UWK115" s="104"/>
      <c r="UWL115" s="104"/>
      <c r="UWM115" s="104"/>
      <c r="UWN115" s="104"/>
      <c r="UWO115" s="104"/>
      <c r="UWP115" s="104"/>
      <c r="UWQ115" s="104"/>
      <c r="UWR115" s="104"/>
      <c r="UWS115" s="104"/>
      <c r="UWT115" s="104"/>
      <c r="UWU115" s="104"/>
      <c r="UWV115" s="104"/>
      <c r="UWW115" s="104"/>
      <c r="UWX115" s="104"/>
      <c r="UWY115" s="104"/>
      <c r="UWZ115" s="104"/>
      <c r="UXA115" s="104"/>
      <c r="UXB115" s="104"/>
      <c r="UXC115" s="104"/>
      <c r="UXD115" s="104"/>
      <c r="UXE115" s="104"/>
      <c r="UXF115" s="104"/>
      <c r="UXG115" s="104"/>
      <c r="UXH115" s="104"/>
      <c r="UXI115" s="104"/>
      <c r="UXJ115" s="104"/>
      <c r="UXK115" s="104"/>
      <c r="UXL115" s="104"/>
      <c r="UXM115" s="104"/>
      <c r="UXN115" s="104"/>
      <c r="UXO115" s="104"/>
      <c r="UXP115" s="104"/>
      <c r="UXQ115" s="104"/>
      <c r="UXR115" s="104"/>
      <c r="UXS115" s="104"/>
      <c r="UXT115" s="104"/>
      <c r="UXU115" s="104"/>
      <c r="UXV115" s="104"/>
      <c r="UXW115" s="104"/>
      <c r="UXX115" s="104"/>
      <c r="UXY115" s="104"/>
      <c r="UXZ115" s="104"/>
      <c r="UYA115" s="104"/>
      <c r="UYB115" s="104"/>
      <c r="UYC115" s="104"/>
      <c r="UYD115" s="104"/>
      <c r="UYE115" s="104"/>
      <c r="UYF115" s="104"/>
      <c r="UYG115" s="104"/>
      <c r="UYH115" s="104"/>
      <c r="UYI115" s="104"/>
      <c r="UYJ115" s="104"/>
      <c r="UYK115" s="104"/>
      <c r="UYL115" s="104"/>
      <c r="UYM115" s="104"/>
      <c r="UYN115" s="104"/>
      <c r="UYO115" s="104"/>
      <c r="UYP115" s="104"/>
      <c r="UYQ115" s="104"/>
      <c r="UYR115" s="104"/>
      <c r="UYS115" s="104"/>
      <c r="UYT115" s="104"/>
      <c r="UYU115" s="104"/>
      <c r="UYV115" s="104"/>
      <c r="UYW115" s="104"/>
      <c r="UYX115" s="104"/>
      <c r="UYY115" s="104"/>
      <c r="UYZ115" s="104"/>
      <c r="UZA115" s="104"/>
      <c r="UZB115" s="104"/>
      <c r="UZC115" s="104"/>
      <c r="UZD115" s="104"/>
      <c r="UZE115" s="104"/>
      <c r="UZF115" s="104"/>
      <c r="UZG115" s="104"/>
      <c r="UZH115" s="104"/>
      <c r="UZI115" s="104"/>
      <c r="UZJ115" s="104"/>
      <c r="UZK115" s="104"/>
      <c r="UZL115" s="104"/>
      <c r="UZM115" s="104"/>
      <c r="UZN115" s="104"/>
      <c r="UZO115" s="104"/>
      <c r="UZP115" s="104"/>
      <c r="UZQ115" s="104"/>
      <c r="UZR115" s="104"/>
      <c r="UZS115" s="104"/>
      <c r="UZT115" s="104"/>
      <c r="UZU115" s="104"/>
      <c r="UZV115" s="104"/>
      <c r="UZW115" s="104"/>
      <c r="UZX115" s="104"/>
      <c r="UZY115" s="104"/>
      <c r="UZZ115" s="104"/>
      <c r="VAA115" s="104"/>
      <c r="VAB115" s="104"/>
      <c r="VAC115" s="104"/>
      <c r="VAD115" s="104"/>
      <c r="VAE115" s="104"/>
      <c r="VAF115" s="104"/>
      <c r="VAG115" s="104"/>
      <c r="VAH115" s="104"/>
      <c r="VAI115" s="104"/>
      <c r="VAJ115" s="104"/>
      <c r="VAK115" s="104"/>
      <c r="VAL115" s="104"/>
      <c r="VAM115" s="104"/>
      <c r="VAN115" s="104"/>
      <c r="VAO115" s="104"/>
      <c r="VAP115" s="104"/>
      <c r="VAQ115" s="104"/>
      <c r="VAR115" s="104"/>
      <c r="VAS115" s="104"/>
      <c r="VAT115" s="104"/>
      <c r="VAU115" s="104"/>
      <c r="VAV115" s="104"/>
      <c r="VAW115" s="104"/>
      <c r="VAX115" s="104"/>
      <c r="VAY115" s="104"/>
      <c r="VAZ115" s="104"/>
      <c r="VBA115" s="104"/>
      <c r="VBB115" s="104"/>
      <c r="VBC115" s="104"/>
      <c r="VBD115" s="104"/>
      <c r="VBE115" s="104"/>
      <c r="VBF115" s="104"/>
      <c r="VBG115" s="104"/>
      <c r="VBH115" s="104"/>
      <c r="VBI115" s="104"/>
      <c r="VBJ115" s="104"/>
      <c r="VBK115" s="104"/>
      <c r="VBL115" s="104"/>
      <c r="VBM115" s="104"/>
      <c r="VBN115" s="104"/>
      <c r="VBO115" s="104"/>
      <c r="VBP115" s="104"/>
      <c r="VBQ115" s="104"/>
      <c r="VBR115" s="104"/>
      <c r="VBS115" s="104"/>
      <c r="VBT115" s="104"/>
      <c r="VBU115" s="104"/>
      <c r="VBV115" s="104"/>
      <c r="VBW115" s="104"/>
      <c r="VBX115" s="104"/>
      <c r="VBY115" s="104"/>
      <c r="VBZ115" s="104"/>
      <c r="VCA115" s="104"/>
      <c r="VCB115" s="104"/>
      <c r="VCC115" s="104"/>
      <c r="VCD115" s="104"/>
      <c r="VCE115" s="104"/>
      <c r="VCF115" s="104"/>
      <c r="VCG115" s="104"/>
      <c r="VCH115" s="104"/>
      <c r="VCI115" s="104"/>
      <c r="VCJ115" s="104"/>
      <c r="VCK115" s="104"/>
      <c r="VCL115" s="104"/>
      <c r="VCM115" s="104"/>
      <c r="VCN115" s="104"/>
      <c r="VCO115" s="104"/>
      <c r="VCP115" s="104"/>
      <c r="VCQ115" s="104"/>
      <c r="VCR115" s="104"/>
      <c r="VCS115" s="104"/>
      <c r="VCT115" s="104"/>
      <c r="VCU115" s="104"/>
      <c r="VCV115" s="104"/>
      <c r="VCW115" s="104"/>
      <c r="VCX115" s="104"/>
      <c r="VCY115" s="104"/>
      <c r="VCZ115" s="104"/>
      <c r="VDA115" s="104"/>
      <c r="VDB115" s="104"/>
      <c r="VDC115" s="104"/>
      <c r="VDD115" s="104"/>
      <c r="VDE115" s="104"/>
      <c r="VDF115" s="104"/>
      <c r="VDG115" s="104"/>
      <c r="VDH115" s="104"/>
      <c r="VDI115" s="104"/>
      <c r="VDJ115" s="104"/>
      <c r="VDK115" s="104"/>
      <c r="VDL115" s="104"/>
      <c r="VDM115" s="104"/>
      <c r="VDN115" s="104"/>
      <c r="VDO115" s="104"/>
      <c r="VDP115" s="104"/>
      <c r="VDQ115" s="104"/>
      <c r="VDR115" s="104"/>
      <c r="VDS115" s="104"/>
      <c r="VDT115" s="104"/>
      <c r="VDU115" s="104"/>
      <c r="VDV115" s="104"/>
      <c r="VDW115" s="104"/>
      <c r="VDX115" s="104"/>
      <c r="VDY115" s="104"/>
      <c r="VDZ115" s="104"/>
      <c r="VEA115" s="104"/>
      <c r="VEB115" s="104"/>
      <c r="VEC115" s="104"/>
      <c r="VED115" s="104"/>
      <c r="VEE115" s="104"/>
      <c r="VEF115" s="104"/>
      <c r="VEG115" s="104"/>
      <c r="VEH115" s="104"/>
      <c r="VEI115" s="104"/>
      <c r="VEJ115" s="104"/>
      <c r="VEK115" s="104"/>
      <c r="VEL115" s="104"/>
      <c r="VEM115" s="104"/>
      <c r="VEN115" s="104"/>
      <c r="VEO115" s="104"/>
      <c r="VEP115" s="104"/>
      <c r="VEQ115" s="104"/>
      <c r="VER115" s="104"/>
      <c r="VES115" s="104"/>
      <c r="VET115" s="104"/>
      <c r="VEU115" s="104"/>
      <c r="VEV115" s="104"/>
      <c r="VEW115" s="104"/>
      <c r="VEX115" s="104"/>
      <c r="VEY115" s="104"/>
      <c r="VEZ115" s="104"/>
      <c r="VFA115" s="104"/>
      <c r="VFB115" s="104"/>
      <c r="VFC115" s="104"/>
      <c r="VFD115" s="104"/>
      <c r="VFE115" s="104"/>
      <c r="VFF115" s="104"/>
      <c r="VFG115" s="104"/>
      <c r="VFH115" s="104"/>
      <c r="VFI115" s="104"/>
      <c r="VFJ115" s="104"/>
      <c r="VFK115" s="104"/>
      <c r="VFL115" s="104"/>
      <c r="VFM115" s="104"/>
      <c r="VFN115" s="104"/>
      <c r="VFO115" s="104"/>
      <c r="VFP115" s="104"/>
      <c r="VFQ115" s="104"/>
      <c r="VFR115" s="104"/>
      <c r="VFS115" s="104"/>
      <c r="VFT115" s="104"/>
      <c r="VFU115" s="104"/>
      <c r="VFV115" s="104"/>
      <c r="VFW115" s="104"/>
      <c r="VFX115" s="104"/>
      <c r="VFY115" s="104"/>
      <c r="VFZ115" s="104"/>
      <c r="VGA115" s="104"/>
      <c r="VGB115" s="104"/>
      <c r="VGC115" s="104"/>
      <c r="VGD115" s="104"/>
      <c r="VGE115" s="104"/>
      <c r="VGF115" s="104"/>
      <c r="VGG115" s="104"/>
      <c r="VGH115" s="104"/>
      <c r="VGI115" s="104"/>
      <c r="VGJ115" s="104"/>
      <c r="VGK115" s="104"/>
      <c r="VGL115" s="104"/>
      <c r="VGM115" s="104"/>
      <c r="VGN115" s="104"/>
      <c r="VGO115" s="104"/>
      <c r="VGP115" s="104"/>
      <c r="VGQ115" s="104"/>
      <c r="VGR115" s="104"/>
      <c r="VGS115" s="104"/>
      <c r="VGT115" s="104"/>
      <c r="VGU115" s="104"/>
      <c r="VGV115" s="104"/>
      <c r="VGW115" s="104"/>
      <c r="VGX115" s="104"/>
      <c r="VGY115" s="104"/>
      <c r="VGZ115" s="104"/>
      <c r="VHA115" s="104"/>
      <c r="VHB115" s="104"/>
      <c r="VHC115" s="104"/>
      <c r="VHD115" s="104"/>
      <c r="VHE115" s="104"/>
      <c r="VHF115" s="104"/>
      <c r="VHG115" s="104"/>
      <c r="VHH115" s="104"/>
      <c r="VHI115" s="104"/>
      <c r="VHJ115" s="104"/>
      <c r="VHK115" s="104"/>
      <c r="VHL115" s="104"/>
      <c r="VHM115" s="104"/>
      <c r="VHN115" s="104"/>
      <c r="VHO115" s="104"/>
      <c r="VHP115" s="104"/>
      <c r="VHQ115" s="104"/>
      <c r="VHR115" s="104"/>
      <c r="VHS115" s="104"/>
      <c r="VHT115" s="104"/>
      <c r="VHU115" s="104"/>
      <c r="VHV115" s="104"/>
      <c r="VHW115" s="104"/>
      <c r="VHX115" s="104"/>
      <c r="VHY115" s="104"/>
      <c r="VHZ115" s="104"/>
      <c r="VIA115" s="104"/>
      <c r="VIB115" s="104"/>
      <c r="VIC115" s="104"/>
      <c r="VID115" s="104"/>
      <c r="VIE115" s="104"/>
      <c r="VIF115" s="104"/>
      <c r="VIG115" s="104"/>
      <c r="VIH115" s="104"/>
      <c r="VII115" s="104"/>
      <c r="VIJ115" s="104"/>
      <c r="VIK115" s="104"/>
      <c r="VIL115" s="104"/>
      <c r="VIM115" s="104"/>
      <c r="VIN115" s="104"/>
      <c r="VIO115" s="104"/>
      <c r="VIP115" s="104"/>
      <c r="VIQ115" s="104"/>
      <c r="VIR115" s="104"/>
      <c r="VIS115" s="104"/>
      <c r="VIT115" s="104"/>
      <c r="VIU115" s="104"/>
      <c r="VIV115" s="104"/>
      <c r="VIW115" s="104"/>
      <c r="VIX115" s="104"/>
      <c r="VIY115" s="104"/>
      <c r="VIZ115" s="104"/>
      <c r="VJA115" s="104"/>
      <c r="VJB115" s="104"/>
      <c r="VJC115" s="104"/>
      <c r="VJD115" s="104"/>
      <c r="VJE115" s="104"/>
      <c r="VJF115" s="104"/>
      <c r="VJG115" s="104"/>
      <c r="VJH115" s="104"/>
      <c r="VJI115" s="104"/>
      <c r="VJJ115" s="104"/>
      <c r="VJK115" s="104"/>
      <c r="VJL115" s="104"/>
      <c r="VJM115" s="104"/>
      <c r="VJN115" s="104"/>
      <c r="VJO115" s="104"/>
      <c r="VJP115" s="104"/>
      <c r="VJQ115" s="104"/>
      <c r="VJR115" s="104"/>
      <c r="VJS115" s="104"/>
      <c r="VJT115" s="104"/>
      <c r="VJU115" s="104"/>
      <c r="VJV115" s="104"/>
      <c r="VJW115" s="104"/>
      <c r="VJX115" s="104"/>
      <c r="VJY115" s="104"/>
      <c r="VJZ115" s="104"/>
      <c r="VKA115" s="104"/>
      <c r="VKB115" s="104"/>
      <c r="VKC115" s="104"/>
      <c r="VKD115" s="104"/>
      <c r="VKE115" s="104"/>
      <c r="VKF115" s="104"/>
      <c r="VKG115" s="104"/>
      <c r="VKH115" s="104"/>
      <c r="VKI115" s="104"/>
      <c r="VKJ115" s="104"/>
      <c r="VKK115" s="104"/>
      <c r="VKL115" s="104"/>
      <c r="VKM115" s="104"/>
      <c r="VKN115" s="104"/>
      <c r="VKO115" s="104"/>
      <c r="VKP115" s="104"/>
      <c r="VKQ115" s="104"/>
      <c r="VKR115" s="104"/>
      <c r="VKS115" s="104"/>
      <c r="VKT115" s="104"/>
      <c r="VKU115" s="104"/>
      <c r="VKV115" s="104"/>
      <c r="VKW115" s="104"/>
      <c r="VKX115" s="104"/>
      <c r="VKY115" s="104"/>
      <c r="VKZ115" s="104"/>
      <c r="VLA115" s="104"/>
      <c r="VLB115" s="104"/>
      <c r="VLC115" s="104"/>
      <c r="VLD115" s="104"/>
      <c r="VLE115" s="104"/>
      <c r="VLF115" s="104"/>
      <c r="VLG115" s="104"/>
      <c r="VLH115" s="104"/>
      <c r="VLI115" s="104"/>
      <c r="VLJ115" s="104"/>
      <c r="VLK115" s="104"/>
      <c r="VLL115" s="104"/>
      <c r="VLM115" s="104"/>
      <c r="VLN115" s="104"/>
      <c r="VLO115" s="104"/>
      <c r="VLP115" s="104"/>
      <c r="VLQ115" s="104"/>
      <c r="VLR115" s="104"/>
      <c r="VLS115" s="104"/>
      <c r="VLT115" s="104"/>
      <c r="VLU115" s="104"/>
      <c r="VLV115" s="104"/>
      <c r="VLW115" s="104"/>
      <c r="VLX115" s="104"/>
      <c r="VLY115" s="104"/>
      <c r="VLZ115" s="104"/>
      <c r="VMA115" s="104"/>
      <c r="VMB115" s="104"/>
      <c r="VMC115" s="104"/>
      <c r="VMD115" s="104"/>
      <c r="VME115" s="104"/>
      <c r="VMF115" s="104"/>
      <c r="VMG115" s="104"/>
      <c r="VMH115" s="104"/>
      <c r="VMI115" s="104"/>
      <c r="VMJ115" s="104"/>
      <c r="VMK115" s="104"/>
      <c r="VML115" s="104"/>
      <c r="VMM115" s="104"/>
      <c r="VMN115" s="104"/>
      <c r="VMO115" s="104"/>
      <c r="VMP115" s="104"/>
      <c r="VMQ115" s="104"/>
      <c r="VMR115" s="104"/>
      <c r="VMS115" s="104"/>
      <c r="VMT115" s="104"/>
      <c r="VMU115" s="104"/>
      <c r="VMV115" s="104"/>
      <c r="VMW115" s="104"/>
      <c r="VMX115" s="104"/>
      <c r="VMY115" s="104"/>
      <c r="VMZ115" s="104"/>
      <c r="VNA115" s="104"/>
      <c r="VNB115" s="104"/>
      <c r="VNC115" s="104"/>
      <c r="VND115" s="104"/>
      <c r="VNE115" s="104"/>
      <c r="VNF115" s="104"/>
      <c r="VNG115" s="104"/>
      <c r="VNH115" s="104"/>
      <c r="VNI115" s="104"/>
      <c r="VNJ115" s="104"/>
      <c r="VNK115" s="104"/>
      <c r="VNL115" s="104"/>
      <c r="VNM115" s="104"/>
      <c r="VNN115" s="104"/>
      <c r="VNO115" s="104"/>
      <c r="VNP115" s="104"/>
      <c r="VNQ115" s="104"/>
      <c r="VNR115" s="104"/>
      <c r="VNS115" s="104"/>
      <c r="VNT115" s="104"/>
      <c r="VNU115" s="104"/>
      <c r="VNV115" s="104"/>
      <c r="VNW115" s="104"/>
      <c r="VNX115" s="104"/>
      <c r="VNY115" s="104"/>
      <c r="VNZ115" s="104"/>
      <c r="VOA115" s="104"/>
      <c r="VOB115" s="104"/>
      <c r="VOC115" s="104"/>
      <c r="VOD115" s="104"/>
      <c r="VOE115" s="104"/>
      <c r="VOF115" s="104"/>
      <c r="VOG115" s="104"/>
      <c r="VOH115" s="104"/>
      <c r="VOI115" s="104"/>
      <c r="VOJ115" s="104"/>
      <c r="VOK115" s="104"/>
      <c r="VOL115" s="104"/>
      <c r="VOM115" s="104"/>
      <c r="VON115" s="104"/>
      <c r="VOO115" s="104"/>
      <c r="VOP115" s="104"/>
      <c r="VOQ115" s="104"/>
      <c r="VOR115" s="104"/>
      <c r="VOS115" s="104"/>
      <c r="VOT115" s="104"/>
      <c r="VOU115" s="104"/>
      <c r="VOV115" s="104"/>
      <c r="VOW115" s="104"/>
      <c r="VOX115" s="104"/>
      <c r="VOY115" s="104"/>
      <c r="VOZ115" s="104"/>
      <c r="VPA115" s="104"/>
      <c r="VPB115" s="104"/>
      <c r="VPC115" s="104"/>
      <c r="VPD115" s="104"/>
      <c r="VPE115" s="104"/>
      <c r="VPF115" s="104"/>
      <c r="VPG115" s="104"/>
      <c r="VPH115" s="104"/>
      <c r="VPI115" s="104"/>
      <c r="VPJ115" s="104"/>
      <c r="VPK115" s="104"/>
      <c r="VPL115" s="104"/>
      <c r="VPM115" s="104"/>
      <c r="VPN115" s="104"/>
      <c r="VPO115" s="104"/>
      <c r="VPP115" s="104"/>
      <c r="VPQ115" s="104"/>
      <c r="VPR115" s="104"/>
      <c r="VPS115" s="104"/>
      <c r="VPT115" s="104"/>
      <c r="VPU115" s="104"/>
      <c r="VPV115" s="104"/>
      <c r="VPW115" s="104"/>
      <c r="VPX115" s="104"/>
      <c r="VPY115" s="104"/>
      <c r="VPZ115" s="104"/>
      <c r="VQA115" s="104"/>
      <c r="VQB115" s="104"/>
      <c r="VQC115" s="104"/>
      <c r="VQD115" s="104"/>
      <c r="VQE115" s="104"/>
      <c r="VQF115" s="104"/>
      <c r="VQG115" s="104"/>
      <c r="VQH115" s="104"/>
      <c r="VQI115" s="104"/>
      <c r="VQJ115" s="104"/>
      <c r="VQK115" s="104"/>
      <c r="VQL115" s="104"/>
      <c r="VQM115" s="104"/>
      <c r="VQN115" s="104"/>
      <c r="VQO115" s="104"/>
      <c r="VQP115" s="104"/>
      <c r="VQQ115" s="104"/>
      <c r="VQR115" s="104"/>
      <c r="VQS115" s="104"/>
      <c r="VQT115" s="104"/>
      <c r="VQU115" s="104"/>
      <c r="VQV115" s="104"/>
      <c r="VQW115" s="104"/>
      <c r="VQX115" s="104"/>
      <c r="VQY115" s="104"/>
      <c r="VQZ115" s="104"/>
      <c r="VRA115" s="104"/>
      <c r="VRB115" s="104"/>
      <c r="VRC115" s="104"/>
      <c r="VRD115" s="104"/>
      <c r="VRE115" s="104"/>
      <c r="VRF115" s="104"/>
      <c r="VRG115" s="104"/>
      <c r="VRH115" s="104"/>
      <c r="VRI115" s="104"/>
      <c r="VRJ115" s="104"/>
      <c r="VRK115" s="104"/>
      <c r="VRL115" s="104"/>
      <c r="VRM115" s="104"/>
      <c r="VRN115" s="104"/>
      <c r="VRO115" s="104"/>
      <c r="VRP115" s="104"/>
      <c r="VRQ115" s="104"/>
      <c r="VRR115" s="104"/>
      <c r="VRS115" s="104"/>
      <c r="VRT115" s="104"/>
      <c r="VRU115" s="104"/>
      <c r="VRV115" s="104"/>
      <c r="VRW115" s="104"/>
      <c r="VRX115" s="104"/>
      <c r="VRY115" s="104"/>
      <c r="VRZ115" s="104"/>
      <c r="VSA115" s="104"/>
      <c r="VSB115" s="104"/>
      <c r="VSC115" s="104"/>
      <c r="VSD115" s="104"/>
      <c r="VSE115" s="104"/>
      <c r="VSF115" s="104"/>
      <c r="VSG115" s="104"/>
      <c r="VSH115" s="104"/>
      <c r="VSI115" s="104"/>
      <c r="VSJ115" s="104"/>
      <c r="VSK115" s="104"/>
      <c r="VSL115" s="104"/>
      <c r="VSM115" s="104"/>
      <c r="VSN115" s="104"/>
      <c r="VSO115" s="104"/>
      <c r="VSP115" s="104"/>
      <c r="VSQ115" s="104"/>
      <c r="VSR115" s="104"/>
      <c r="VSS115" s="104"/>
      <c r="VST115" s="104"/>
      <c r="VSU115" s="104"/>
      <c r="VSV115" s="104"/>
      <c r="VSW115" s="104"/>
      <c r="VSX115" s="104"/>
      <c r="VSY115" s="104"/>
      <c r="VSZ115" s="104"/>
      <c r="VTA115" s="104"/>
      <c r="VTB115" s="104"/>
      <c r="VTC115" s="104"/>
      <c r="VTD115" s="104"/>
      <c r="VTE115" s="104"/>
      <c r="VTF115" s="104"/>
      <c r="VTG115" s="104"/>
      <c r="VTH115" s="104"/>
      <c r="VTI115" s="104"/>
      <c r="VTJ115" s="104"/>
      <c r="VTK115" s="104"/>
      <c r="VTL115" s="104"/>
      <c r="VTM115" s="104"/>
      <c r="VTN115" s="104"/>
      <c r="VTO115" s="104"/>
      <c r="VTP115" s="104"/>
      <c r="VTQ115" s="104"/>
      <c r="VTR115" s="104"/>
      <c r="VTS115" s="104"/>
      <c r="VTT115" s="104"/>
      <c r="VTU115" s="104"/>
      <c r="VTV115" s="104"/>
      <c r="VTW115" s="104"/>
      <c r="VTX115" s="104"/>
      <c r="VTY115" s="104"/>
      <c r="VTZ115" s="104"/>
      <c r="VUA115" s="104"/>
      <c r="VUB115" s="104"/>
      <c r="VUC115" s="104"/>
      <c r="VUD115" s="104"/>
      <c r="VUE115" s="104"/>
      <c r="VUF115" s="104"/>
      <c r="VUG115" s="104"/>
      <c r="VUH115" s="104"/>
      <c r="VUI115" s="104"/>
      <c r="VUJ115" s="104"/>
      <c r="VUK115" s="104"/>
      <c r="VUL115" s="104"/>
      <c r="VUM115" s="104"/>
      <c r="VUN115" s="104"/>
      <c r="VUO115" s="104"/>
      <c r="VUP115" s="104"/>
      <c r="VUQ115" s="104"/>
      <c r="VUR115" s="104"/>
      <c r="VUS115" s="104"/>
      <c r="VUT115" s="104"/>
      <c r="VUU115" s="104"/>
      <c r="VUV115" s="104"/>
      <c r="VUW115" s="104"/>
      <c r="VUX115" s="104"/>
      <c r="VUY115" s="104"/>
      <c r="VUZ115" s="104"/>
      <c r="VVA115" s="104"/>
      <c r="VVB115" s="104"/>
      <c r="VVC115" s="104"/>
      <c r="VVD115" s="104"/>
      <c r="VVE115" s="104"/>
      <c r="VVF115" s="104"/>
      <c r="VVG115" s="104"/>
      <c r="VVH115" s="104"/>
      <c r="VVI115" s="104"/>
      <c r="VVJ115" s="104"/>
      <c r="VVK115" s="104"/>
      <c r="VVL115" s="104"/>
      <c r="VVM115" s="104"/>
      <c r="VVN115" s="104"/>
      <c r="VVO115" s="104"/>
      <c r="VVP115" s="104"/>
      <c r="VVQ115" s="104"/>
      <c r="VVR115" s="104"/>
      <c r="VVS115" s="104"/>
      <c r="VVT115" s="104"/>
      <c r="VVU115" s="104"/>
      <c r="VVV115" s="104"/>
      <c r="VVW115" s="104"/>
      <c r="VVX115" s="104"/>
      <c r="VVY115" s="104"/>
      <c r="VVZ115" s="104"/>
      <c r="VWA115" s="104"/>
      <c r="VWB115" s="104"/>
      <c r="VWC115" s="104"/>
      <c r="VWD115" s="104"/>
      <c r="VWE115" s="104"/>
      <c r="VWF115" s="104"/>
      <c r="VWG115" s="104"/>
      <c r="VWH115" s="104"/>
      <c r="VWI115" s="104"/>
      <c r="VWJ115" s="104"/>
      <c r="VWK115" s="104"/>
      <c r="VWL115" s="104"/>
      <c r="VWM115" s="104"/>
      <c r="VWN115" s="104"/>
      <c r="VWO115" s="104"/>
      <c r="VWP115" s="104"/>
      <c r="VWQ115" s="104"/>
      <c r="VWR115" s="104"/>
      <c r="VWS115" s="104"/>
      <c r="VWT115" s="104"/>
      <c r="VWU115" s="104"/>
      <c r="VWV115" s="104"/>
      <c r="VWW115" s="104"/>
      <c r="VWX115" s="104"/>
      <c r="VWY115" s="104"/>
      <c r="VWZ115" s="104"/>
      <c r="VXA115" s="104"/>
      <c r="VXB115" s="104"/>
      <c r="VXC115" s="104"/>
      <c r="VXD115" s="104"/>
      <c r="VXE115" s="104"/>
      <c r="VXF115" s="104"/>
      <c r="VXG115" s="104"/>
      <c r="VXH115" s="104"/>
      <c r="VXI115" s="104"/>
      <c r="VXJ115" s="104"/>
      <c r="VXK115" s="104"/>
      <c r="VXL115" s="104"/>
      <c r="VXM115" s="104"/>
      <c r="VXN115" s="104"/>
      <c r="VXO115" s="104"/>
      <c r="VXP115" s="104"/>
      <c r="VXQ115" s="104"/>
      <c r="VXR115" s="104"/>
      <c r="VXS115" s="104"/>
      <c r="VXT115" s="104"/>
      <c r="VXU115" s="104"/>
      <c r="VXV115" s="104"/>
      <c r="VXW115" s="104"/>
      <c r="VXX115" s="104"/>
      <c r="VXY115" s="104"/>
      <c r="VXZ115" s="104"/>
      <c r="VYA115" s="104"/>
      <c r="VYB115" s="104"/>
      <c r="VYC115" s="104"/>
      <c r="VYD115" s="104"/>
      <c r="VYE115" s="104"/>
      <c r="VYF115" s="104"/>
      <c r="VYG115" s="104"/>
      <c r="VYH115" s="104"/>
      <c r="VYI115" s="104"/>
      <c r="VYJ115" s="104"/>
      <c r="VYK115" s="104"/>
      <c r="VYL115" s="104"/>
      <c r="VYM115" s="104"/>
      <c r="VYN115" s="104"/>
      <c r="VYO115" s="104"/>
      <c r="VYP115" s="104"/>
      <c r="VYQ115" s="104"/>
      <c r="VYR115" s="104"/>
      <c r="VYS115" s="104"/>
      <c r="VYT115" s="104"/>
      <c r="VYU115" s="104"/>
      <c r="VYV115" s="104"/>
      <c r="VYW115" s="104"/>
      <c r="VYX115" s="104"/>
      <c r="VYY115" s="104"/>
      <c r="VYZ115" s="104"/>
      <c r="VZA115" s="104"/>
      <c r="VZB115" s="104"/>
      <c r="VZC115" s="104"/>
      <c r="VZD115" s="104"/>
      <c r="VZE115" s="104"/>
      <c r="VZF115" s="104"/>
      <c r="VZG115" s="104"/>
      <c r="VZH115" s="104"/>
      <c r="VZI115" s="104"/>
      <c r="VZJ115" s="104"/>
      <c r="VZK115" s="104"/>
      <c r="VZL115" s="104"/>
      <c r="VZM115" s="104"/>
      <c r="VZN115" s="104"/>
      <c r="VZO115" s="104"/>
      <c r="VZP115" s="104"/>
      <c r="VZQ115" s="104"/>
      <c r="VZR115" s="104"/>
      <c r="VZS115" s="104"/>
      <c r="VZT115" s="104"/>
      <c r="VZU115" s="104"/>
      <c r="VZV115" s="104"/>
      <c r="VZW115" s="104"/>
      <c r="VZX115" s="104"/>
      <c r="VZY115" s="104"/>
      <c r="VZZ115" s="104"/>
      <c r="WAA115" s="104"/>
      <c r="WAB115" s="104"/>
      <c r="WAC115" s="104"/>
      <c r="WAD115" s="104"/>
      <c r="WAE115" s="104"/>
      <c r="WAF115" s="104"/>
      <c r="WAG115" s="104"/>
      <c r="WAH115" s="104"/>
      <c r="WAI115" s="104"/>
      <c r="WAJ115" s="104"/>
      <c r="WAK115" s="104"/>
      <c r="WAL115" s="104"/>
      <c r="WAM115" s="104"/>
      <c r="WAN115" s="104"/>
      <c r="WAO115" s="104"/>
      <c r="WAP115" s="104"/>
      <c r="WAQ115" s="104"/>
      <c r="WAR115" s="104"/>
      <c r="WAS115" s="104"/>
      <c r="WAT115" s="104"/>
      <c r="WAU115" s="104"/>
      <c r="WAV115" s="104"/>
      <c r="WAW115" s="104"/>
      <c r="WAX115" s="104"/>
      <c r="WAY115" s="104"/>
      <c r="WAZ115" s="104"/>
      <c r="WBA115" s="104"/>
      <c r="WBB115" s="104"/>
      <c r="WBC115" s="104"/>
      <c r="WBD115" s="104"/>
      <c r="WBE115" s="104"/>
      <c r="WBF115" s="104"/>
      <c r="WBG115" s="104"/>
      <c r="WBH115" s="104"/>
      <c r="WBI115" s="104"/>
      <c r="WBJ115" s="104"/>
      <c r="WBK115" s="104"/>
      <c r="WBL115" s="104"/>
      <c r="WBM115" s="104"/>
      <c r="WBN115" s="104"/>
      <c r="WBO115" s="104"/>
      <c r="WBP115" s="104"/>
      <c r="WBQ115" s="104"/>
      <c r="WBR115" s="104"/>
      <c r="WBS115" s="104"/>
      <c r="WBT115" s="104"/>
      <c r="WBU115" s="104"/>
      <c r="WBV115" s="104"/>
      <c r="WBW115" s="104"/>
      <c r="WBX115" s="104"/>
      <c r="WBY115" s="104"/>
      <c r="WBZ115" s="104"/>
      <c r="WCA115" s="104"/>
      <c r="WCB115" s="104"/>
      <c r="WCC115" s="104"/>
      <c r="WCD115" s="104"/>
      <c r="WCE115" s="104"/>
      <c r="WCF115" s="104"/>
      <c r="WCG115" s="104"/>
      <c r="WCH115" s="104"/>
      <c r="WCI115" s="104"/>
      <c r="WCJ115" s="104"/>
      <c r="WCK115" s="104"/>
      <c r="WCL115" s="104"/>
      <c r="WCM115" s="104"/>
      <c r="WCN115" s="104"/>
      <c r="WCO115" s="104"/>
      <c r="WCP115" s="104"/>
      <c r="WCQ115" s="104"/>
      <c r="WCR115" s="104"/>
      <c r="WCS115" s="104"/>
      <c r="WCT115" s="104"/>
      <c r="WCU115" s="104"/>
      <c r="WCV115" s="104"/>
      <c r="WCW115" s="104"/>
      <c r="WCX115" s="104"/>
      <c r="WCY115" s="104"/>
      <c r="WCZ115" s="104"/>
      <c r="WDA115" s="104"/>
      <c r="WDB115" s="104"/>
      <c r="WDC115" s="104"/>
      <c r="WDD115" s="104"/>
      <c r="WDE115" s="104"/>
      <c r="WDF115" s="104"/>
      <c r="WDG115" s="104"/>
      <c r="WDH115" s="104"/>
      <c r="WDI115" s="104"/>
      <c r="WDJ115" s="104"/>
      <c r="WDK115" s="104"/>
      <c r="WDL115" s="104"/>
      <c r="WDM115" s="104"/>
      <c r="WDN115" s="104"/>
      <c r="WDO115" s="104"/>
      <c r="WDP115" s="104"/>
      <c r="WDQ115" s="104"/>
      <c r="WDR115" s="104"/>
      <c r="WDS115" s="104"/>
      <c r="WDT115" s="104"/>
      <c r="WDU115" s="104"/>
      <c r="WDV115" s="104"/>
      <c r="WDW115" s="104"/>
      <c r="WDX115" s="104"/>
      <c r="WDY115" s="104"/>
      <c r="WDZ115" s="104"/>
      <c r="WEA115" s="104"/>
      <c r="WEB115" s="104"/>
      <c r="WEC115" s="104"/>
      <c r="WED115" s="104"/>
      <c r="WEE115" s="104"/>
      <c r="WEF115" s="104"/>
      <c r="WEG115" s="104"/>
      <c r="WEH115" s="104"/>
      <c r="WEI115" s="104"/>
      <c r="WEJ115" s="104"/>
      <c r="WEK115" s="104"/>
      <c r="WEL115" s="104"/>
      <c r="WEM115" s="104"/>
      <c r="WEN115" s="104"/>
      <c r="WEO115" s="104"/>
      <c r="WEP115" s="104"/>
      <c r="WEQ115" s="104"/>
      <c r="WER115" s="104"/>
      <c r="WES115" s="104"/>
      <c r="WET115" s="104"/>
      <c r="WEU115" s="104"/>
      <c r="WEV115" s="104"/>
      <c r="WEW115" s="104"/>
      <c r="WEX115" s="104"/>
      <c r="WEY115" s="104"/>
      <c r="WEZ115" s="104"/>
      <c r="WFA115" s="104"/>
      <c r="WFB115" s="104"/>
      <c r="WFC115" s="104"/>
      <c r="WFD115" s="104"/>
      <c r="WFE115" s="104"/>
      <c r="WFF115" s="104"/>
      <c r="WFG115" s="104"/>
      <c r="WFH115" s="104"/>
      <c r="WFI115" s="104"/>
      <c r="WFJ115" s="104"/>
      <c r="WFK115" s="104"/>
      <c r="WFL115" s="104"/>
      <c r="WFM115" s="104"/>
      <c r="WFN115" s="104"/>
      <c r="WFO115" s="104"/>
      <c r="WFP115" s="104"/>
      <c r="WFQ115" s="104"/>
      <c r="WFR115" s="104"/>
      <c r="WFS115" s="104"/>
      <c r="WFT115" s="104"/>
      <c r="WFU115" s="104"/>
      <c r="WFV115" s="104"/>
      <c r="WFW115" s="104"/>
      <c r="WFX115" s="104"/>
      <c r="WFY115" s="104"/>
      <c r="WFZ115" s="104"/>
      <c r="WGA115" s="104"/>
      <c r="WGB115" s="104"/>
      <c r="WGC115" s="104"/>
      <c r="WGD115" s="104"/>
      <c r="WGE115" s="104"/>
      <c r="WGF115" s="104"/>
      <c r="WGG115" s="104"/>
      <c r="WGH115" s="104"/>
      <c r="WGI115" s="104"/>
      <c r="WGJ115" s="104"/>
      <c r="WGK115" s="104"/>
      <c r="WGL115" s="104"/>
      <c r="WGM115" s="104"/>
      <c r="WGN115" s="104"/>
      <c r="WGO115" s="104"/>
      <c r="WGP115" s="104"/>
      <c r="WGQ115" s="104"/>
      <c r="WGR115" s="104"/>
      <c r="WGS115" s="104"/>
      <c r="WGT115" s="104"/>
      <c r="WGU115" s="104"/>
      <c r="WGV115" s="104"/>
      <c r="WGW115" s="104"/>
      <c r="WGX115" s="104"/>
      <c r="WGY115" s="104"/>
      <c r="WGZ115" s="104"/>
      <c r="WHA115" s="104"/>
      <c r="WHB115" s="104"/>
      <c r="WHC115" s="104"/>
      <c r="WHD115" s="104"/>
      <c r="WHE115" s="104"/>
      <c r="WHF115" s="104"/>
      <c r="WHG115" s="104"/>
      <c r="WHH115" s="104"/>
      <c r="WHI115" s="104"/>
      <c r="WHJ115" s="104"/>
      <c r="WHK115" s="104"/>
      <c r="WHL115" s="104"/>
      <c r="WHM115" s="104"/>
      <c r="WHN115" s="104"/>
      <c r="WHO115" s="104"/>
      <c r="WHP115" s="104"/>
      <c r="WHQ115" s="104"/>
      <c r="WHR115" s="104"/>
      <c r="WHS115" s="104"/>
      <c r="WHT115" s="104"/>
      <c r="WHU115" s="104"/>
      <c r="WHV115" s="104"/>
      <c r="WHW115" s="104"/>
      <c r="WHX115" s="104"/>
      <c r="WHY115" s="104"/>
      <c r="WHZ115" s="104"/>
      <c r="WIA115" s="104"/>
      <c r="WIB115" s="104"/>
      <c r="WIC115" s="104"/>
      <c r="WID115" s="104"/>
      <c r="WIE115" s="104"/>
      <c r="WIF115" s="104"/>
      <c r="WIG115" s="104"/>
      <c r="WIH115" s="104"/>
      <c r="WII115" s="104"/>
      <c r="WIJ115" s="104"/>
      <c r="WIK115" s="104"/>
      <c r="WIL115" s="104"/>
      <c r="WIM115" s="104"/>
      <c r="WIN115" s="104"/>
      <c r="WIO115" s="104"/>
      <c r="WIP115" s="104"/>
      <c r="WIQ115" s="104"/>
      <c r="WIR115" s="104"/>
      <c r="WIS115" s="104"/>
      <c r="WIT115" s="104"/>
      <c r="WIU115" s="104"/>
      <c r="WIV115" s="104"/>
      <c r="WIW115" s="104"/>
      <c r="WIX115" s="104"/>
      <c r="WIY115" s="104"/>
      <c r="WIZ115" s="104"/>
      <c r="WJA115" s="104"/>
      <c r="WJB115" s="104"/>
      <c r="WJC115" s="104"/>
      <c r="WJD115" s="104"/>
      <c r="WJE115" s="104"/>
      <c r="WJF115" s="104"/>
      <c r="WJG115" s="104"/>
      <c r="WJH115" s="104"/>
      <c r="WJI115" s="104"/>
      <c r="WJJ115" s="104"/>
      <c r="WJK115" s="104"/>
      <c r="WJL115" s="104"/>
      <c r="WJM115" s="104"/>
      <c r="WJN115" s="104"/>
      <c r="WJO115" s="104"/>
      <c r="WJP115" s="104"/>
      <c r="WJQ115" s="104"/>
      <c r="WJR115" s="104"/>
      <c r="WJS115" s="104"/>
      <c r="WJT115" s="104"/>
      <c r="WJU115" s="104"/>
      <c r="WJV115" s="104"/>
      <c r="WJW115" s="104"/>
      <c r="WJX115" s="104"/>
      <c r="WJY115" s="104"/>
      <c r="WJZ115" s="104"/>
      <c r="WKA115" s="104"/>
      <c r="WKB115" s="104"/>
      <c r="WKC115" s="104"/>
      <c r="WKD115" s="104"/>
      <c r="WKE115" s="104"/>
      <c r="WKF115" s="104"/>
      <c r="WKG115" s="104"/>
      <c r="WKH115" s="104"/>
      <c r="WKI115" s="104"/>
      <c r="WKJ115" s="104"/>
      <c r="WKK115" s="104"/>
      <c r="WKL115" s="104"/>
      <c r="WKM115" s="104"/>
      <c r="WKN115" s="104"/>
      <c r="WKO115" s="104"/>
      <c r="WKP115" s="104"/>
      <c r="WKQ115" s="104"/>
      <c r="WKR115" s="104"/>
      <c r="WKS115" s="104"/>
      <c r="WKT115" s="104"/>
      <c r="WKU115" s="104"/>
      <c r="WKV115" s="104"/>
      <c r="WKW115" s="104"/>
      <c r="WKX115" s="104"/>
      <c r="WKY115" s="104"/>
      <c r="WKZ115" s="104"/>
      <c r="WLA115" s="104"/>
      <c r="WLB115" s="104"/>
      <c r="WLC115" s="104"/>
      <c r="WLD115" s="104"/>
      <c r="WLE115" s="104"/>
      <c r="WLF115" s="104"/>
      <c r="WLG115" s="104"/>
      <c r="WLH115" s="104"/>
      <c r="WLI115" s="104"/>
      <c r="WLJ115" s="104"/>
      <c r="WLK115" s="104"/>
      <c r="WLL115" s="104"/>
      <c r="WLM115" s="104"/>
      <c r="WLN115" s="104"/>
      <c r="WLO115" s="104"/>
      <c r="WLP115" s="104"/>
      <c r="WLQ115" s="104"/>
      <c r="WLR115" s="104"/>
      <c r="WLS115" s="104"/>
      <c r="WLT115" s="104"/>
      <c r="WLU115" s="104"/>
      <c r="WLV115" s="104"/>
      <c r="WLW115" s="104"/>
      <c r="WLX115" s="104"/>
      <c r="WLY115" s="104"/>
      <c r="WLZ115" s="104"/>
      <c r="WMA115" s="104"/>
      <c r="WMB115" s="104"/>
      <c r="WMC115" s="104"/>
      <c r="WMD115" s="104"/>
      <c r="WME115" s="104"/>
      <c r="WMF115" s="104"/>
      <c r="WMG115" s="104"/>
      <c r="WMH115" s="104"/>
      <c r="WMI115" s="104"/>
      <c r="WMJ115" s="104"/>
      <c r="WMK115" s="104"/>
      <c r="WML115" s="104"/>
      <c r="WMM115" s="104"/>
      <c r="WMN115" s="104"/>
      <c r="WMO115" s="104"/>
      <c r="WMP115" s="104"/>
      <c r="WMQ115" s="104"/>
      <c r="WMR115" s="104"/>
      <c r="WMS115" s="104"/>
      <c r="WMT115" s="104"/>
      <c r="WMU115" s="104"/>
      <c r="WMV115" s="104"/>
      <c r="WMW115" s="104"/>
      <c r="WMX115" s="104"/>
      <c r="WMY115" s="104"/>
      <c r="WMZ115" s="104"/>
      <c r="WNA115" s="104"/>
      <c r="WNB115" s="104"/>
      <c r="WNC115" s="104"/>
      <c r="WND115" s="104"/>
      <c r="WNE115" s="104"/>
      <c r="WNF115" s="104"/>
      <c r="WNG115" s="104"/>
      <c r="WNH115" s="104"/>
      <c r="WNI115" s="104"/>
      <c r="WNJ115" s="104"/>
      <c r="WNK115" s="104"/>
      <c r="WNL115" s="104"/>
      <c r="WNM115" s="104"/>
      <c r="WNN115" s="104"/>
      <c r="WNO115" s="104"/>
      <c r="WNP115" s="104"/>
      <c r="WNQ115" s="104"/>
      <c r="WNR115" s="104"/>
      <c r="WNS115" s="104"/>
      <c r="WNT115" s="104"/>
      <c r="WNU115" s="104"/>
      <c r="WNV115" s="104"/>
      <c r="WNW115" s="104"/>
      <c r="WNX115" s="104"/>
      <c r="WNY115" s="104"/>
      <c r="WNZ115" s="104"/>
      <c r="WOA115" s="104"/>
      <c r="WOB115" s="104"/>
      <c r="WOC115" s="104"/>
      <c r="WOD115" s="104"/>
      <c r="WOE115" s="104"/>
      <c r="WOF115" s="104"/>
      <c r="WOG115" s="104"/>
      <c r="WOH115" s="104"/>
      <c r="WOI115" s="104"/>
      <c r="WOJ115" s="104"/>
      <c r="WOK115" s="104"/>
      <c r="WOL115" s="104"/>
      <c r="WOM115" s="104"/>
      <c r="WON115" s="104"/>
      <c r="WOO115" s="104"/>
      <c r="WOP115" s="104"/>
      <c r="WOQ115" s="104"/>
      <c r="WOR115" s="104"/>
      <c r="WOS115" s="104"/>
      <c r="WOT115" s="104"/>
      <c r="WOU115" s="104"/>
      <c r="WOV115" s="104"/>
      <c r="WOW115" s="104"/>
      <c r="WOX115" s="104"/>
      <c r="WOY115" s="104"/>
      <c r="WOZ115" s="104"/>
      <c r="WPA115" s="104"/>
      <c r="WPB115" s="104"/>
      <c r="WPC115" s="104"/>
      <c r="WPD115" s="104"/>
      <c r="WPE115" s="104"/>
      <c r="WPF115" s="104"/>
      <c r="WPG115" s="104"/>
      <c r="WPH115" s="104"/>
      <c r="WPI115" s="104"/>
      <c r="WPJ115" s="104"/>
      <c r="WPK115" s="104"/>
      <c r="WPL115" s="104"/>
      <c r="WPM115" s="104"/>
      <c r="WPN115" s="104"/>
      <c r="WPO115" s="104"/>
      <c r="WPP115" s="104"/>
      <c r="WPQ115" s="104"/>
      <c r="WPR115" s="104"/>
      <c r="WPS115" s="104"/>
      <c r="WPT115" s="104"/>
      <c r="WPU115" s="104"/>
      <c r="WPV115" s="104"/>
      <c r="WPW115" s="104"/>
      <c r="WPX115" s="104"/>
      <c r="WPY115" s="104"/>
      <c r="WPZ115" s="104"/>
      <c r="WQA115" s="104"/>
      <c r="WQB115" s="104"/>
      <c r="WQC115" s="104"/>
      <c r="WQD115" s="104"/>
      <c r="WQE115" s="104"/>
      <c r="WQF115" s="104"/>
      <c r="WQG115" s="104"/>
      <c r="WQH115" s="104"/>
      <c r="WQI115" s="104"/>
      <c r="WQJ115" s="104"/>
      <c r="WQK115" s="104"/>
      <c r="WQL115" s="104"/>
      <c r="WQM115" s="104"/>
      <c r="WQN115" s="104"/>
      <c r="WQO115" s="104"/>
      <c r="WQP115" s="104"/>
      <c r="WQQ115" s="104"/>
      <c r="WQR115" s="104"/>
      <c r="WQS115" s="104"/>
      <c r="WQT115" s="104"/>
      <c r="WQU115" s="104"/>
      <c r="WQV115" s="104"/>
      <c r="WQW115" s="104"/>
      <c r="WQX115" s="104"/>
      <c r="WQY115" s="104"/>
      <c r="WQZ115" s="104"/>
      <c r="WRA115" s="104"/>
      <c r="WRB115" s="104"/>
      <c r="WRC115" s="104"/>
      <c r="WRD115" s="104"/>
      <c r="WRE115" s="104"/>
      <c r="WRF115" s="104"/>
      <c r="WRG115" s="104"/>
      <c r="WRH115" s="104"/>
      <c r="WRI115" s="104"/>
      <c r="WRJ115" s="104"/>
      <c r="WRK115" s="104"/>
      <c r="WRL115" s="104"/>
      <c r="WRM115" s="104"/>
      <c r="WRN115" s="104"/>
      <c r="WRO115" s="104"/>
      <c r="WRP115" s="104"/>
      <c r="WRQ115" s="104"/>
      <c r="WRR115" s="104"/>
      <c r="WRS115" s="104"/>
      <c r="WRT115" s="104"/>
      <c r="WRU115" s="104"/>
      <c r="WRV115" s="104"/>
      <c r="WRW115" s="104"/>
      <c r="WRX115" s="104"/>
      <c r="WRY115" s="104"/>
      <c r="WRZ115" s="104"/>
      <c r="WSA115" s="104"/>
      <c r="WSB115" s="104"/>
      <c r="WSC115" s="104"/>
      <c r="WSD115" s="104"/>
      <c r="WSE115" s="104"/>
      <c r="WSF115" s="104"/>
      <c r="WSG115" s="104"/>
      <c r="WSH115" s="104"/>
      <c r="WSI115" s="104"/>
      <c r="WSJ115" s="104"/>
      <c r="WSK115" s="104"/>
      <c r="WSL115" s="104"/>
      <c r="WSM115" s="104"/>
      <c r="WSN115" s="104"/>
      <c r="WSO115" s="104"/>
      <c r="WSP115" s="104"/>
      <c r="WSQ115" s="104"/>
      <c r="WSR115" s="104"/>
      <c r="WSS115" s="104"/>
      <c r="WST115" s="104"/>
      <c r="WSU115" s="104"/>
      <c r="WSV115" s="104"/>
      <c r="WSW115" s="104"/>
      <c r="WSX115" s="104"/>
      <c r="WSY115" s="104"/>
      <c r="WSZ115" s="104"/>
      <c r="WTA115" s="104"/>
      <c r="WTB115" s="104"/>
      <c r="WTC115" s="104"/>
      <c r="WTD115" s="104"/>
      <c r="WTE115" s="104"/>
      <c r="WTF115" s="104"/>
      <c r="WTG115" s="104"/>
      <c r="WTH115" s="104"/>
      <c r="WTI115" s="104"/>
      <c r="WTJ115" s="104"/>
      <c r="WTK115" s="104"/>
      <c r="WTL115" s="104"/>
      <c r="WTM115" s="104"/>
      <c r="WTN115" s="104"/>
      <c r="WTO115" s="104"/>
      <c r="WTP115" s="104"/>
      <c r="WTQ115" s="104"/>
      <c r="WTR115" s="104"/>
      <c r="WTS115" s="104"/>
      <c r="WTT115" s="104"/>
      <c r="WTU115" s="104"/>
      <c r="WTV115" s="104"/>
      <c r="WTW115" s="104"/>
      <c r="WTX115" s="104"/>
      <c r="WTY115" s="104"/>
      <c r="WTZ115" s="104"/>
      <c r="WUA115" s="104"/>
      <c r="WUB115" s="104"/>
      <c r="WUC115" s="104"/>
      <c r="WUD115" s="104"/>
      <c r="WUE115" s="104"/>
      <c r="WUF115" s="104"/>
      <c r="WUG115" s="104"/>
      <c r="WUH115" s="104"/>
      <c r="WUI115" s="104"/>
      <c r="WUJ115" s="104"/>
      <c r="WUK115" s="104"/>
      <c r="WUL115" s="104"/>
      <c r="WUM115" s="104"/>
      <c r="WUN115" s="104"/>
      <c r="WUO115" s="104"/>
      <c r="WUP115" s="104"/>
      <c r="WUQ115" s="104"/>
      <c r="WUR115" s="104"/>
      <c r="WUS115" s="104"/>
      <c r="WUT115" s="104"/>
      <c r="WUU115" s="104"/>
      <c r="WUV115" s="104"/>
      <c r="WUW115" s="104"/>
      <c r="WUX115" s="104"/>
      <c r="WUY115" s="104"/>
      <c r="WUZ115" s="104"/>
      <c r="WVA115" s="104"/>
      <c r="WVB115" s="104"/>
      <c r="WVC115" s="104"/>
      <c r="WVD115" s="104"/>
      <c r="WVE115" s="104"/>
      <c r="WVF115" s="104"/>
      <c r="WVG115" s="104"/>
      <c r="WVH115" s="104"/>
      <c r="WVI115" s="104"/>
      <c r="WVJ115" s="104"/>
      <c r="WVK115" s="104"/>
      <c r="WVL115" s="104"/>
      <c r="WVM115" s="104"/>
      <c r="WVN115" s="104"/>
      <c r="WVO115" s="104"/>
      <c r="WVP115" s="104"/>
      <c r="WVQ115" s="104"/>
      <c r="WVR115" s="104"/>
      <c r="WVS115" s="104"/>
      <c r="WVT115" s="104"/>
      <c r="WVU115" s="104"/>
      <c r="WVV115" s="104"/>
      <c r="WVW115" s="104"/>
      <c r="WVX115" s="104"/>
      <c r="WVY115" s="104"/>
      <c r="WVZ115" s="104"/>
      <c r="WWA115" s="104"/>
      <c r="WWB115" s="104"/>
      <c r="WWC115" s="104"/>
      <c r="WWD115" s="104"/>
      <c r="WWE115" s="104"/>
      <c r="WWF115" s="104"/>
      <c r="WWG115" s="104"/>
      <c r="WWH115" s="104"/>
      <c r="WWI115" s="104"/>
      <c r="WWJ115" s="104"/>
      <c r="WWK115" s="104"/>
      <c r="WWL115" s="104"/>
      <c r="WWM115" s="104"/>
      <c r="WWN115" s="104"/>
      <c r="WWO115" s="104"/>
      <c r="WWP115" s="104"/>
      <c r="WWQ115" s="104"/>
      <c r="WWR115" s="104"/>
      <c r="WWS115" s="104"/>
      <c r="WWT115" s="104"/>
      <c r="WWU115" s="104"/>
      <c r="WWV115" s="104"/>
      <c r="WWW115" s="104"/>
      <c r="WWX115" s="104"/>
      <c r="WWY115" s="104"/>
      <c r="WWZ115" s="104"/>
      <c r="WXA115" s="104"/>
      <c r="WXB115" s="104"/>
      <c r="WXC115" s="104"/>
      <c r="WXD115" s="104"/>
      <c r="WXE115" s="104"/>
      <c r="WXF115" s="104"/>
      <c r="WXG115" s="104"/>
      <c r="WXH115" s="104"/>
      <c r="WXI115" s="104"/>
      <c r="WXJ115" s="104"/>
      <c r="WXK115" s="104"/>
      <c r="WXL115" s="104"/>
      <c r="WXM115" s="104"/>
      <c r="WXN115" s="104"/>
      <c r="WXO115" s="104"/>
      <c r="WXP115" s="104"/>
      <c r="WXQ115" s="104"/>
      <c r="WXR115" s="104"/>
      <c r="WXS115" s="104"/>
      <c r="WXT115" s="104"/>
      <c r="WXU115" s="104"/>
      <c r="WXV115" s="104"/>
      <c r="WXW115" s="104"/>
      <c r="WXX115" s="104"/>
      <c r="WXY115" s="104"/>
      <c r="WXZ115" s="104"/>
      <c r="WYA115" s="104"/>
      <c r="WYB115" s="104"/>
      <c r="WYC115" s="104"/>
      <c r="WYD115" s="104"/>
      <c r="WYE115" s="104"/>
      <c r="WYF115" s="104"/>
      <c r="WYG115" s="104"/>
      <c r="WYH115" s="104"/>
      <c r="WYI115" s="104"/>
      <c r="WYJ115" s="104"/>
      <c r="WYK115" s="104"/>
      <c r="WYL115" s="104"/>
      <c r="WYM115" s="104"/>
      <c r="WYN115" s="104"/>
      <c r="WYO115" s="104"/>
      <c r="WYP115" s="104"/>
      <c r="WYQ115" s="104"/>
      <c r="WYR115" s="104"/>
      <c r="WYS115" s="104"/>
      <c r="WYT115" s="104"/>
      <c r="WYU115" s="104"/>
      <c r="WYV115" s="104"/>
      <c r="WYW115" s="104"/>
      <c r="WYX115" s="104"/>
      <c r="WYY115" s="104"/>
      <c r="WYZ115" s="104"/>
      <c r="WZA115" s="104"/>
      <c r="WZB115" s="104"/>
      <c r="WZC115" s="104"/>
      <c r="WZD115" s="104"/>
      <c r="WZE115" s="104"/>
      <c r="WZF115" s="104"/>
      <c r="WZG115" s="104"/>
      <c r="WZH115" s="104"/>
      <c r="WZI115" s="104"/>
      <c r="WZJ115" s="104"/>
      <c r="WZK115" s="104"/>
      <c r="WZL115" s="104"/>
      <c r="WZM115" s="104"/>
      <c r="WZN115" s="104"/>
      <c r="WZO115" s="104"/>
      <c r="WZP115" s="104"/>
      <c r="WZQ115" s="104"/>
      <c r="WZR115" s="104"/>
      <c r="WZS115" s="104"/>
      <c r="WZT115" s="104"/>
      <c r="WZU115" s="104"/>
      <c r="WZV115" s="104"/>
      <c r="WZW115" s="104"/>
      <c r="WZX115" s="104"/>
      <c r="WZY115" s="104"/>
      <c r="WZZ115" s="104"/>
      <c r="XAA115" s="104"/>
      <c r="XAB115" s="104"/>
      <c r="XAC115" s="104"/>
      <c r="XAD115" s="104"/>
      <c r="XAE115" s="104"/>
      <c r="XAF115" s="104"/>
      <c r="XAG115" s="104"/>
      <c r="XAH115" s="104"/>
      <c r="XAI115" s="104"/>
      <c r="XAJ115" s="104"/>
      <c r="XAK115" s="104"/>
      <c r="XAL115" s="104"/>
      <c r="XAM115" s="104"/>
      <c r="XAN115" s="104"/>
      <c r="XAO115" s="104"/>
      <c r="XAP115" s="104"/>
      <c r="XAQ115" s="104"/>
      <c r="XAR115" s="104"/>
      <c r="XAS115" s="104"/>
      <c r="XAT115" s="104"/>
      <c r="XAU115" s="104"/>
      <c r="XAV115" s="104"/>
      <c r="XAW115" s="104"/>
      <c r="XAX115" s="104"/>
      <c r="XAY115" s="104"/>
      <c r="XAZ115" s="104"/>
      <c r="XBA115" s="104"/>
      <c r="XBB115" s="104"/>
      <c r="XBC115" s="104"/>
      <c r="XBD115" s="104"/>
      <c r="XBE115" s="104"/>
      <c r="XBF115" s="104"/>
      <c r="XBG115" s="104"/>
      <c r="XBH115" s="104"/>
      <c r="XBI115" s="104"/>
      <c r="XBJ115" s="104"/>
      <c r="XBK115" s="104"/>
      <c r="XBL115" s="104"/>
      <c r="XBM115" s="104"/>
      <c r="XBN115" s="104"/>
      <c r="XBO115" s="104"/>
      <c r="XBP115" s="104"/>
      <c r="XBQ115" s="104"/>
      <c r="XBR115" s="104"/>
      <c r="XBS115" s="104"/>
      <c r="XBT115" s="104"/>
      <c r="XBU115" s="104"/>
      <c r="XBV115" s="104"/>
      <c r="XBW115" s="104"/>
      <c r="XBX115" s="104"/>
      <c r="XBY115" s="104"/>
      <c r="XBZ115" s="104"/>
      <c r="XCA115" s="104"/>
      <c r="XCB115" s="104"/>
      <c r="XCC115" s="104"/>
      <c r="XCD115" s="104"/>
      <c r="XCE115" s="104"/>
      <c r="XCF115" s="104"/>
      <c r="XCG115" s="104"/>
      <c r="XCH115" s="104"/>
      <c r="XCI115" s="104"/>
      <c r="XCJ115" s="104"/>
      <c r="XCK115" s="104"/>
      <c r="XCL115" s="104"/>
      <c r="XCM115" s="104"/>
      <c r="XCN115" s="104"/>
      <c r="XCO115" s="104"/>
      <c r="XCP115" s="104"/>
      <c r="XCQ115" s="104"/>
      <c r="XCR115" s="104"/>
      <c r="XCS115" s="104"/>
      <c r="XCT115" s="104"/>
      <c r="XCU115" s="104"/>
      <c r="XCV115" s="104"/>
      <c r="XCW115" s="104"/>
      <c r="XCX115" s="104"/>
      <c r="XCY115" s="104"/>
      <c r="XCZ115" s="104"/>
      <c r="XDA115" s="104"/>
      <c r="XDB115" s="104"/>
      <c r="XDC115" s="104"/>
      <c r="XDD115" s="104"/>
      <c r="XDE115" s="104"/>
      <c r="XDF115" s="104"/>
      <c r="XDG115" s="104"/>
      <c r="XDH115" s="104"/>
      <c r="XDI115" s="104"/>
      <c r="XDJ115" s="104"/>
      <c r="XDK115" s="104"/>
      <c r="XDL115" s="104"/>
      <c r="XDM115" s="104"/>
      <c r="XDN115" s="104"/>
      <c r="XDO115" s="104"/>
      <c r="XDP115" s="104"/>
      <c r="XDQ115" s="104"/>
      <c r="XDR115" s="104"/>
      <c r="XDS115" s="104"/>
      <c r="XDT115" s="104"/>
      <c r="XDU115" s="104"/>
      <c r="XDV115" s="104"/>
      <c r="XDW115" s="104"/>
      <c r="XDX115" s="104"/>
      <c r="XDY115" s="104"/>
      <c r="XDZ115" s="104"/>
      <c r="XEA115" s="104"/>
      <c r="XEB115" s="104"/>
      <c r="XEC115" s="104"/>
      <c r="XED115" s="104"/>
      <c r="XEE115" s="104"/>
      <c r="XEF115" s="104"/>
      <c r="XEG115" s="104"/>
      <c r="XEH115" s="104"/>
      <c r="XEI115" s="104"/>
      <c r="XEJ115" s="104"/>
      <c r="XEK115" s="104"/>
      <c r="XEL115" s="104"/>
      <c r="XEM115" s="104"/>
      <c r="XEN115" s="104"/>
      <c r="XEO115" s="104"/>
    </row>
    <row r="116" spans="1:16369" s="30" customFormat="1" ht="12" customHeight="1">
      <c r="A116" s="29" t="s">
        <v>126</v>
      </c>
      <c r="B116" s="29" t="s">
        <v>187</v>
      </c>
      <c r="C116" s="112">
        <v>4.72</v>
      </c>
      <c r="D116" s="112">
        <v>4.96</v>
      </c>
      <c r="E116" s="112">
        <v>4.96</v>
      </c>
      <c r="F116" s="194">
        <v>31</v>
      </c>
      <c r="G116" s="112"/>
      <c r="H116" s="42">
        <v>1141.4099999999999</v>
      </c>
      <c r="I116" s="42">
        <v>1155.1400000000001</v>
      </c>
      <c r="J116" s="42">
        <v>1176.21</v>
      </c>
      <c r="K116" s="42">
        <v>1171.24</v>
      </c>
      <c r="L116" s="42">
        <v>1199.98</v>
      </c>
      <c r="M116" s="42">
        <v>1252.1100000000001</v>
      </c>
      <c r="N116" s="42">
        <v>1076.4800000000002</v>
      </c>
      <c r="O116" s="42">
        <v>1117.1100000000001</v>
      </c>
      <c r="P116" s="42">
        <v>1097.0900000000001</v>
      </c>
      <c r="Q116" s="42">
        <v>1095.6200000000001</v>
      </c>
      <c r="R116" s="42">
        <v>1160.05</v>
      </c>
      <c r="S116" s="42">
        <v>1160.0999999999999</v>
      </c>
      <c r="T116" s="42">
        <f t="shared" si="73"/>
        <v>13802.54</v>
      </c>
      <c r="U116" s="112"/>
      <c r="V116" s="100">
        <f t="shared" si="59"/>
        <v>230.12298387096772</v>
      </c>
      <c r="W116" s="100">
        <f t="shared" si="60"/>
        <v>232.89112903225808</v>
      </c>
      <c r="X116" s="100">
        <f t="shared" si="61"/>
        <v>237.13911290322582</v>
      </c>
      <c r="Y116" s="100">
        <f t="shared" si="62"/>
        <v>236.13709677419357</v>
      </c>
      <c r="Z116" s="100">
        <f t="shared" si="63"/>
        <v>241.93145161290323</v>
      </c>
      <c r="AA116" s="100">
        <f t="shared" si="64"/>
        <v>252.44153225806454</v>
      </c>
      <c r="AB116" s="100">
        <f t="shared" si="65"/>
        <v>228.06779661016955</v>
      </c>
      <c r="AC116" s="100">
        <f t="shared" si="66"/>
        <v>225.22379032258067</v>
      </c>
      <c r="AD116" s="100">
        <f t="shared" si="67"/>
        <v>221.18750000000003</v>
      </c>
      <c r="AE116" s="100">
        <f t="shared" si="68"/>
        <v>220.89112903225808</v>
      </c>
      <c r="AF116" s="100">
        <f t="shared" si="69"/>
        <v>233.88104838709677</v>
      </c>
      <c r="AG116" s="100">
        <f t="shared" si="70"/>
        <v>233.89112903225805</v>
      </c>
      <c r="AH116" s="128">
        <f t="shared" si="71"/>
        <v>232.817141652998</v>
      </c>
      <c r="AI116" s="104"/>
      <c r="AM116" s="62"/>
      <c r="AN116" s="102"/>
    </row>
    <row r="117" spans="1:16369" s="30" customFormat="1" ht="12" customHeight="1">
      <c r="A117" s="29" t="s">
        <v>127</v>
      </c>
      <c r="B117" s="29" t="s">
        <v>390</v>
      </c>
      <c r="C117" s="112">
        <v>1.5199999999999998</v>
      </c>
      <c r="D117" s="112">
        <v>1.6</v>
      </c>
      <c r="E117" s="112">
        <v>1.6</v>
      </c>
      <c r="F117" s="194">
        <v>21</v>
      </c>
      <c r="G117" s="112"/>
      <c r="H117" s="42">
        <v>1.6</v>
      </c>
      <c r="I117" s="42">
        <v>1.6</v>
      </c>
      <c r="J117" s="42">
        <v>1.6</v>
      </c>
      <c r="K117" s="42">
        <v>1.6</v>
      </c>
      <c r="L117" s="42">
        <v>1.6</v>
      </c>
      <c r="M117" s="42">
        <v>1.6</v>
      </c>
      <c r="N117" s="42">
        <v>1.52</v>
      </c>
      <c r="O117" s="42">
        <v>1.6</v>
      </c>
      <c r="P117" s="42">
        <v>1.6</v>
      </c>
      <c r="Q117" s="42">
        <v>1.6</v>
      </c>
      <c r="R117" s="42">
        <v>2.2000000000000002</v>
      </c>
      <c r="S117" s="42">
        <v>3.2</v>
      </c>
      <c r="T117" s="42">
        <f t="shared" si="73"/>
        <v>21.319999999999997</v>
      </c>
      <c r="U117" s="112"/>
      <c r="V117" s="100">
        <f t="shared" si="59"/>
        <v>1</v>
      </c>
      <c r="W117" s="100">
        <f t="shared" si="60"/>
        <v>1</v>
      </c>
      <c r="X117" s="100">
        <f t="shared" si="61"/>
        <v>1</v>
      </c>
      <c r="Y117" s="100">
        <f t="shared" si="62"/>
        <v>1</v>
      </c>
      <c r="Z117" s="100">
        <f t="shared" si="63"/>
        <v>1</v>
      </c>
      <c r="AA117" s="100">
        <f t="shared" si="64"/>
        <v>1</v>
      </c>
      <c r="AB117" s="100">
        <f t="shared" si="65"/>
        <v>1.0000000000000002</v>
      </c>
      <c r="AC117" s="100">
        <f t="shared" si="66"/>
        <v>1</v>
      </c>
      <c r="AD117" s="100">
        <f t="shared" si="67"/>
        <v>1</v>
      </c>
      <c r="AE117" s="100">
        <f t="shared" si="68"/>
        <v>1</v>
      </c>
      <c r="AF117" s="100">
        <f t="shared" si="69"/>
        <v>1.375</v>
      </c>
      <c r="AG117" s="100">
        <f t="shared" si="70"/>
        <v>2</v>
      </c>
      <c r="AH117" s="128">
        <f t="shared" si="71"/>
        <v>1.1145833333333333</v>
      </c>
      <c r="AI117" s="104"/>
      <c r="AM117" s="62"/>
      <c r="AN117" s="102"/>
    </row>
    <row r="118" spans="1:16369" s="30" customFormat="1" ht="12" customHeight="1">
      <c r="A118" s="29" t="s">
        <v>128</v>
      </c>
      <c r="B118" s="29" t="s">
        <v>387</v>
      </c>
      <c r="C118" s="112">
        <v>3.59</v>
      </c>
      <c r="D118" s="112">
        <v>3.8104000000000005</v>
      </c>
      <c r="E118" s="112">
        <v>3.81</v>
      </c>
      <c r="F118" s="194">
        <v>21</v>
      </c>
      <c r="G118" s="112"/>
      <c r="H118" s="42">
        <v>0</v>
      </c>
      <c r="I118" s="42">
        <v>0</v>
      </c>
      <c r="J118" s="42">
        <v>0</v>
      </c>
      <c r="K118" s="42">
        <v>0</v>
      </c>
      <c r="L118" s="42">
        <v>0</v>
      </c>
      <c r="M118" s="42">
        <v>0</v>
      </c>
      <c r="N118" s="42">
        <v>7.18</v>
      </c>
      <c r="O118" s="42">
        <v>1.78</v>
      </c>
      <c r="P118" s="42">
        <v>0</v>
      </c>
      <c r="Q118" s="42">
        <v>0</v>
      </c>
      <c r="R118" s="42">
        <v>0</v>
      </c>
      <c r="S118" s="42">
        <v>0</v>
      </c>
      <c r="T118" s="42">
        <f t="shared" si="73"/>
        <v>8.9599999999999991</v>
      </c>
      <c r="U118" s="112"/>
      <c r="V118" s="100">
        <f t="shared" si="59"/>
        <v>0</v>
      </c>
      <c r="W118" s="100">
        <f t="shared" si="60"/>
        <v>0</v>
      </c>
      <c r="X118" s="100">
        <f t="shared" si="61"/>
        <v>0</v>
      </c>
      <c r="Y118" s="100">
        <f t="shared" si="62"/>
        <v>0</v>
      </c>
      <c r="Z118" s="100">
        <f t="shared" si="63"/>
        <v>0</v>
      </c>
      <c r="AA118" s="100">
        <f t="shared" si="64"/>
        <v>0</v>
      </c>
      <c r="AB118" s="100">
        <f t="shared" si="65"/>
        <v>2</v>
      </c>
      <c r="AC118" s="100">
        <f t="shared" si="66"/>
        <v>0.46714255721184123</v>
      </c>
      <c r="AD118" s="100">
        <f t="shared" si="67"/>
        <v>0</v>
      </c>
      <c r="AE118" s="100">
        <f t="shared" si="68"/>
        <v>0</v>
      </c>
      <c r="AF118" s="100">
        <f t="shared" si="69"/>
        <v>0</v>
      </c>
      <c r="AG118" s="100">
        <f t="shared" si="70"/>
        <v>0</v>
      </c>
      <c r="AH118" s="128">
        <f t="shared" si="71"/>
        <v>0.20559521310098675</v>
      </c>
      <c r="AI118" s="104"/>
      <c r="AM118" s="62"/>
      <c r="AN118" s="102"/>
    </row>
    <row r="119" spans="1:16369" s="30" customFormat="1" ht="12" customHeight="1">
      <c r="A119" s="29" t="s">
        <v>129</v>
      </c>
      <c r="B119" s="29" t="s">
        <v>188</v>
      </c>
      <c r="C119" s="112">
        <v>35.94</v>
      </c>
      <c r="D119" s="112">
        <v>37.81</v>
      </c>
      <c r="E119" s="112">
        <v>37.81</v>
      </c>
      <c r="F119" s="194">
        <v>33</v>
      </c>
      <c r="G119" s="112"/>
      <c r="H119" s="42">
        <v>0</v>
      </c>
      <c r="I119" s="42">
        <v>0</v>
      </c>
      <c r="J119" s="42">
        <v>75.62</v>
      </c>
      <c r="K119" s="42">
        <v>0</v>
      </c>
      <c r="L119" s="42">
        <v>37.81</v>
      </c>
      <c r="M119" s="42">
        <v>0</v>
      </c>
      <c r="N119" s="42">
        <v>0</v>
      </c>
      <c r="O119" s="42">
        <v>35.94</v>
      </c>
      <c r="P119" s="42">
        <v>0</v>
      </c>
      <c r="Q119" s="42">
        <v>37.81</v>
      </c>
      <c r="R119" s="42">
        <v>37.81</v>
      </c>
      <c r="S119" s="42">
        <v>0</v>
      </c>
      <c r="T119" s="42">
        <f t="shared" si="73"/>
        <v>224.99</v>
      </c>
      <c r="U119" s="112"/>
      <c r="V119" s="100">
        <f t="shared" si="59"/>
        <v>0</v>
      </c>
      <c r="W119" s="100">
        <f t="shared" si="60"/>
        <v>0</v>
      </c>
      <c r="X119" s="100">
        <f t="shared" si="61"/>
        <v>2</v>
      </c>
      <c r="Y119" s="100">
        <f t="shared" si="62"/>
        <v>0</v>
      </c>
      <c r="Z119" s="100">
        <f t="shared" si="63"/>
        <v>1</v>
      </c>
      <c r="AA119" s="100">
        <f t="shared" si="64"/>
        <v>0</v>
      </c>
      <c r="AB119" s="100">
        <f t="shared" si="65"/>
        <v>0</v>
      </c>
      <c r="AC119" s="100">
        <f t="shared" si="66"/>
        <v>0.9505421846072466</v>
      </c>
      <c r="AD119" s="100">
        <f t="shared" si="67"/>
        <v>0</v>
      </c>
      <c r="AE119" s="100">
        <f t="shared" si="68"/>
        <v>1</v>
      </c>
      <c r="AF119" s="100">
        <f t="shared" si="69"/>
        <v>1</v>
      </c>
      <c r="AG119" s="100">
        <f t="shared" si="70"/>
        <v>0</v>
      </c>
      <c r="AH119" s="128">
        <f t="shared" si="71"/>
        <v>0.49587851538393718</v>
      </c>
      <c r="AI119" s="104"/>
      <c r="AM119" s="62"/>
      <c r="AN119" s="102"/>
    </row>
    <row r="120" spans="1:16369" s="30" customFormat="1" ht="12" customHeight="1">
      <c r="A120" s="29" t="s">
        <v>337</v>
      </c>
      <c r="B120" s="29" t="s">
        <v>189</v>
      </c>
      <c r="C120" s="112">
        <v>21.85</v>
      </c>
      <c r="D120" s="112">
        <v>22.99</v>
      </c>
      <c r="E120" s="112">
        <v>22.99</v>
      </c>
      <c r="F120" s="194">
        <v>35</v>
      </c>
      <c r="G120" s="112"/>
      <c r="H120" s="42">
        <v>91.96</v>
      </c>
      <c r="I120" s="42">
        <v>137.94</v>
      </c>
      <c r="J120" s="42">
        <v>321.86</v>
      </c>
      <c r="K120" s="42">
        <v>206.91</v>
      </c>
      <c r="L120" s="42">
        <v>482.79</v>
      </c>
      <c r="M120" s="42">
        <v>413.82</v>
      </c>
      <c r="N120" s="42">
        <v>589.95000000000005</v>
      </c>
      <c r="O120" s="42">
        <v>160.93</v>
      </c>
      <c r="P120" s="42">
        <v>413.82</v>
      </c>
      <c r="Q120" s="42">
        <v>321.86</v>
      </c>
      <c r="R120" s="42">
        <v>137.94</v>
      </c>
      <c r="S120" s="42">
        <v>68.97</v>
      </c>
      <c r="T120" s="42">
        <f t="shared" si="73"/>
        <v>3348.75</v>
      </c>
      <c r="U120" s="112"/>
      <c r="V120" s="100">
        <f t="shared" si="59"/>
        <v>4</v>
      </c>
      <c r="W120" s="100">
        <f t="shared" si="60"/>
        <v>6</v>
      </c>
      <c r="X120" s="100">
        <f t="shared" si="61"/>
        <v>14.000000000000002</v>
      </c>
      <c r="Y120" s="100">
        <f t="shared" si="62"/>
        <v>9</v>
      </c>
      <c r="Z120" s="100">
        <f t="shared" si="63"/>
        <v>21.000000000000004</v>
      </c>
      <c r="AA120" s="100">
        <f t="shared" si="64"/>
        <v>18</v>
      </c>
      <c r="AB120" s="100">
        <f t="shared" si="65"/>
        <v>27</v>
      </c>
      <c r="AC120" s="100">
        <f t="shared" si="66"/>
        <v>7.0000000000000009</v>
      </c>
      <c r="AD120" s="100">
        <f t="shared" si="67"/>
        <v>18</v>
      </c>
      <c r="AE120" s="100">
        <f t="shared" si="68"/>
        <v>14.000000000000002</v>
      </c>
      <c r="AF120" s="100">
        <f t="shared" si="69"/>
        <v>6</v>
      </c>
      <c r="AG120" s="100">
        <f t="shared" si="70"/>
        <v>3</v>
      </c>
      <c r="AH120" s="128">
        <f t="shared" si="71"/>
        <v>12.25</v>
      </c>
      <c r="AI120" s="104"/>
      <c r="AM120" s="62"/>
      <c r="AN120" s="102"/>
    </row>
    <row r="121" spans="1:16369" s="30" customFormat="1" ht="12" customHeight="1">
      <c r="A121" s="29" t="s">
        <v>338</v>
      </c>
      <c r="B121" s="29" t="s">
        <v>190</v>
      </c>
      <c r="C121" s="112">
        <v>26.93</v>
      </c>
      <c r="D121" s="112">
        <v>28.34</v>
      </c>
      <c r="E121" s="112">
        <v>28.34</v>
      </c>
      <c r="F121" s="194">
        <v>35</v>
      </c>
      <c r="G121" s="112"/>
      <c r="H121" s="42">
        <v>0</v>
      </c>
      <c r="I121" s="42">
        <v>0</v>
      </c>
      <c r="J121" s="42">
        <v>28.34</v>
      </c>
      <c r="K121" s="42">
        <v>0</v>
      </c>
      <c r="L121" s="42">
        <v>85.02</v>
      </c>
      <c r="M121" s="42">
        <v>0</v>
      </c>
      <c r="N121" s="42">
        <v>53.86</v>
      </c>
      <c r="O121" s="42">
        <v>28.34</v>
      </c>
      <c r="P121" s="42">
        <v>0</v>
      </c>
      <c r="Q121" s="42">
        <v>0</v>
      </c>
      <c r="R121" s="42">
        <v>28.34</v>
      </c>
      <c r="S121" s="42">
        <v>0</v>
      </c>
      <c r="T121" s="42">
        <f t="shared" si="73"/>
        <v>223.9</v>
      </c>
      <c r="U121" s="112"/>
      <c r="V121" s="100">
        <f t="shared" si="59"/>
        <v>0</v>
      </c>
      <c r="W121" s="100">
        <f t="shared" si="60"/>
        <v>0</v>
      </c>
      <c r="X121" s="100">
        <f t="shared" si="61"/>
        <v>1</v>
      </c>
      <c r="Y121" s="100">
        <f t="shared" si="62"/>
        <v>0</v>
      </c>
      <c r="Z121" s="100">
        <f t="shared" si="63"/>
        <v>3</v>
      </c>
      <c r="AA121" s="100">
        <f t="shared" si="64"/>
        <v>0</v>
      </c>
      <c r="AB121" s="100">
        <f t="shared" si="65"/>
        <v>2</v>
      </c>
      <c r="AC121" s="100">
        <f t="shared" si="66"/>
        <v>1</v>
      </c>
      <c r="AD121" s="100">
        <f t="shared" si="67"/>
        <v>0</v>
      </c>
      <c r="AE121" s="100">
        <f t="shared" si="68"/>
        <v>0</v>
      </c>
      <c r="AF121" s="100">
        <f t="shared" si="69"/>
        <v>1</v>
      </c>
      <c r="AG121" s="100">
        <f t="shared" si="70"/>
        <v>0</v>
      </c>
      <c r="AH121" s="128">
        <f t="shared" si="71"/>
        <v>0.66666666666666663</v>
      </c>
      <c r="AI121" s="104"/>
      <c r="AM121" s="62"/>
      <c r="AN121" s="102"/>
    </row>
    <row r="122" spans="1:16369" s="30" customFormat="1" ht="12" customHeight="1">
      <c r="A122" s="29" t="s">
        <v>339</v>
      </c>
      <c r="B122" s="29" t="s">
        <v>191</v>
      </c>
      <c r="C122" s="112">
        <v>26.93</v>
      </c>
      <c r="D122" s="112">
        <v>28.34</v>
      </c>
      <c r="E122" s="112">
        <v>28.34</v>
      </c>
      <c r="F122" s="194">
        <v>35</v>
      </c>
      <c r="G122" s="112"/>
      <c r="H122" s="42">
        <v>0</v>
      </c>
      <c r="I122" s="42">
        <v>0</v>
      </c>
      <c r="J122" s="42">
        <v>85.02</v>
      </c>
      <c r="K122" s="42">
        <v>56.68</v>
      </c>
      <c r="L122" s="42">
        <v>0</v>
      </c>
      <c r="M122" s="42">
        <v>0</v>
      </c>
      <c r="N122" s="42">
        <v>26.93</v>
      </c>
      <c r="O122" s="42">
        <v>0</v>
      </c>
      <c r="P122" s="42">
        <v>113.36</v>
      </c>
      <c r="Q122" s="42">
        <v>56.68</v>
      </c>
      <c r="R122" s="42">
        <v>0</v>
      </c>
      <c r="S122" s="42">
        <v>0</v>
      </c>
      <c r="T122" s="42">
        <f t="shared" si="73"/>
        <v>338.67</v>
      </c>
      <c r="U122" s="112"/>
      <c r="V122" s="100">
        <f t="shared" si="59"/>
        <v>0</v>
      </c>
      <c r="W122" s="100">
        <f t="shared" si="60"/>
        <v>0</v>
      </c>
      <c r="X122" s="100">
        <f t="shared" si="61"/>
        <v>3</v>
      </c>
      <c r="Y122" s="100">
        <f t="shared" si="62"/>
        <v>2</v>
      </c>
      <c r="Z122" s="100">
        <f t="shared" si="63"/>
        <v>0</v>
      </c>
      <c r="AA122" s="100">
        <f t="shared" si="64"/>
        <v>0</v>
      </c>
      <c r="AB122" s="100">
        <f t="shared" si="65"/>
        <v>1</v>
      </c>
      <c r="AC122" s="100">
        <f t="shared" si="66"/>
        <v>0</v>
      </c>
      <c r="AD122" s="100">
        <f t="shared" si="67"/>
        <v>4</v>
      </c>
      <c r="AE122" s="100">
        <f t="shared" si="68"/>
        <v>2</v>
      </c>
      <c r="AF122" s="100">
        <f t="shared" si="69"/>
        <v>0</v>
      </c>
      <c r="AG122" s="100">
        <f t="shared" si="70"/>
        <v>0</v>
      </c>
      <c r="AH122" s="128">
        <f t="shared" si="71"/>
        <v>1</v>
      </c>
      <c r="AI122" s="104"/>
      <c r="AM122" s="62"/>
      <c r="AN122" s="62"/>
    </row>
    <row r="123" spans="1:16369" s="30" customFormat="1" ht="12" customHeight="1">
      <c r="A123" s="29" t="s">
        <v>340</v>
      </c>
      <c r="B123" s="29" t="s">
        <v>192</v>
      </c>
      <c r="C123" s="112">
        <v>31.31</v>
      </c>
      <c r="D123" s="112">
        <v>32.94</v>
      </c>
      <c r="E123" s="112">
        <v>32.94</v>
      </c>
      <c r="F123" s="194">
        <v>35</v>
      </c>
      <c r="G123" s="112"/>
      <c r="H123" s="42">
        <v>0</v>
      </c>
      <c r="I123" s="42">
        <v>0</v>
      </c>
      <c r="J123" s="42">
        <v>0</v>
      </c>
      <c r="K123" s="42">
        <v>65.88</v>
      </c>
      <c r="L123" s="42">
        <v>0</v>
      </c>
      <c r="M123" s="42">
        <v>65.88</v>
      </c>
      <c r="N123" s="42">
        <v>0</v>
      </c>
      <c r="O123" s="42">
        <v>0</v>
      </c>
      <c r="P123" s="42">
        <v>395.28</v>
      </c>
      <c r="Q123" s="42">
        <v>98.82</v>
      </c>
      <c r="R123" s="42">
        <v>0</v>
      </c>
      <c r="S123" s="42">
        <v>0</v>
      </c>
      <c r="T123" s="42">
        <f t="shared" si="73"/>
        <v>625.8599999999999</v>
      </c>
      <c r="U123" s="112"/>
      <c r="V123" s="100">
        <f t="shared" si="59"/>
        <v>0</v>
      </c>
      <c r="W123" s="100">
        <f t="shared" si="60"/>
        <v>0</v>
      </c>
      <c r="X123" s="100">
        <f t="shared" si="61"/>
        <v>0</v>
      </c>
      <c r="Y123" s="100">
        <f t="shared" si="62"/>
        <v>2</v>
      </c>
      <c r="Z123" s="100">
        <f t="shared" si="63"/>
        <v>0</v>
      </c>
      <c r="AA123" s="100">
        <f t="shared" si="64"/>
        <v>2</v>
      </c>
      <c r="AB123" s="100">
        <f t="shared" si="65"/>
        <v>0</v>
      </c>
      <c r="AC123" s="100">
        <f t="shared" si="66"/>
        <v>0</v>
      </c>
      <c r="AD123" s="100">
        <f t="shared" si="67"/>
        <v>12</v>
      </c>
      <c r="AE123" s="100">
        <f t="shared" si="68"/>
        <v>3</v>
      </c>
      <c r="AF123" s="100">
        <f t="shared" si="69"/>
        <v>0</v>
      </c>
      <c r="AG123" s="100">
        <f t="shared" si="70"/>
        <v>0</v>
      </c>
      <c r="AH123" s="128">
        <f t="shared" si="71"/>
        <v>1.5833333333333333</v>
      </c>
      <c r="AI123" s="104"/>
      <c r="AM123" s="62"/>
      <c r="AN123" s="102"/>
    </row>
    <row r="124" spans="1:16369" s="30" customFormat="1" ht="12" customHeight="1">
      <c r="A124" s="29" t="s">
        <v>130</v>
      </c>
      <c r="B124" s="29" t="s">
        <v>193</v>
      </c>
      <c r="C124" s="112">
        <v>13.59</v>
      </c>
      <c r="D124" s="112">
        <v>14.300298423259903</v>
      </c>
      <c r="E124" s="112">
        <v>14.3</v>
      </c>
      <c r="F124" s="194">
        <v>17</v>
      </c>
      <c r="G124" s="112"/>
      <c r="H124" s="42">
        <v>300.3</v>
      </c>
      <c r="I124" s="42">
        <v>257.39999999999998</v>
      </c>
      <c r="J124" s="42">
        <v>343.2</v>
      </c>
      <c r="K124" s="42">
        <v>514.79999999999995</v>
      </c>
      <c r="L124" s="42">
        <v>243.1</v>
      </c>
      <c r="M124" s="42">
        <v>371.8</v>
      </c>
      <c r="N124" s="42">
        <v>475.65</v>
      </c>
      <c r="O124" s="42">
        <v>386.1</v>
      </c>
      <c r="P124" s="42">
        <v>543.4</v>
      </c>
      <c r="Q124" s="42">
        <v>457.6</v>
      </c>
      <c r="R124" s="42">
        <v>486.2</v>
      </c>
      <c r="S124" s="42">
        <v>300.3</v>
      </c>
      <c r="T124" s="42">
        <f t="shared" si="73"/>
        <v>4679.8500000000004</v>
      </c>
      <c r="U124" s="112"/>
      <c r="V124" s="100">
        <f t="shared" si="59"/>
        <v>20.999561765197306</v>
      </c>
      <c r="W124" s="100">
        <f t="shared" si="60"/>
        <v>17.999624370169119</v>
      </c>
      <c r="X124" s="100">
        <f t="shared" si="61"/>
        <v>23.999499160225493</v>
      </c>
      <c r="Y124" s="100">
        <f t="shared" si="62"/>
        <v>35.999248740338238</v>
      </c>
      <c r="Z124" s="100">
        <f t="shared" si="63"/>
        <v>16.999645238493059</v>
      </c>
      <c r="AA124" s="100">
        <f t="shared" si="64"/>
        <v>26</v>
      </c>
      <c r="AB124" s="100">
        <f t="shared" si="65"/>
        <v>35</v>
      </c>
      <c r="AC124" s="100">
        <f t="shared" si="66"/>
        <v>26.999436555253681</v>
      </c>
      <c r="AD124" s="100">
        <f t="shared" si="67"/>
        <v>37.999207003690366</v>
      </c>
      <c r="AE124" s="100">
        <f t="shared" si="68"/>
        <v>31.999332213633995</v>
      </c>
      <c r="AF124" s="100">
        <f t="shared" si="69"/>
        <v>33.999290476986118</v>
      </c>
      <c r="AG124" s="100">
        <f t="shared" si="70"/>
        <v>20.999561765197306</v>
      </c>
      <c r="AH124" s="128">
        <f t="shared" si="71"/>
        <v>27.41620060743206</v>
      </c>
      <c r="AI124" s="104"/>
      <c r="AM124" s="62"/>
      <c r="AN124" s="99"/>
    </row>
    <row r="125" spans="1:16369" s="30" customFormat="1" ht="12.75" customHeight="1">
      <c r="A125" s="29" t="s">
        <v>131</v>
      </c>
      <c r="B125" s="29" t="s">
        <v>194</v>
      </c>
      <c r="C125" s="112">
        <v>1.51</v>
      </c>
      <c r="D125" s="112">
        <v>1.51</v>
      </c>
      <c r="E125" s="112">
        <v>1.51</v>
      </c>
      <c r="F125" s="194">
        <v>29</v>
      </c>
      <c r="G125" s="112"/>
      <c r="H125" s="42">
        <v>0</v>
      </c>
      <c r="I125" s="42">
        <v>77.849999999999994</v>
      </c>
      <c r="J125" s="42">
        <v>103.65</v>
      </c>
      <c r="K125" s="42">
        <v>103.35</v>
      </c>
      <c r="L125" s="42">
        <v>25.8</v>
      </c>
      <c r="M125" s="42">
        <v>25.95</v>
      </c>
      <c r="N125" s="42">
        <v>24.6</v>
      </c>
      <c r="O125" s="42">
        <v>129.13</v>
      </c>
      <c r="P125" s="42">
        <v>387.26</v>
      </c>
      <c r="Q125" s="42">
        <v>103.2</v>
      </c>
      <c r="R125" s="42">
        <v>0</v>
      </c>
      <c r="S125" s="42">
        <v>0</v>
      </c>
      <c r="T125" s="42">
        <f t="shared" si="73"/>
        <v>980.79000000000008</v>
      </c>
      <c r="U125" s="112"/>
      <c r="V125" s="100">
        <f t="shared" si="59"/>
        <v>0</v>
      </c>
      <c r="W125" s="100">
        <f t="shared" si="60"/>
        <v>51.556291390728475</v>
      </c>
      <c r="X125" s="100">
        <f t="shared" si="61"/>
        <v>68.642384105960275</v>
      </c>
      <c r="Y125" s="100">
        <f t="shared" si="62"/>
        <v>68.443708609271525</v>
      </c>
      <c r="Z125" s="100">
        <f t="shared" si="63"/>
        <v>17.086092715231789</v>
      </c>
      <c r="AA125" s="100">
        <f t="shared" si="64"/>
        <v>17.185430463576157</v>
      </c>
      <c r="AB125" s="100">
        <f t="shared" si="65"/>
        <v>16.291390728476824</v>
      </c>
      <c r="AC125" s="100">
        <f t="shared" si="66"/>
        <v>85.516556291390728</v>
      </c>
      <c r="AD125" s="100">
        <f t="shared" si="67"/>
        <v>256.46357615894038</v>
      </c>
      <c r="AE125" s="100">
        <f t="shared" si="68"/>
        <v>68.344370860927157</v>
      </c>
      <c r="AF125" s="100">
        <f t="shared" si="69"/>
        <v>0</v>
      </c>
      <c r="AG125" s="100">
        <f t="shared" si="70"/>
        <v>0</v>
      </c>
      <c r="AH125" s="128">
        <f t="shared" si="71"/>
        <v>54.127483443708606</v>
      </c>
      <c r="AI125" s="104"/>
      <c r="AM125" s="62"/>
      <c r="AN125" s="102"/>
    </row>
    <row r="126" spans="1:16369" s="30" customFormat="1" ht="12.75" customHeight="1">
      <c r="A126" s="29" t="s">
        <v>474</v>
      </c>
      <c r="B126" s="29" t="s">
        <v>195</v>
      </c>
      <c r="C126" s="112">
        <v>4.8899999999999997</v>
      </c>
      <c r="D126" s="112">
        <v>5.1442968421201432</v>
      </c>
      <c r="E126" s="112">
        <v>5.14</v>
      </c>
      <c r="F126" s="194">
        <v>19</v>
      </c>
      <c r="G126" s="112"/>
      <c r="H126" s="42">
        <v>5.14</v>
      </c>
      <c r="I126" s="42">
        <v>5.14</v>
      </c>
      <c r="J126" s="42">
        <v>0</v>
      </c>
      <c r="K126" s="42">
        <v>0</v>
      </c>
      <c r="L126" s="42">
        <v>5.14</v>
      </c>
      <c r="M126" s="42">
        <v>0</v>
      </c>
      <c r="N126" s="42">
        <v>0</v>
      </c>
      <c r="O126" s="42">
        <v>0</v>
      </c>
      <c r="P126" s="42">
        <v>0</v>
      </c>
      <c r="Q126" s="42">
        <v>0</v>
      </c>
      <c r="R126" s="42">
        <v>5.14</v>
      </c>
      <c r="S126" s="42">
        <v>0</v>
      </c>
      <c r="T126" s="42">
        <f t="shared" si="73"/>
        <v>20.56</v>
      </c>
      <c r="U126" s="112"/>
      <c r="V126" s="100">
        <f t="shared" si="59"/>
        <v>0.99916473674595097</v>
      </c>
      <c r="W126" s="100">
        <f t="shared" si="60"/>
        <v>0.99916473674595097</v>
      </c>
      <c r="X126" s="100">
        <f t="shared" si="61"/>
        <v>0</v>
      </c>
      <c r="Y126" s="100">
        <f t="shared" si="62"/>
        <v>0</v>
      </c>
      <c r="Z126" s="100">
        <f t="shared" si="63"/>
        <v>0.99916473674595097</v>
      </c>
      <c r="AA126" s="100">
        <f t="shared" si="64"/>
        <v>0</v>
      </c>
      <c r="AB126" s="100">
        <f t="shared" si="65"/>
        <v>0</v>
      </c>
      <c r="AC126" s="100">
        <f t="shared" si="66"/>
        <v>0</v>
      </c>
      <c r="AD126" s="100">
        <f t="shared" si="67"/>
        <v>0</v>
      </c>
      <c r="AE126" s="100">
        <f t="shared" si="68"/>
        <v>0</v>
      </c>
      <c r="AF126" s="100">
        <f t="shared" si="69"/>
        <v>0.99916473674595097</v>
      </c>
      <c r="AG126" s="100">
        <f t="shared" si="70"/>
        <v>0</v>
      </c>
      <c r="AH126" s="128">
        <f t="shared" si="71"/>
        <v>0.3330549122486503</v>
      </c>
      <c r="AI126" s="104"/>
      <c r="AM126" s="62"/>
      <c r="AN126" s="102"/>
    </row>
    <row r="127" spans="1:16369" s="30" customFormat="1" ht="12" customHeight="1">
      <c r="A127" s="29" t="s">
        <v>341</v>
      </c>
      <c r="B127" s="29" t="s">
        <v>196</v>
      </c>
      <c r="C127" s="112">
        <v>1.39</v>
      </c>
      <c r="D127" s="112">
        <v>1.4607262638118923</v>
      </c>
      <c r="E127" s="112">
        <v>1.46</v>
      </c>
      <c r="F127" s="194">
        <v>35</v>
      </c>
      <c r="G127" s="112"/>
      <c r="H127" s="42">
        <v>2019.79</v>
      </c>
      <c r="I127" s="42">
        <v>1885.68</v>
      </c>
      <c r="J127" s="42">
        <v>2003.9200000000003</v>
      </c>
      <c r="K127" s="42">
        <v>1943.99</v>
      </c>
      <c r="L127" s="42">
        <v>2009.33</v>
      </c>
      <c r="M127" s="42">
        <v>1969.05</v>
      </c>
      <c r="N127" s="42">
        <v>1834.6999999999998</v>
      </c>
      <c r="O127" s="42">
        <v>1903.42</v>
      </c>
      <c r="P127" s="42">
        <v>1966.3600000000004</v>
      </c>
      <c r="Q127" s="42">
        <v>1911.3500000000001</v>
      </c>
      <c r="R127" s="42">
        <v>2036.5599999999997</v>
      </c>
      <c r="S127" s="42">
        <v>1946.1599999999999</v>
      </c>
      <c r="T127" s="42">
        <f t="shared" si="73"/>
        <v>23430.309999999998</v>
      </c>
      <c r="U127" s="112"/>
      <c r="V127" s="100">
        <f t="shared" si="59"/>
        <v>1382.7299816799227</v>
      </c>
      <c r="W127" s="100">
        <f t="shared" si="60"/>
        <v>1290.919487597323</v>
      </c>
      <c r="X127" s="100">
        <f t="shared" si="61"/>
        <v>1371.8655230930103</v>
      </c>
      <c r="Y127" s="100">
        <f t="shared" si="62"/>
        <v>1330.8379866649273</v>
      </c>
      <c r="Z127" s="100">
        <f t="shared" si="63"/>
        <v>1375.5691602042386</v>
      </c>
      <c r="AA127" s="100">
        <f t="shared" si="64"/>
        <v>1348.6643835616439</v>
      </c>
      <c r="AB127" s="100">
        <f t="shared" si="65"/>
        <v>1319.9280575539567</v>
      </c>
      <c r="AC127" s="100">
        <f t="shared" si="66"/>
        <v>1303.0641312855291</v>
      </c>
      <c r="AD127" s="100">
        <f t="shared" si="67"/>
        <v>1346.1522865130205</v>
      </c>
      <c r="AE127" s="100">
        <f t="shared" si="68"/>
        <v>1308.4929376241691</v>
      </c>
      <c r="AF127" s="100">
        <f t="shared" si="69"/>
        <v>1394.210572133768</v>
      </c>
      <c r="AG127" s="100">
        <f t="shared" si="70"/>
        <v>1332.3235490551981</v>
      </c>
      <c r="AH127" s="128">
        <f t="shared" si="71"/>
        <v>1342.0631714138924</v>
      </c>
      <c r="AI127" s="104"/>
      <c r="AM127" s="62"/>
      <c r="AN127" s="102"/>
    </row>
    <row r="128" spans="1:16369" s="30" customFormat="1" ht="12" customHeight="1">
      <c r="A128" s="29" t="s">
        <v>132</v>
      </c>
      <c r="B128" s="29" t="s">
        <v>197</v>
      </c>
      <c r="C128" s="112">
        <v>1.39</v>
      </c>
      <c r="D128" s="112">
        <v>1.4607262638118923</v>
      </c>
      <c r="E128" s="112">
        <v>1.46</v>
      </c>
      <c r="F128" s="194">
        <v>35</v>
      </c>
      <c r="G128" s="112"/>
      <c r="H128" s="42">
        <v>3588.03</v>
      </c>
      <c r="I128" s="42">
        <v>3590.66</v>
      </c>
      <c r="J128" s="42">
        <v>3664.7000000000003</v>
      </c>
      <c r="K128" s="42">
        <v>3672.5299999999997</v>
      </c>
      <c r="L128" s="42">
        <v>3559.47</v>
      </c>
      <c r="M128" s="42">
        <v>3705.9100000000003</v>
      </c>
      <c r="N128" s="42">
        <v>3454.29</v>
      </c>
      <c r="O128" s="42">
        <v>3617.01</v>
      </c>
      <c r="P128" s="42">
        <v>3610.9700000000003</v>
      </c>
      <c r="Q128" s="42">
        <v>3636.5699999999997</v>
      </c>
      <c r="R128" s="42">
        <v>3691.95</v>
      </c>
      <c r="S128" s="42">
        <v>3627.06</v>
      </c>
      <c r="T128" s="42">
        <f t="shared" si="73"/>
        <v>43419.15</v>
      </c>
      <c r="U128" s="112"/>
      <c r="V128" s="100">
        <f t="shared" si="59"/>
        <v>2456.3329139004618</v>
      </c>
      <c r="W128" s="100">
        <f t="shared" si="60"/>
        <v>2458.1333881338314</v>
      </c>
      <c r="X128" s="100">
        <f t="shared" si="61"/>
        <v>2508.8205030534923</v>
      </c>
      <c r="Y128" s="100">
        <f t="shared" si="62"/>
        <v>2514.1808502958065</v>
      </c>
      <c r="Z128" s="100">
        <f t="shared" si="63"/>
        <v>2436.7809959897982</v>
      </c>
      <c r="AA128" s="100">
        <f t="shared" si="64"/>
        <v>2538.2945205479455</v>
      </c>
      <c r="AB128" s="100">
        <f t="shared" si="65"/>
        <v>2485.1007194244607</v>
      </c>
      <c r="AC128" s="100">
        <f t="shared" si="66"/>
        <v>2476.1723600156938</v>
      </c>
      <c r="AD128" s="100">
        <f t="shared" si="67"/>
        <v>2472.0374305976125</v>
      </c>
      <c r="AE128" s="100">
        <f t="shared" si="68"/>
        <v>2489.5629592570299</v>
      </c>
      <c r="AF128" s="100">
        <f t="shared" si="69"/>
        <v>2527.4756068022866</v>
      </c>
      <c r="AG128" s="100">
        <f t="shared" si="70"/>
        <v>2483.0524991964417</v>
      </c>
      <c r="AH128" s="128">
        <f t="shared" si="71"/>
        <v>2487.1620622679052</v>
      </c>
      <c r="AI128" s="104"/>
      <c r="AM128" s="62"/>
      <c r="AN128" s="102"/>
    </row>
    <row r="129" spans="1:16369" s="30" customFormat="1" ht="12" customHeight="1">
      <c r="A129" s="29" t="s">
        <v>362</v>
      </c>
      <c r="B129" s="29" t="s">
        <v>363</v>
      </c>
      <c r="C129" s="112">
        <v>21.85</v>
      </c>
      <c r="D129" s="112">
        <v>22.990561195648045</v>
      </c>
      <c r="E129" s="112">
        <v>22.99</v>
      </c>
      <c r="F129" s="194">
        <v>35</v>
      </c>
      <c r="G129" s="112"/>
      <c r="H129" s="42">
        <v>91.96</v>
      </c>
      <c r="I129" s="42">
        <v>137.94</v>
      </c>
      <c r="J129" s="42">
        <v>91.96</v>
      </c>
      <c r="K129" s="42">
        <v>114.94999999999999</v>
      </c>
      <c r="L129" s="42">
        <v>91.96</v>
      </c>
      <c r="M129" s="42">
        <v>137.94</v>
      </c>
      <c r="N129" s="42">
        <v>21.85</v>
      </c>
      <c r="O129" s="42">
        <v>0</v>
      </c>
      <c r="P129" s="42">
        <v>45.98</v>
      </c>
      <c r="Q129" s="42">
        <v>22.99</v>
      </c>
      <c r="R129" s="42">
        <v>45.98</v>
      </c>
      <c r="S129" s="42">
        <v>0</v>
      </c>
      <c r="T129" s="42">
        <f t="shared" si="73"/>
        <v>803.5100000000001</v>
      </c>
      <c r="U129" s="112"/>
      <c r="V129" s="100">
        <f t="shared" si="59"/>
        <v>3.9999023606873672</v>
      </c>
      <c r="W129" s="100">
        <f t="shared" si="60"/>
        <v>5.999853541031051</v>
      </c>
      <c r="X129" s="100">
        <f t="shared" si="61"/>
        <v>3.9999023606873672</v>
      </c>
      <c r="Y129" s="100">
        <f t="shared" si="62"/>
        <v>4.9998779508592088</v>
      </c>
      <c r="Z129" s="100">
        <f t="shared" si="63"/>
        <v>3.9999023606873672</v>
      </c>
      <c r="AA129" s="100">
        <f t="shared" si="64"/>
        <v>6</v>
      </c>
      <c r="AB129" s="100">
        <f t="shared" si="65"/>
        <v>1</v>
      </c>
      <c r="AC129" s="100">
        <f t="shared" si="66"/>
        <v>0</v>
      </c>
      <c r="AD129" s="100">
        <f t="shared" si="67"/>
        <v>1.9999511803436836</v>
      </c>
      <c r="AE129" s="100">
        <f t="shared" si="68"/>
        <v>0.99997559017184179</v>
      </c>
      <c r="AF129" s="100">
        <f t="shared" si="69"/>
        <v>1.9999511803436836</v>
      </c>
      <c r="AG129" s="100">
        <f t="shared" si="70"/>
        <v>0</v>
      </c>
      <c r="AH129" s="128">
        <f t="shared" si="71"/>
        <v>2.9166097104009641</v>
      </c>
      <c r="AI129" s="104"/>
      <c r="AM129" s="62"/>
      <c r="AN129" s="102"/>
    </row>
    <row r="130" spans="1:16369" s="30" customFormat="1" ht="12" customHeight="1">
      <c r="A130" s="29" t="s">
        <v>360</v>
      </c>
      <c r="B130" s="29" t="s">
        <v>361</v>
      </c>
      <c r="C130" s="112">
        <v>26.93</v>
      </c>
      <c r="D130" s="112">
        <v>28.335972523365481</v>
      </c>
      <c r="E130" s="112">
        <v>28.34</v>
      </c>
      <c r="F130" s="194">
        <v>35</v>
      </c>
      <c r="G130" s="112"/>
      <c r="H130" s="42">
        <v>28.34</v>
      </c>
      <c r="I130" s="42">
        <v>28.34</v>
      </c>
      <c r="J130" s="42">
        <v>28.34</v>
      </c>
      <c r="K130" s="42">
        <v>28.34</v>
      </c>
      <c r="L130" s="42">
        <v>28.34</v>
      </c>
      <c r="M130" s="42">
        <v>0</v>
      </c>
      <c r="N130" s="42">
        <v>0</v>
      </c>
      <c r="O130" s="42">
        <v>0</v>
      </c>
      <c r="P130" s="42">
        <v>0</v>
      </c>
      <c r="Q130" s="42">
        <v>0</v>
      </c>
      <c r="R130" s="42">
        <v>0</v>
      </c>
      <c r="S130" s="42">
        <v>0</v>
      </c>
      <c r="T130" s="42">
        <f t="shared" si="73"/>
        <v>141.69999999999999</v>
      </c>
      <c r="U130" s="112"/>
      <c r="V130" s="100">
        <f t="shared" si="59"/>
        <v>1.0001421329947719</v>
      </c>
      <c r="W130" s="100">
        <f t="shared" si="60"/>
        <v>1.0001421329947719</v>
      </c>
      <c r="X130" s="100">
        <f t="shared" si="61"/>
        <v>1.0001421329947719</v>
      </c>
      <c r="Y130" s="100">
        <f t="shared" si="62"/>
        <v>1.0001421329947719</v>
      </c>
      <c r="Z130" s="100">
        <f t="shared" si="63"/>
        <v>1.0001421329947719</v>
      </c>
      <c r="AA130" s="100">
        <f t="shared" si="64"/>
        <v>0</v>
      </c>
      <c r="AB130" s="100">
        <f t="shared" si="65"/>
        <v>0</v>
      </c>
      <c r="AC130" s="100">
        <f t="shared" si="66"/>
        <v>0</v>
      </c>
      <c r="AD130" s="100">
        <f t="shared" si="67"/>
        <v>0</v>
      </c>
      <c r="AE130" s="100">
        <f t="shared" si="68"/>
        <v>0</v>
      </c>
      <c r="AF130" s="100">
        <f t="shared" si="69"/>
        <v>0</v>
      </c>
      <c r="AG130" s="100">
        <f t="shared" si="70"/>
        <v>0</v>
      </c>
      <c r="AH130" s="128">
        <f t="shared" si="71"/>
        <v>0.41672588874782163</v>
      </c>
      <c r="AI130" s="104"/>
      <c r="AM130" s="62"/>
      <c r="AN130" s="102"/>
    </row>
    <row r="131" spans="1:16369" s="30" customFormat="1" ht="12" customHeight="1">
      <c r="A131" s="29" t="s">
        <v>133</v>
      </c>
      <c r="B131" s="29" t="s">
        <v>198</v>
      </c>
      <c r="C131" s="112">
        <v>17.579999999999998</v>
      </c>
      <c r="D131" s="112">
        <v>18.489999999999998</v>
      </c>
      <c r="E131" s="112">
        <v>18.489999999999998</v>
      </c>
      <c r="F131" s="194">
        <v>17</v>
      </c>
      <c r="G131" s="112"/>
      <c r="H131" s="42">
        <v>0</v>
      </c>
      <c r="I131" s="42">
        <v>0</v>
      </c>
      <c r="J131" s="42">
        <v>0</v>
      </c>
      <c r="K131" s="42">
        <v>0</v>
      </c>
      <c r="L131" s="42">
        <v>0</v>
      </c>
      <c r="M131" s="195">
        <v>18.489999999999998</v>
      </c>
      <c r="N131" s="42">
        <v>0</v>
      </c>
      <c r="O131" s="42">
        <v>0</v>
      </c>
      <c r="P131" s="42">
        <v>0</v>
      </c>
      <c r="Q131" s="42">
        <v>18.489999999999998</v>
      </c>
      <c r="R131" s="42">
        <v>0</v>
      </c>
      <c r="S131" s="42">
        <v>0</v>
      </c>
      <c r="T131" s="42">
        <f t="shared" si="73"/>
        <v>36.979999999999997</v>
      </c>
      <c r="U131" s="112"/>
      <c r="V131" s="100">
        <f t="shared" si="59"/>
        <v>0</v>
      </c>
      <c r="W131" s="100">
        <f t="shared" si="60"/>
        <v>0</v>
      </c>
      <c r="X131" s="100">
        <f t="shared" si="61"/>
        <v>0</v>
      </c>
      <c r="Y131" s="100">
        <f t="shared" si="62"/>
        <v>0</v>
      </c>
      <c r="Z131" s="100">
        <f t="shared" si="63"/>
        <v>0</v>
      </c>
      <c r="AA131" s="100">
        <f t="shared" si="64"/>
        <v>1</v>
      </c>
      <c r="AB131" s="100">
        <f t="shared" si="65"/>
        <v>0</v>
      </c>
      <c r="AC131" s="100">
        <f t="shared" si="66"/>
        <v>0</v>
      </c>
      <c r="AD131" s="100">
        <f t="shared" si="67"/>
        <v>0</v>
      </c>
      <c r="AE131" s="100">
        <f t="shared" si="68"/>
        <v>1</v>
      </c>
      <c r="AF131" s="100">
        <f t="shared" si="69"/>
        <v>0</v>
      </c>
      <c r="AG131" s="100">
        <f t="shared" si="70"/>
        <v>0</v>
      </c>
      <c r="AH131" s="128">
        <f t="shared" si="71"/>
        <v>0.16666666666666666</v>
      </c>
      <c r="AI131" s="104"/>
      <c r="AM131" s="62"/>
      <c r="AN131" s="102"/>
    </row>
    <row r="132" spans="1:16369" s="30" customFormat="1" ht="12" customHeight="1">
      <c r="A132" s="29" t="s">
        <v>405</v>
      </c>
      <c r="B132" s="29" t="s">
        <v>406</v>
      </c>
      <c r="C132" s="112">
        <v>48.65</v>
      </c>
      <c r="D132" s="112">
        <v>51.19</v>
      </c>
      <c r="E132" s="112">
        <v>51.19</v>
      </c>
      <c r="F132" s="194">
        <v>36</v>
      </c>
      <c r="G132" s="120"/>
      <c r="H132" s="42">
        <v>153.57</v>
      </c>
      <c r="I132" s="42">
        <v>307.14</v>
      </c>
      <c r="J132" s="42">
        <v>153.57</v>
      </c>
      <c r="K132" s="42">
        <v>102.38</v>
      </c>
      <c r="L132" s="42">
        <v>255.95</v>
      </c>
      <c r="M132" s="42">
        <v>153.57</v>
      </c>
      <c r="N132" s="42">
        <v>145.94999999999999</v>
      </c>
      <c r="O132" s="42">
        <v>2.5399999999999991</v>
      </c>
      <c r="P132" s="42">
        <v>102.38</v>
      </c>
      <c r="Q132" s="42">
        <v>358.33</v>
      </c>
      <c r="R132" s="42">
        <v>563.08999999999992</v>
      </c>
      <c r="S132" s="42">
        <v>51.19</v>
      </c>
      <c r="T132" s="42">
        <f t="shared" si="73"/>
        <v>2349.6599999999994</v>
      </c>
      <c r="U132" s="120"/>
      <c r="V132" s="100">
        <f t="shared" si="59"/>
        <v>3</v>
      </c>
      <c r="W132" s="100">
        <f t="shared" si="60"/>
        <v>6</v>
      </c>
      <c r="X132" s="100">
        <f t="shared" si="61"/>
        <v>3</v>
      </c>
      <c r="Y132" s="100">
        <f t="shared" si="62"/>
        <v>2</v>
      </c>
      <c r="Z132" s="100">
        <f t="shared" si="63"/>
        <v>5</v>
      </c>
      <c r="AA132" s="100">
        <f t="shared" si="64"/>
        <v>3</v>
      </c>
      <c r="AB132" s="100">
        <f t="shared" si="65"/>
        <v>3</v>
      </c>
      <c r="AC132" s="100">
        <f t="shared" si="66"/>
        <v>4.9619066223871834E-2</v>
      </c>
      <c r="AD132" s="100">
        <f t="shared" si="67"/>
        <v>2</v>
      </c>
      <c r="AE132" s="100">
        <f t="shared" si="68"/>
        <v>7</v>
      </c>
      <c r="AF132" s="100">
        <f t="shared" si="69"/>
        <v>10.999999999999998</v>
      </c>
      <c r="AG132" s="100">
        <f t="shared" si="70"/>
        <v>1</v>
      </c>
      <c r="AH132" s="128">
        <f t="shared" si="71"/>
        <v>3.8374682555186559</v>
      </c>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c r="BU132" s="104"/>
      <c r="BV132" s="104"/>
      <c r="BW132" s="104"/>
      <c r="BX132" s="104"/>
      <c r="BY132" s="104"/>
      <c r="BZ132" s="104"/>
      <c r="CA132" s="104"/>
      <c r="CB132" s="104"/>
      <c r="CC132" s="104"/>
      <c r="CD132" s="104"/>
      <c r="CE132" s="104"/>
      <c r="CF132" s="104"/>
      <c r="CG132" s="104"/>
      <c r="CH132" s="104"/>
      <c r="CI132" s="104"/>
      <c r="CJ132" s="104"/>
      <c r="CK132" s="104"/>
      <c r="CL132" s="104"/>
      <c r="CM132" s="104"/>
      <c r="CN132" s="104"/>
      <c r="CO132" s="104"/>
      <c r="CP132" s="104"/>
      <c r="CQ132" s="104"/>
      <c r="CR132" s="104"/>
      <c r="CS132" s="104"/>
      <c r="CT132" s="104"/>
      <c r="CU132" s="104"/>
      <c r="CV132" s="104"/>
      <c r="CW132" s="104"/>
      <c r="CX132" s="104"/>
      <c r="CY132" s="104"/>
      <c r="CZ132" s="104"/>
      <c r="DA132" s="104"/>
      <c r="DB132" s="104"/>
      <c r="DC132" s="104"/>
      <c r="DD132" s="104"/>
      <c r="DE132" s="104"/>
      <c r="DF132" s="104"/>
      <c r="DG132" s="104"/>
      <c r="DH132" s="104"/>
      <c r="DI132" s="104"/>
      <c r="DJ132" s="104"/>
      <c r="DK132" s="104"/>
      <c r="DL132" s="104"/>
      <c r="DM132" s="104"/>
      <c r="DN132" s="104"/>
      <c r="DO132" s="104"/>
      <c r="DP132" s="104"/>
      <c r="DQ132" s="104"/>
      <c r="DR132" s="104"/>
      <c r="DS132" s="104"/>
      <c r="DT132" s="104"/>
      <c r="DU132" s="104"/>
      <c r="DV132" s="104"/>
      <c r="DW132" s="104"/>
      <c r="DX132" s="104"/>
      <c r="DY132" s="104"/>
      <c r="DZ132" s="104"/>
      <c r="EA132" s="104"/>
      <c r="EB132" s="104"/>
      <c r="EC132" s="104"/>
      <c r="ED132" s="104"/>
      <c r="EE132" s="104"/>
      <c r="EF132" s="104"/>
      <c r="EG132" s="104"/>
      <c r="EH132" s="104"/>
      <c r="EI132" s="104"/>
      <c r="EJ132" s="104"/>
      <c r="EK132" s="104"/>
      <c r="EL132" s="104"/>
      <c r="EM132" s="104"/>
      <c r="EN132" s="104"/>
      <c r="EO132" s="104"/>
      <c r="EP132" s="104"/>
      <c r="EQ132" s="104"/>
      <c r="ER132" s="104"/>
      <c r="ES132" s="104"/>
      <c r="ET132" s="104"/>
      <c r="EU132" s="104"/>
      <c r="EV132" s="104"/>
      <c r="EW132" s="104"/>
      <c r="EX132" s="104"/>
      <c r="EY132" s="104"/>
      <c r="EZ132" s="104"/>
      <c r="FA132" s="104"/>
      <c r="FB132" s="104"/>
      <c r="FC132" s="104"/>
      <c r="FD132" s="104"/>
      <c r="FE132" s="104"/>
      <c r="FF132" s="104"/>
      <c r="FG132" s="104"/>
      <c r="FH132" s="104"/>
      <c r="FI132" s="104"/>
      <c r="FJ132" s="104"/>
      <c r="FK132" s="104"/>
      <c r="FL132" s="104"/>
      <c r="FM132" s="104"/>
      <c r="FN132" s="104"/>
      <c r="FO132" s="104"/>
      <c r="FP132" s="104"/>
      <c r="FQ132" s="104"/>
      <c r="FR132" s="104"/>
      <c r="FS132" s="104"/>
      <c r="FT132" s="104"/>
      <c r="FU132" s="104"/>
      <c r="FV132" s="104"/>
      <c r="FW132" s="104"/>
      <c r="FX132" s="104"/>
      <c r="FY132" s="104"/>
      <c r="FZ132" s="104"/>
      <c r="GA132" s="104"/>
      <c r="GB132" s="104"/>
      <c r="GC132" s="104"/>
      <c r="GD132" s="104"/>
      <c r="GE132" s="104"/>
      <c r="GF132" s="104"/>
      <c r="GG132" s="104"/>
      <c r="GH132" s="104"/>
      <c r="GI132" s="104"/>
      <c r="GJ132" s="104"/>
      <c r="GK132" s="104"/>
      <c r="GL132" s="104"/>
      <c r="GM132" s="104"/>
      <c r="GN132" s="104"/>
      <c r="GO132" s="104"/>
      <c r="GP132" s="104"/>
      <c r="GQ132" s="104"/>
      <c r="GR132" s="104"/>
      <c r="GS132" s="104"/>
      <c r="GT132" s="104"/>
      <c r="GU132" s="104"/>
      <c r="GV132" s="104"/>
      <c r="GW132" s="104"/>
      <c r="GX132" s="104"/>
      <c r="GY132" s="104"/>
      <c r="GZ132" s="104"/>
      <c r="HA132" s="104"/>
      <c r="HB132" s="104"/>
      <c r="HC132" s="104"/>
      <c r="HD132" s="104"/>
      <c r="HE132" s="104"/>
      <c r="HF132" s="104"/>
      <c r="HG132" s="104"/>
      <c r="HH132" s="104"/>
      <c r="HI132" s="104"/>
      <c r="HJ132" s="104"/>
      <c r="HK132" s="104"/>
      <c r="HL132" s="104"/>
      <c r="HM132" s="104"/>
      <c r="HN132" s="104"/>
      <c r="HO132" s="104"/>
      <c r="HP132" s="104"/>
      <c r="HQ132" s="104"/>
      <c r="HR132" s="104"/>
      <c r="HS132" s="104"/>
      <c r="HT132" s="104"/>
      <c r="HU132" s="104"/>
      <c r="HV132" s="104"/>
      <c r="HW132" s="104"/>
      <c r="HX132" s="104"/>
      <c r="HY132" s="104"/>
      <c r="HZ132" s="104"/>
      <c r="IA132" s="104"/>
      <c r="IB132" s="104"/>
      <c r="IC132" s="104"/>
      <c r="ID132" s="104"/>
      <c r="IE132" s="104"/>
      <c r="IF132" s="104"/>
      <c r="IG132" s="104"/>
      <c r="IH132" s="104"/>
      <c r="II132" s="104"/>
      <c r="IJ132" s="104"/>
      <c r="IK132" s="104"/>
      <c r="IL132" s="104"/>
      <c r="IM132" s="104"/>
      <c r="IN132" s="104"/>
      <c r="IO132" s="104"/>
      <c r="IP132" s="104"/>
      <c r="IQ132" s="104"/>
      <c r="IR132" s="104"/>
      <c r="IS132" s="104"/>
      <c r="IT132" s="104"/>
      <c r="IU132" s="104"/>
      <c r="IV132" s="104"/>
      <c r="IW132" s="104"/>
      <c r="IX132" s="104"/>
      <c r="IY132" s="104"/>
      <c r="IZ132" s="104"/>
      <c r="JA132" s="104"/>
      <c r="JB132" s="104"/>
      <c r="JC132" s="104"/>
      <c r="JD132" s="104"/>
      <c r="JE132" s="104"/>
      <c r="JF132" s="104"/>
      <c r="JG132" s="104"/>
      <c r="JH132" s="104"/>
      <c r="JI132" s="104"/>
      <c r="JJ132" s="104"/>
      <c r="JK132" s="104"/>
      <c r="JL132" s="104"/>
      <c r="JM132" s="104"/>
      <c r="JN132" s="104"/>
      <c r="JO132" s="104"/>
      <c r="JP132" s="104"/>
      <c r="JQ132" s="104"/>
      <c r="JR132" s="104"/>
      <c r="JS132" s="104"/>
      <c r="JT132" s="104"/>
      <c r="JU132" s="104"/>
      <c r="JV132" s="104"/>
      <c r="JW132" s="104"/>
      <c r="JX132" s="104"/>
      <c r="JY132" s="104"/>
      <c r="JZ132" s="104"/>
      <c r="KA132" s="104"/>
      <c r="KB132" s="104"/>
      <c r="KC132" s="104"/>
      <c r="KD132" s="104"/>
      <c r="KE132" s="104"/>
      <c r="KF132" s="104"/>
      <c r="KG132" s="104"/>
      <c r="KH132" s="104"/>
      <c r="KI132" s="104"/>
      <c r="KJ132" s="104"/>
      <c r="KK132" s="104"/>
      <c r="KL132" s="104"/>
      <c r="KM132" s="104"/>
      <c r="KN132" s="104"/>
      <c r="KO132" s="104"/>
      <c r="KP132" s="104"/>
      <c r="KQ132" s="104"/>
      <c r="KR132" s="104"/>
      <c r="KS132" s="104"/>
      <c r="KT132" s="104"/>
      <c r="KU132" s="104"/>
      <c r="KV132" s="104"/>
      <c r="KW132" s="104"/>
      <c r="KX132" s="104"/>
      <c r="KY132" s="104"/>
      <c r="KZ132" s="104"/>
      <c r="LA132" s="104"/>
      <c r="LB132" s="104"/>
      <c r="LC132" s="104"/>
      <c r="LD132" s="104"/>
      <c r="LE132" s="104"/>
      <c r="LF132" s="104"/>
      <c r="LG132" s="104"/>
      <c r="LH132" s="104"/>
      <c r="LI132" s="104"/>
      <c r="LJ132" s="104"/>
      <c r="LK132" s="104"/>
      <c r="LL132" s="104"/>
      <c r="LM132" s="104"/>
      <c r="LN132" s="104"/>
      <c r="LO132" s="104"/>
      <c r="LP132" s="104"/>
      <c r="LQ132" s="104"/>
      <c r="LR132" s="104"/>
      <c r="LS132" s="104"/>
      <c r="LT132" s="104"/>
      <c r="LU132" s="104"/>
      <c r="LV132" s="104"/>
      <c r="LW132" s="104"/>
      <c r="LX132" s="104"/>
      <c r="LY132" s="104"/>
      <c r="LZ132" s="104"/>
      <c r="MA132" s="104"/>
      <c r="MB132" s="104"/>
      <c r="MC132" s="104"/>
      <c r="MD132" s="104"/>
      <c r="ME132" s="104"/>
      <c r="MF132" s="104"/>
      <c r="MG132" s="104"/>
      <c r="MH132" s="104"/>
      <c r="MI132" s="104"/>
      <c r="MJ132" s="104"/>
      <c r="MK132" s="104"/>
      <c r="ML132" s="104"/>
      <c r="MM132" s="104"/>
      <c r="MN132" s="104"/>
      <c r="MO132" s="104"/>
      <c r="MP132" s="104"/>
      <c r="MQ132" s="104"/>
      <c r="MR132" s="104"/>
      <c r="MS132" s="104"/>
      <c r="MT132" s="104"/>
      <c r="MU132" s="104"/>
      <c r="MV132" s="104"/>
      <c r="MW132" s="104"/>
      <c r="MX132" s="104"/>
      <c r="MY132" s="104"/>
      <c r="MZ132" s="104"/>
      <c r="NA132" s="104"/>
      <c r="NB132" s="104"/>
      <c r="NC132" s="104"/>
      <c r="ND132" s="104"/>
      <c r="NE132" s="104"/>
      <c r="NF132" s="104"/>
      <c r="NG132" s="104"/>
      <c r="NH132" s="104"/>
      <c r="NI132" s="104"/>
      <c r="NJ132" s="104"/>
      <c r="NK132" s="104"/>
      <c r="NL132" s="104"/>
      <c r="NM132" s="104"/>
      <c r="NN132" s="104"/>
      <c r="NO132" s="104"/>
      <c r="NP132" s="104"/>
      <c r="NQ132" s="104"/>
      <c r="NR132" s="104"/>
      <c r="NS132" s="104"/>
      <c r="NT132" s="104"/>
      <c r="NU132" s="104"/>
      <c r="NV132" s="104"/>
      <c r="NW132" s="104"/>
      <c r="NX132" s="104"/>
      <c r="NY132" s="104"/>
      <c r="NZ132" s="104"/>
      <c r="OA132" s="104"/>
      <c r="OB132" s="104"/>
      <c r="OC132" s="104"/>
      <c r="OD132" s="104"/>
      <c r="OE132" s="104"/>
      <c r="OF132" s="104"/>
      <c r="OG132" s="104"/>
      <c r="OH132" s="104"/>
      <c r="OI132" s="104"/>
      <c r="OJ132" s="104"/>
      <c r="OK132" s="104"/>
      <c r="OL132" s="104"/>
      <c r="OM132" s="104"/>
      <c r="ON132" s="104"/>
      <c r="OO132" s="104"/>
      <c r="OP132" s="104"/>
      <c r="OQ132" s="104"/>
      <c r="OR132" s="104"/>
      <c r="OS132" s="104"/>
      <c r="OT132" s="104"/>
      <c r="OU132" s="104"/>
      <c r="OV132" s="104"/>
      <c r="OW132" s="104"/>
      <c r="OX132" s="104"/>
      <c r="OY132" s="104"/>
      <c r="OZ132" s="104"/>
      <c r="PA132" s="104"/>
      <c r="PB132" s="104"/>
      <c r="PC132" s="104"/>
      <c r="PD132" s="104"/>
      <c r="PE132" s="104"/>
      <c r="PF132" s="104"/>
      <c r="PG132" s="104"/>
      <c r="PH132" s="104"/>
      <c r="PI132" s="104"/>
      <c r="PJ132" s="104"/>
      <c r="PK132" s="104"/>
      <c r="PL132" s="104"/>
      <c r="PM132" s="104"/>
      <c r="PN132" s="104"/>
      <c r="PO132" s="104"/>
      <c r="PP132" s="104"/>
      <c r="PQ132" s="104"/>
      <c r="PR132" s="104"/>
      <c r="PS132" s="104"/>
      <c r="PT132" s="104"/>
      <c r="PU132" s="104"/>
      <c r="PV132" s="104"/>
      <c r="PW132" s="104"/>
      <c r="PX132" s="104"/>
      <c r="PY132" s="104"/>
      <c r="PZ132" s="104"/>
      <c r="QA132" s="104"/>
      <c r="QB132" s="104"/>
      <c r="QC132" s="104"/>
      <c r="QD132" s="104"/>
      <c r="QE132" s="104"/>
      <c r="QF132" s="104"/>
      <c r="QG132" s="104"/>
      <c r="QH132" s="104"/>
      <c r="QI132" s="104"/>
      <c r="QJ132" s="104"/>
      <c r="QK132" s="104"/>
      <c r="QL132" s="104"/>
      <c r="QM132" s="104"/>
      <c r="QN132" s="104"/>
      <c r="QO132" s="104"/>
      <c r="QP132" s="104"/>
      <c r="QQ132" s="104"/>
      <c r="QR132" s="104"/>
      <c r="QS132" s="104"/>
      <c r="QT132" s="104"/>
      <c r="QU132" s="104"/>
      <c r="QV132" s="104"/>
      <c r="QW132" s="104"/>
      <c r="QX132" s="104"/>
      <c r="QY132" s="104"/>
      <c r="QZ132" s="104"/>
      <c r="RA132" s="104"/>
      <c r="RB132" s="104"/>
      <c r="RC132" s="104"/>
      <c r="RD132" s="104"/>
      <c r="RE132" s="104"/>
      <c r="RF132" s="104"/>
      <c r="RG132" s="104"/>
      <c r="RH132" s="104"/>
      <c r="RI132" s="104"/>
      <c r="RJ132" s="104"/>
      <c r="RK132" s="104"/>
      <c r="RL132" s="104"/>
      <c r="RM132" s="104"/>
      <c r="RN132" s="104"/>
      <c r="RO132" s="104"/>
      <c r="RP132" s="104"/>
      <c r="RQ132" s="104"/>
      <c r="RR132" s="104"/>
      <c r="RS132" s="104"/>
      <c r="RT132" s="104"/>
      <c r="RU132" s="104"/>
      <c r="RV132" s="104"/>
      <c r="RW132" s="104"/>
      <c r="RX132" s="104"/>
      <c r="RY132" s="104"/>
      <c r="RZ132" s="104"/>
      <c r="SA132" s="104"/>
      <c r="SB132" s="104"/>
      <c r="SC132" s="104"/>
      <c r="SD132" s="104"/>
      <c r="SE132" s="104"/>
      <c r="SF132" s="104"/>
      <c r="SG132" s="104"/>
      <c r="SH132" s="104"/>
      <c r="SI132" s="104"/>
      <c r="SJ132" s="104"/>
      <c r="SK132" s="104"/>
      <c r="SL132" s="104"/>
      <c r="SM132" s="104"/>
      <c r="SN132" s="104"/>
      <c r="SO132" s="104"/>
      <c r="SP132" s="104"/>
      <c r="SQ132" s="104"/>
      <c r="SR132" s="104"/>
      <c r="SS132" s="104"/>
      <c r="ST132" s="104"/>
      <c r="SU132" s="104"/>
      <c r="SV132" s="104"/>
      <c r="SW132" s="104"/>
      <c r="SX132" s="104"/>
      <c r="SY132" s="104"/>
      <c r="SZ132" s="104"/>
      <c r="TA132" s="104"/>
      <c r="TB132" s="104"/>
      <c r="TC132" s="104"/>
      <c r="TD132" s="104"/>
      <c r="TE132" s="104"/>
      <c r="TF132" s="104"/>
      <c r="TG132" s="104"/>
      <c r="TH132" s="104"/>
      <c r="TI132" s="104"/>
      <c r="TJ132" s="104"/>
      <c r="TK132" s="104"/>
      <c r="TL132" s="104"/>
      <c r="TM132" s="104"/>
      <c r="TN132" s="104"/>
      <c r="TO132" s="104"/>
      <c r="TP132" s="104"/>
      <c r="TQ132" s="104"/>
      <c r="TR132" s="104"/>
      <c r="TS132" s="104"/>
      <c r="TT132" s="104"/>
      <c r="TU132" s="104"/>
      <c r="TV132" s="104"/>
      <c r="TW132" s="104"/>
      <c r="TX132" s="104"/>
      <c r="TY132" s="104"/>
      <c r="TZ132" s="104"/>
      <c r="UA132" s="104"/>
      <c r="UB132" s="104"/>
      <c r="UC132" s="104"/>
      <c r="UD132" s="104"/>
      <c r="UE132" s="104"/>
      <c r="UF132" s="104"/>
      <c r="UG132" s="104"/>
      <c r="UH132" s="104"/>
      <c r="UI132" s="104"/>
      <c r="UJ132" s="104"/>
      <c r="UK132" s="104"/>
      <c r="UL132" s="104"/>
      <c r="UM132" s="104"/>
      <c r="UN132" s="104"/>
      <c r="UO132" s="104"/>
      <c r="UP132" s="104"/>
      <c r="UQ132" s="104"/>
      <c r="UR132" s="104"/>
      <c r="US132" s="104"/>
      <c r="UT132" s="104"/>
      <c r="UU132" s="104"/>
      <c r="UV132" s="104"/>
      <c r="UW132" s="104"/>
      <c r="UX132" s="104"/>
      <c r="UY132" s="104"/>
      <c r="UZ132" s="104"/>
      <c r="VA132" s="104"/>
      <c r="VB132" s="104"/>
      <c r="VC132" s="104"/>
      <c r="VD132" s="104"/>
      <c r="VE132" s="104"/>
      <c r="VF132" s="104"/>
      <c r="VG132" s="104"/>
      <c r="VH132" s="104"/>
      <c r="VI132" s="104"/>
      <c r="VJ132" s="104"/>
      <c r="VK132" s="104"/>
      <c r="VL132" s="104"/>
      <c r="VM132" s="104"/>
      <c r="VN132" s="104"/>
      <c r="VO132" s="104"/>
      <c r="VP132" s="104"/>
      <c r="VQ132" s="104"/>
      <c r="VR132" s="104"/>
      <c r="VS132" s="104"/>
      <c r="VT132" s="104"/>
      <c r="VU132" s="104"/>
      <c r="VV132" s="104"/>
      <c r="VW132" s="104"/>
      <c r="VX132" s="104"/>
      <c r="VY132" s="104"/>
      <c r="VZ132" s="104"/>
      <c r="WA132" s="104"/>
      <c r="WB132" s="104"/>
      <c r="WC132" s="104"/>
      <c r="WD132" s="104"/>
      <c r="WE132" s="104"/>
      <c r="WF132" s="104"/>
      <c r="WG132" s="104"/>
      <c r="WH132" s="104"/>
      <c r="WI132" s="104"/>
      <c r="WJ132" s="104"/>
      <c r="WK132" s="104"/>
      <c r="WL132" s="104"/>
      <c r="WM132" s="104"/>
      <c r="WN132" s="104"/>
      <c r="WO132" s="104"/>
      <c r="WP132" s="104"/>
      <c r="WQ132" s="104"/>
      <c r="WR132" s="104"/>
      <c r="WS132" s="104"/>
      <c r="WT132" s="104"/>
      <c r="WU132" s="104"/>
      <c r="WV132" s="104"/>
      <c r="WW132" s="104"/>
      <c r="WX132" s="104"/>
      <c r="WY132" s="104"/>
      <c r="WZ132" s="104"/>
      <c r="XA132" s="104"/>
      <c r="XB132" s="104"/>
      <c r="XC132" s="104"/>
      <c r="XD132" s="104"/>
      <c r="XE132" s="104"/>
      <c r="XF132" s="104"/>
      <c r="XG132" s="104"/>
      <c r="XH132" s="104"/>
      <c r="XI132" s="104"/>
      <c r="XJ132" s="104"/>
      <c r="XK132" s="104"/>
      <c r="XL132" s="104"/>
      <c r="XM132" s="104"/>
      <c r="XN132" s="104"/>
      <c r="XO132" s="104"/>
      <c r="XP132" s="104"/>
      <c r="XQ132" s="104"/>
      <c r="XR132" s="104"/>
      <c r="XS132" s="104"/>
      <c r="XT132" s="104"/>
      <c r="XU132" s="104"/>
      <c r="XV132" s="104"/>
      <c r="XW132" s="104"/>
      <c r="XX132" s="104"/>
      <c r="XY132" s="104"/>
      <c r="XZ132" s="104"/>
      <c r="YA132" s="104"/>
      <c r="YB132" s="104"/>
      <c r="YC132" s="104"/>
      <c r="YD132" s="104"/>
      <c r="YE132" s="104"/>
      <c r="YF132" s="104"/>
      <c r="YG132" s="104"/>
      <c r="YH132" s="104"/>
      <c r="YI132" s="104"/>
      <c r="YJ132" s="104"/>
      <c r="YK132" s="104"/>
      <c r="YL132" s="104"/>
      <c r="YM132" s="104"/>
      <c r="YN132" s="104"/>
      <c r="YO132" s="104"/>
      <c r="YP132" s="104"/>
      <c r="YQ132" s="104"/>
      <c r="YR132" s="104"/>
      <c r="YS132" s="104"/>
      <c r="YT132" s="104"/>
      <c r="YU132" s="104"/>
      <c r="YV132" s="104"/>
      <c r="YW132" s="104"/>
      <c r="YX132" s="104"/>
      <c r="YY132" s="104"/>
      <c r="YZ132" s="104"/>
      <c r="ZA132" s="104"/>
      <c r="ZB132" s="104"/>
      <c r="ZC132" s="104"/>
      <c r="ZD132" s="104"/>
      <c r="ZE132" s="104"/>
      <c r="ZF132" s="104"/>
      <c r="ZG132" s="104"/>
      <c r="ZH132" s="104"/>
      <c r="ZI132" s="104"/>
      <c r="ZJ132" s="104"/>
      <c r="ZK132" s="104"/>
      <c r="ZL132" s="104"/>
      <c r="ZM132" s="104"/>
      <c r="ZN132" s="104"/>
      <c r="ZO132" s="104"/>
      <c r="ZP132" s="104"/>
      <c r="ZQ132" s="104"/>
      <c r="ZR132" s="104"/>
      <c r="ZS132" s="104"/>
      <c r="ZT132" s="104"/>
      <c r="ZU132" s="104"/>
      <c r="ZV132" s="104"/>
      <c r="ZW132" s="104"/>
      <c r="ZX132" s="104"/>
      <c r="ZY132" s="104"/>
      <c r="ZZ132" s="104"/>
      <c r="AAA132" s="104"/>
      <c r="AAB132" s="104"/>
      <c r="AAC132" s="104"/>
      <c r="AAD132" s="104"/>
      <c r="AAE132" s="104"/>
      <c r="AAF132" s="104"/>
      <c r="AAG132" s="104"/>
      <c r="AAH132" s="104"/>
      <c r="AAI132" s="104"/>
      <c r="AAJ132" s="104"/>
      <c r="AAK132" s="104"/>
      <c r="AAL132" s="104"/>
      <c r="AAM132" s="104"/>
      <c r="AAN132" s="104"/>
      <c r="AAO132" s="104"/>
      <c r="AAP132" s="104"/>
      <c r="AAQ132" s="104"/>
      <c r="AAR132" s="104"/>
      <c r="AAS132" s="104"/>
      <c r="AAT132" s="104"/>
      <c r="AAU132" s="104"/>
      <c r="AAV132" s="104"/>
      <c r="AAW132" s="104"/>
      <c r="AAX132" s="104"/>
      <c r="AAY132" s="104"/>
      <c r="AAZ132" s="104"/>
      <c r="ABA132" s="104"/>
      <c r="ABB132" s="104"/>
      <c r="ABC132" s="104"/>
      <c r="ABD132" s="104"/>
      <c r="ABE132" s="104"/>
      <c r="ABF132" s="104"/>
      <c r="ABG132" s="104"/>
      <c r="ABH132" s="104"/>
      <c r="ABI132" s="104"/>
      <c r="ABJ132" s="104"/>
      <c r="ABK132" s="104"/>
      <c r="ABL132" s="104"/>
      <c r="ABM132" s="104"/>
      <c r="ABN132" s="104"/>
      <c r="ABO132" s="104"/>
      <c r="ABP132" s="104"/>
      <c r="ABQ132" s="104"/>
      <c r="ABR132" s="104"/>
      <c r="ABS132" s="104"/>
      <c r="ABT132" s="104"/>
      <c r="ABU132" s="104"/>
      <c r="ABV132" s="104"/>
      <c r="ABW132" s="104"/>
      <c r="ABX132" s="104"/>
      <c r="ABY132" s="104"/>
      <c r="ABZ132" s="104"/>
      <c r="ACA132" s="104"/>
      <c r="ACB132" s="104"/>
      <c r="ACC132" s="104"/>
      <c r="ACD132" s="104"/>
      <c r="ACE132" s="104"/>
      <c r="ACF132" s="104"/>
      <c r="ACG132" s="104"/>
      <c r="ACH132" s="104"/>
      <c r="ACI132" s="104"/>
      <c r="ACJ132" s="104"/>
      <c r="ACK132" s="104"/>
      <c r="ACL132" s="104"/>
      <c r="ACM132" s="104"/>
      <c r="ACN132" s="104"/>
      <c r="ACO132" s="104"/>
      <c r="ACP132" s="104"/>
      <c r="ACQ132" s="104"/>
      <c r="ACR132" s="104"/>
      <c r="ACS132" s="104"/>
      <c r="ACT132" s="104"/>
      <c r="ACU132" s="104"/>
      <c r="ACV132" s="104"/>
      <c r="ACW132" s="104"/>
      <c r="ACX132" s="104"/>
      <c r="ACY132" s="104"/>
      <c r="ACZ132" s="104"/>
      <c r="ADA132" s="104"/>
      <c r="ADB132" s="104"/>
      <c r="ADC132" s="104"/>
      <c r="ADD132" s="104"/>
      <c r="ADE132" s="104"/>
      <c r="ADF132" s="104"/>
      <c r="ADG132" s="104"/>
      <c r="ADH132" s="104"/>
      <c r="ADI132" s="104"/>
      <c r="ADJ132" s="104"/>
      <c r="ADK132" s="104"/>
      <c r="ADL132" s="104"/>
      <c r="ADM132" s="104"/>
      <c r="ADN132" s="104"/>
      <c r="ADO132" s="104"/>
      <c r="ADP132" s="104"/>
      <c r="ADQ132" s="104"/>
      <c r="ADR132" s="104"/>
      <c r="ADS132" s="104"/>
      <c r="ADT132" s="104"/>
      <c r="ADU132" s="104"/>
      <c r="ADV132" s="104"/>
      <c r="ADW132" s="104"/>
      <c r="ADX132" s="104"/>
      <c r="ADY132" s="104"/>
      <c r="ADZ132" s="104"/>
      <c r="AEA132" s="104"/>
      <c r="AEB132" s="104"/>
      <c r="AEC132" s="104"/>
      <c r="AED132" s="104"/>
      <c r="AEE132" s="104"/>
      <c r="AEF132" s="104"/>
      <c r="AEG132" s="104"/>
      <c r="AEH132" s="104"/>
      <c r="AEI132" s="104"/>
      <c r="AEJ132" s="104"/>
      <c r="AEK132" s="104"/>
      <c r="AEL132" s="104"/>
      <c r="AEM132" s="104"/>
      <c r="AEN132" s="104"/>
      <c r="AEO132" s="104"/>
      <c r="AEP132" s="104"/>
      <c r="AEQ132" s="104"/>
      <c r="AER132" s="104"/>
      <c r="AES132" s="104"/>
      <c r="AET132" s="104"/>
      <c r="AEU132" s="104"/>
      <c r="AEV132" s="104"/>
      <c r="AEW132" s="104"/>
      <c r="AEX132" s="104"/>
      <c r="AEY132" s="104"/>
      <c r="AEZ132" s="104"/>
      <c r="AFA132" s="104"/>
      <c r="AFB132" s="104"/>
      <c r="AFC132" s="104"/>
      <c r="AFD132" s="104"/>
      <c r="AFE132" s="104"/>
      <c r="AFF132" s="104"/>
      <c r="AFG132" s="104"/>
      <c r="AFH132" s="104"/>
      <c r="AFI132" s="104"/>
      <c r="AFJ132" s="104"/>
      <c r="AFK132" s="104"/>
      <c r="AFL132" s="104"/>
      <c r="AFM132" s="104"/>
      <c r="AFN132" s="104"/>
      <c r="AFO132" s="104"/>
      <c r="AFP132" s="104"/>
      <c r="AFQ132" s="104"/>
      <c r="AFR132" s="104"/>
      <c r="AFS132" s="104"/>
      <c r="AFT132" s="104"/>
      <c r="AFU132" s="104"/>
      <c r="AFV132" s="104"/>
      <c r="AFW132" s="104"/>
      <c r="AFX132" s="104"/>
      <c r="AFY132" s="104"/>
      <c r="AFZ132" s="104"/>
      <c r="AGA132" s="104"/>
      <c r="AGB132" s="104"/>
      <c r="AGC132" s="104"/>
      <c r="AGD132" s="104"/>
      <c r="AGE132" s="104"/>
      <c r="AGF132" s="104"/>
      <c r="AGG132" s="104"/>
      <c r="AGH132" s="104"/>
      <c r="AGI132" s="104"/>
      <c r="AGJ132" s="104"/>
      <c r="AGK132" s="104"/>
      <c r="AGL132" s="104"/>
      <c r="AGM132" s="104"/>
      <c r="AGN132" s="104"/>
      <c r="AGO132" s="104"/>
      <c r="AGP132" s="104"/>
      <c r="AGQ132" s="104"/>
      <c r="AGR132" s="104"/>
      <c r="AGS132" s="104"/>
      <c r="AGT132" s="104"/>
      <c r="AGU132" s="104"/>
      <c r="AGV132" s="104"/>
      <c r="AGW132" s="104"/>
      <c r="AGX132" s="104"/>
      <c r="AGY132" s="104"/>
      <c r="AGZ132" s="104"/>
      <c r="AHA132" s="104"/>
      <c r="AHB132" s="104"/>
      <c r="AHC132" s="104"/>
      <c r="AHD132" s="104"/>
      <c r="AHE132" s="104"/>
      <c r="AHF132" s="104"/>
      <c r="AHG132" s="104"/>
      <c r="AHH132" s="104"/>
      <c r="AHI132" s="104"/>
      <c r="AHJ132" s="104"/>
      <c r="AHK132" s="104"/>
      <c r="AHL132" s="104"/>
      <c r="AHM132" s="104"/>
      <c r="AHN132" s="104"/>
      <c r="AHO132" s="104"/>
      <c r="AHP132" s="104"/>
      <c r="AHQ132" s="104"/>
      <c r="AHR132" s="104"/>
      <c r="AHS132" s="104"/>
      <c r="AHT132" s="104"/>
      <c r="AHU132" s="104"/>
      <c r="AHV132" s="104"/>
      <c r="AHW132" s="104"/>
      <c r="AHX132" s="104"/>
      <c r="AHY132" s="104"/>
      <c r="AHZ132" s="104"/>
      <c r="AIA132" s="104"/>
      <c r="AIB132" s="104"/>
      <c r="AIC132" s="104"/>
      <c r="AID132" s="104"/>
      <c r="AIE132" s="104"/>
      <c r="AIF132" s="104"/>
      <c r="AIG132" s="104"/>
      <c r="AIH132" s="104"/>
      <c r="AII132" s="104"/>
      <c r="AIJ132" s="104"/>
      <c r="AIK132" s="104"/>
      <c r="AIL132" s="104"/>
      <c r="AIM132" s="104"/>
      <c r="AIN132" s="104"/>
      <c r="AIO132" s="104"/>
      <c r="AIP132" s="104"/>
      <c r="AIQ132" s="104"/>
      <c r="AIR132" s="104"/>
      <c r="AIS132" s="104"/>
      <c r="AIT132" s="104"/>
      <c r="AIU132" s="104"/>
      <c r="AIV132" s="104"/>
      <c r="AIW132" s="104"/>
      <c r="AIX132" s="104"/>
      <c r="AIY132" s="104"/>
      <c r="AIZ132" s="104"/>
      <c r="AJA132" s="104"/>
      <c r="AJB132" s="104"/>
      <c r="AJC132" s="104"/>
      <c r="AJD132" s="104"/>
      <c r="AJE132" s="104"/>
      <c r="AJF132" s="104"/>
      <c r="AJG132" s="104"/>
      <c r="AJH132" s="104"/>
      <c r="AJI132" s="104"/>
      <c r="AJJ132" s="104"/>
      <c r="AJK132" s="104"/>
      <c r="AJL132" s="104"/>
      <c r="AJM132" s="104"/>
      <c r="AJN132" s="104"/>
      <c r="AJO132" s="104"/>
      <c r="AJP132" s="104"/>
      <c r="AJQ132" s="104"/>
      <c r="AJR132" s="104"/>
      <c r="AJS132" s="104"/>
      <c r="AJT132" s="104"/>
      <c r="AJU132" s="104"/>
      <c r="AJV132" s="104"/>
      <c r="AJW132" s="104"/>
      <c r="AJX132" s="104"/>
      <c r="AJY132" s="104"/>
      <c r="AJZ132" s="104"/>
      <c r="AKA132" s="104"/>
      <c r="AKB132" s="104"/>
      <c r="AKC132" s="104"/>
      <c r="AKD132" s="104"/>
      <c r="AKE132" s="104"/>
      <c r="AKF132" s="104"/>
      <c r="AKG132" s="104"/>
      <c r="AKH132" s="104"/>
      <c r="AKI132" s="104"/>
      <c r="AKJ132" s="104"/>
      <c r="AKK132" s="104"/>
      <c r="AKL132" s="104"/>
      <c r="AKM132" s="104"/>
      <c r="AKN132" s="104"/>
      <c r="AKO132" s="104"/>
      <c r="AKP132" s="104"/>
      <c r="AKQ132" s="104"/>
      <c r="AKR132" s="104"/>
      <c r="AKS132" s="104"/>
      <c r="AKT132" s="104"/>
      <c r="AKU132" s="104"/>
      <c r="AKV132" s="104"/>
      <c r="AKW132" s="104"/>
      <c r="AKX132" s="104"/>
      <c r="AKY132" s="104"/>
      <c r="AKZ132" s="104"/>
      <c r="ALA132" s="104"/>
      <c r="ALB132" s="104"/>
      <c r="ALC132" s="104"/>
      <c r="ALD132" s="104"/>
      <c r="ALE132" s="104"/>
      <c r="ALF132" s="104"/>
      <c r="ALG132" s="104"/>
      <c r="ALH132" s="104"/>
      <c r="ALI132" s="104"/>
      <c r="ALJ132" s="104"/>
      <c r="ALK132" s="104"/>
      <c r="ALL132" s="104"/>
      <c r="ALM132" s="104"/>
      <c r="ALN132" s="104"/>
      <c r="ALO132" s="104"/>
      <c r="ALP132" s="104"/>
      <c r="ALQ132" s="104"/>
      <c r="ALR132" s="104"/>
      <c r="ALS132" s="104"/>
      <c r="ALT132" s="104"/>
      <c r="ALU132" s="104"/>
      <c r="ALV132" s="104"/>
      <c r="ALW132" s="104"/>
      <c r="ALX132" s="104"/>
      <c r="ALY132" s="104"/>
      <c r="ALZ132" s="104"/>
      <c r="AMA132" s="104"/>
      <c r="AMB132" s="104"/>
      <c r="AMC132" s="104"/>
      <c r="AMD132" s="104"/>
      <c r="AME132" s="104"/>
      <c r="AMF132" s="104"/>
      <c r="AMG132" s="104"/>
      <c r="AMH132" s="104"/>
      <c r="AMI132" s="104"/>
      <c r="AMJ132" s="104"/>
      <c r="AMK132" s="104"/>
      <c r="AML132" s="104"/>
      <c r="AMM132" s="104"/>
      <c r="AMN132" s="104"/>
      <c r="AMO132" s="104"/>
      <c r="AMP132" s="104"/>
      <c r="AMQ132" s="104"/>
      <c r="AMR132" s="104"/>
      <c r="AMS132" s="104"/>
      <c r="AMT132" s="104"/>
      <c r="AMU132" s="104"/>
      <c r="AMV132" s="104"/>
      <c r="AMW132" s="104"/>
      <c r="AMX132" s="104"/>
      <c r="AMY132" s="104"/>
      <c r="AMZ132" s="104"/>
      <c r="ANA132" s="104"/>
      <c r="ANB132" s="104"/>
      <c r="ANC132" s="104"/>
      <c r="AND132" s="104"/>
      <c r="ANE132" s="104"/>
      <c r="ANF132" s="104"/>
      <c r="ANG132" s="104"/>
      <c r="ANH132" s="104"/>
      <c r="ANI132" s="104"/>
      <c r="ANJ132" s="104"/>
      <c r="ANK132" s="104"/>
      <c r="ANL132" s="104"/>
      <c r="ANM132" s="104"/>
      <c r="ANN132" s="104"/>
      <c r="ANO132" s="104"/>
      <c r="ANP132" s="104"/>
      <c r="ANQ132" s="104"/>
      <c r="ANR132" s="104"/>
      <c r="ANS132" s="104"/>
      <c r="ANT132" s="104"/>
      <c r="ANU132" s="104"/>
      <c r="ANV132" s="104"/>
      <c r="ANW132" s="104"/>
      <c r="ANX132" s="104"/>
      <c r="ANY132" s="104"/>
      <c r="ANZ132" s="104"/>
      <c r="AOA132" s="104"/>
      <c r="AOB132" s="104"/>
      <c r="AOC132" s="104"/>
      <c r="AOD132" s="104"/>
      <c r="AOE132" s="104"/>
      <c r="AOF132" s="104"/>
      <c r="AOG132" s="104"/>
      <c r="AOH132" s="104"/>
      <c r="AOI132" s="104"/>
      <c r="AOJ132" s="104"/>
      <c r="AOK132" s="104"/>
      <c r="AOL132" s="104"/>
      <c r="AOM132" s="104"/>
      <c r="AON132" s="104"/>
      <c r="AOO132" s="104"/>
      <c r="AOP132" s="104"/>
      <c r="AOQ132" s="104"/>
      <c r="AOR132" s="104"/>
      <c r="AOS132" s="104"/>
      <c r="AOT132" s="104"/>
      <c r="AOU132" s="104"/>
      <c r="AOV132" s="104"/>
      <c r="AOW132" s="104"/>
      <c r="AOX132" s="104"/>
      <c r="AOY132" s="104"/>
      <c r="AOZ132" s="104"/>
      <c r="APA132" s="104"/>
      <c r="APB132" s="104"/>
      <c r="APC132" s="104"/>
      <c r="APD132" s="104"/>
      <c r="APE132" s="104"/>
      <c r="APF132" s="104"/>
      <c r="APG132" s="104"/>
      <c r="APH132" s="104"/>
      <c r="API132" s="104"/>
      <c r="APJ132" s="104"/>
      <c r="APK132" s="104"/>
      <c r="APL132" s="104"/>
      <c r="APM132" s="104"/>
      <c r="APN132" s="104"/>
      <c r="APO132" s="104"/>
      <c r="APP132" s="104"/>
      <c r="APQ132" s="104"/>
      <c r="APR132" s="104"/>
      <c r="APS132" s="104"/>
      <c r="APT132" s="104"/>
      <c r="APU132" s="104"/>
      <c r="APV132" s="104"/>
      <c r="APW132" s="104"/>
      <c r="APX132" s="104"/>
      <c r="APY132" s="104"/>
      <c r="APZ132" s="104"/>
      <c r="AQA132" s="104"/>
      <c r="AQB132" s="104"/>
      <c r="AQC132" s="104"/>
      <c r="AQD132" s="104"/>
      <c r="AQE132" s="104"/>
      <c r="AQF132" s="104"/>
      <c r="AQG132" s="104"/>
      <c r="AQH132" s="104"/>
      <c r="AQI132" s="104"/>
      <c r="AQJ132" s="104"/>
      <c r="AQK132" s="104"/>
      <c r="AQL132" s="104"/>
      <c r="AQM132" s="104"/>
      <c r="AQN132" s="104"/>
      <c r="AQO132" s="104"/>
      <c r="AQP132" s="104"/>
      <c r="AQQ132" s="104"/>
      <c r="AQR132" s="104"/>
      <c r="AQS132" s="104"/>
      <c r="AQT132" s="104"/>
      <c r="AQU132" s="104"/>
      <c r="AQV132" s="104"/>
      <c r="AQW132" s="104"/>
      <c r="AQX132" s="104"/>
      <c r="AQY132" s="104"/>
      <c r="AQZ132" s="104"/>
      <c r="ARA132" s="104"/>
      <c r="ARB132" s="104"/>
      <c r="ARC132" s="104"/>
      <c r="ARD132" s="104"/>
      <c r="ARE132" s="104"/>
      <c r="ARF132" s="104"/>
      <c r="ARG132" s="104"/>
      <c r="ARH132" s="104"/>
      <c r="ARI132" s="104"/>
      <c r="ARJ132" s="104"/>
      <c r="ARK132" s="104"/>
      <c r="ARL132" s="104"/>
      <c r="ARM132" s="104"/>
      <c r="ARN132" s="104"/>
      <c r="ARO132" s="104"/>
      <c r="ARP132" s="104"/>
      <c r="ARQ132" s="104"/>
      <c r="ARR132" s="104"/>
      <c r="ARS132" s="104"/>
      <c r="ART132" s="104"/>
      <c r="ARU132" s="104"/>
      <c r="ARV132" s="104"/>
      <c r="ARW132" s="104"/>
      <c r="ARX132" s="104"/>
      <c r="ARY132" s="104"/>
      <c r="ARZ132" s="104"/>
      <c r="ASA132" s="104"/>
      <c r="ASB132" s="104"/>
      <c r="ASC132" s="104"/>
      <c r="ASD132" s="104"/>
      <c r="ASE132" s="104"/>
      <c r="ASF132" s="104"/>
      <c r="ASG132" s="104"/>
      <c r="ASH132" s="104"/>
      <c r="ASI132" s="104"/>
      <c r="ASJ132" s="104"/>
      <c r="ASK132" s="104"/>
      <c r="ASL132" s="104"/>
      <c r="ASM132" s="104"/>
      <c r="ASN132" s="104"/>
      <c r="ASO132" s="104"/>
      <c r="ASP132" s="104"/>
      <c r="ASQ132" s="104"/>
      <c r="ASR132" s="104"/>
      <c r="ASS132" s="104"/>
      <c r="AST132" s="104"/>
      <c r="ASU132" s="104"/>
      <c r="ASV132" s="104"/>
      <c r="ASW132" s="104"/>
      <c r="ASX132" s="104"/>
      <c r="ASY132" s="104"/>
      <c r="ASZ132" s="104"/>
      <c r="ATA132" s="104"/>
      <c r="ATB132" s="104"/>
      <c r="ATC132" s="104"/>
      <c r="ATD132" s="104"/>
      <c r="ATE132" s="104"/>
      <c r="ATF132" s="104"/>
      <c r="ATG132" s="104"/>
      <c r="ATH132" s="104"/>
      <c r="ATI132" s="104"/>
      <c r="ATJ132" s="104"/>
      <c r="ATK132" s="104"/>
      <c r="ATL132" s="104"/>
      <c r="ATM132" s="104"/>
      <c r="ATN132" s="104"/>
      <c r="ATO132" s="104"/>
      <c r="ATP132" s="104"/>
      <c r="ATQ132" s="104"/>
      <c r="ATR132" s="104"/>
      <c r="ATS132" s="104"/>
      <c r="ATT132" s="104"/>
      <c r="ATU132" s="104"/>
      <c r="ATV132" s="104"/>
      <c r="ATW132" s="104"/>
      <c r="ATX132" s="104"/>
      <c r="ATY132" s="104"/>
      <c r="ATZ132" s="104"/>
      <c r="AUA132" s="104"/>
      <c r="AUB132" s="104"/>
      <c r="AUC132" s="104"/>
      <c r="AUD132" s="104"/>
      <c r="AUE132" s="104"/>
      <c r="AUF132" s="104"/>
      <c r="AUG132" s="104"/>
      <c r="AUH132" s="104"/>
      <c r="AUI132" s="104"/>
      <c r="AUJ132" s="104"/>
      <c r="AUK132" s="104"/>
      <c r="AUL132" s="104"/>
      <c r="AUM132" s="104"/>
      <c r="AUN132" s="104"/>
      <c r="AUO132" s="104"/>
      <c r="AUP132" s="104"/>
      <c r="AUQ132" s="104"/>
      <c r="AUR132" s="104"/>
      <c r="AUS132" s="104"/>
      <c r="AUT132" s="104"/>
      <c r="AUU132" s="104"/>
      <c r="AUV132" s="104"/>
      <c r="AUW132" s="104"/>
      <c r="AUX132" s="104"/>
      <c r="AUY132" s="104"/>
      <c r="AUZ132" s="104"/>
      <c r="AVA132" s="104"/>
      <c r="AVB132" s="104"/>
      <c r="AVC132" s="104"/>
      <c r="AVD132" s="104"/>
      <c r="AVE132" s="104"/>
      <c r="AVF132" s="104"/>
      <c r="AVG132" s="104"/>
      <c r="AVH132" s="104"/>
      <c r="AVI132" s="104"/>
      <c r="AVJ132" s="104"/>
      <c r="AVK132" s="104"/>
      <c r="AVL132" s="104"/>
      <c r="AVM132" s="104"/>
      <c r="AVN132" s="104"/>
      <c r="AVO132" s="104"/>
      <c r="AVP132" s="104"/>
      <c r="AVQ132" s="104"/>
      <c r="AVR132" s="104"/>
      <c r="AVS132" s="104"/>
      <c r="AVT132" s="104"/>
      <c r="AVU132" s="104"/>
      <c r="AVV132" s="104"/>
      <c r="AVW132" s="104"/>
      <c r="AVX132" s="104"/>
      <c r="AVY132" s="104"/>
      <c r="AVZ132" s="104"/>
      <c r="AWA132" s="104"/>
      <c r="AWB132" s="104"/>
      <c r="AWC132" s="104"/>
      <c r="AWD132" s="104"/>
      <c r="AWE132" s="104"/>
      <c r="AWF132" s="104"/>
      <c r="AWG132" s="104"/>
      <c r="AWH132" s="104"/>
      <c r="AWI132" s="104"/>
      <c r="AWJ132" s="104"/>
      <c r="AWK132" s="104"/>
      <c r="AWL132" s="104"/>
      <c r="AWM132" s="104"/>
      <c r="AWN132" s="104"/>
      <c r="AWO132" s="104"/>
      <c r="AWP132" s="104"/>
      <c r="AWQ132" s="104"/>
      <c r="AWR132" s="104"/>
      <c r="AWS132" s="104"/>
      <c r="AWT132" s="104"/>
      <c r="AWU132" s="104"/>
      <c r="AWV132" s="104"/>
      <c r="AWW132" s="104"/>
      <c r="AWX132" s="104"/>
      <c r="AWY132" s="104"/>
      <c r="AWZ132" s="104"/>
      <c r="AXA132" s="104"/>
      <c r="AXB132" s="104"/>
      <c r="AXC132" s="104"/>
      <c r="AXD132" s="104"/>
      <c r="AXE132" s="104"/>
      <c r="AXF132" s="104"/>
      <c r="AXG132" s="104"/>
      <c r="AXH132" s="104"/>
      <c r="AXI132" s="104"/>
      <c r="AXJ132" s="104"/>
      <c r="AXK132" s="104"/>
      <c r="AXL132" s="104"/>
      <c r="AXM132" s="104"/>
      <c r="AXN132" s="104"/>
      <c r="AXO132" s="104"/>
      <c r="AXP132" s="104"/>
      <c r="AXQ132" s="104"/>
      <c r="AXR132" s="104"/>
      <c r="AXS132" s="104"/>
      <c r="AXT132" s="104"/>
      <c r="AXU132" s="104"/>
      <c r="AXV132" s="104"/>
      <c r="AXW132" s="104"/>
      <c r="AXX132" s="104"/>
      <c r="AXY132" s="104"/>
      <c r="AXZ132" s="104"/>
      <c r="AYA132" s="104"/>
      <c r="AYB132" s="104"/>
      <c r="AYC132" s="104"/>
      <c r="AYD132" s="104"/>
      <c r="AYE132" s="104"/>
      <c r="AYF132" s="104"/>
      <c r="AYG132" s="104"/>
      <c r="AYH132" s="104"/>
      <c r="AYI132" s="104"/>
      <c r="AYJ132" s="104"/>
      <c r="AYK132" s="104"/>
      <c r="AYL132" s="104"/>
      <c r="AYM132" s="104"/>
      <c r="AYN132" s="104"/>
      <c r="AYO132" s="104"/>
      <c r="AYP132" s="104"/>
      <c r="AYQ132" s="104"/>
      <c r="AYR132" s="104"/>
      <c r="AYS132" s="104"/>
      <c r="AYT132" s="104"/>
      <c r="AYU132" s="104"/>
      <c r="AYV132" s="104"/>
      <c r="AYW132" s="104"/>
      <c r="AYX132" s="104"/>
      <c r="AYY132" s="104"/>
      <c r="AYZ132" s="104"/>
      <c r="AZA132" s="104"/>
      <c r="AZB132" s="104"/>
      <c r="AZC132" s="104"/>
      <c r="AZD132" s="104"/>
      <c r="AZE132" s="104"/>
      <c r="AZF132" s="104"/>
      <c r="AZG132" s="104"/>
      <c r="AZH132" s="104"/>
      <c r="AZI132" s="104"/>
      <c r="AZJ132" s="104"/>
      <c r="AZK132" s="104"/>
      <c r="AZL132" s="104"/>
      <c r="AZM132" s="104"/>
      <c r="AZN132" s="104"/>
      <c r="AZO132" s="104"/>
      <c r="AZP132" s="104"/>
      <c r="AZQ132" s="104"/>
      <c r="AZR132" s="104"/>
      <c r="AZS132" s="104"/>
      <c r="AZT132" s="104"/>
      <c r="AZU132" s="104"/>
      <c r="AZV132" s="104"/>
      <c r="AZW132" s="104"/>
      <c r="AZX132" s="104"/>
      <c r="AZY132" s="104"/>
      <c r="AZZ132" s="104"/>
      <c r="BAA132" s="104"/>
      <c r="BAB132" s="104"/>
      <c r="BAC132" s="104"/>
      <c r="BAD132" s="104"/>
      <c r="BAE132" s="104"/>
      <c r="BAF132" s="104"/>
      <c r="BAG132" s="104"/>
      <c r="BAH132" s="104"/>
      <c r="BAI132" s="104"/>
      <c r="BAJ132" s="104"/>
      <c r="BAK132" s="104"/>
      <c r="BAL132" s="104"/>
      <c r="BAM132" s="104"/>
      <c r="BAN132" s="104"/>
      <c r="BAO132" s="104"/>
      <c r="BAP132" s="104"/>
      <c r="BAQ132" s="104"/>
      <c r="BAR132" s="104"/>
      <c r="BAS132" s="104"/>
      <c r="BAT132" s="104"/>
      <c r="BAU132" s="104"/>
      <c r="BAV132" s="104"/>
      <c r="BAW132" s="104"/>
      <c r="BAX132" s="104"/>
      <c r="BAY132" s="104"/>
      <c r="BAZ132" s="104"/>
      <c r="BBA132" s="104"/>
      <c r="BBB132" s="104"/>
      <c r="BBC132" s="104"/>
      <c r="BBD132" s="104"/>
      <c r="BBE132" s="104"/>
      <c r="BBF132" s="104"/>
      <c r="BBG132" s="104"/>
      <c r="BBH132" s="104"/>
      <c r="BBI132" s="104"/>
      <c r="BBJ132" s="104"/>
      <c r="BBK132" s="104"/>
      <c r="BBL132" s="104"/>
      <c r="BBM132" s="104"/>
      <c r="BBN132" s="104"/>
      <c r="BBO132" s="104"/>
      <c r="BBP132" s="104"/>
      <c r="BBQ132" s="104"/>
      <c r="BBR132" s="104"/>
      <c r="BBS132" s="104"/>
      <c r="BBT132" s="104"/>
      <c r="BBU132" s="104"/>
      <c r="BBV132" s="104"/>
      <c r="BBW132" s="104"/>
      <c r="BBX132" s="104"/>
      <c r="BBY132" s="104"/>
      <c r="BBZ132" s="104"/>
      <c r="BCA132" s="104"/>
      <c r="BCB132" s="104"/>
      <c r="BCC132" s="104"/>
      <c r="BCD132" s="104"/>
      <c r="BCE132" s="104"/>
      <c r="BCF132" s="104"/>
      <c r="BCG132" s="104"/>
      <c r="BCH132" s="104"/>
      <c r="BCI132" s="104"/>
      <c r="BCJ132" s="104"/>
      <c r="BCK132" s="104"/>
      <c r="BCL132" s="104"/>
      <c r="BCM132" s="104"/>
      <c r="BCN132" s="104"/>
      <c r="BCO132" s="104"/>
      <c r="BCP132" s="104"/>
      <c r="BCQ132" s="104"/>
      <c r="BCR132" s="104"/>
      <c r="BCS132" s="104"/>
      <c r="BCT132" s="104"/>
      <c r="BCU132" s="104"/>
      <c r="BCV132" s="104"/>
      <c r="BCW132" s="104"/>
      <c r="BCX132" s="104"/>
      <c r="BCY132" s="104"/>
      <c r="BCZ132" s="104"/>
      <c r="BDA132" s="104"/>
      <c r="BDB132" s="104"/>
      <c r="BDC132" s="104"/>
      <c r="BDD132" s="104"/>
      <c r="BDE132" s="104"/>
      <c r="BDF132" s="104"/>
      <c r="BDG132" s="104"/>
      <c r="BDH132" s="104"/>
      <c r="BDI132" s="104"/>
      <c r="BDJ132" s="104"/>
      <c r="BDK132" s="104"/>
      <c r="BDL132" s="104"/>
      <c r="BDM132" s="104"/>
      <c r="BDN132" s="104"/>
      <c r="BDO132" s="104"/>
      <c r="BDP132" s="104"/>
      <c r="BDQ132" s="104"/>
      <c r="BDR132" s="104"/>
      <c r="BDS132" s="104"/>
      <c r="BDT132" s="104"/>
      <c r="BDU132" s="104"/>
      <c r="BDV132" s="104"/>
      <c r="BDW132" s="104"/>
      <c r="BDX132" s="104"/>
      <c r="BDY132" s="104"/>
      <c r="BDZ132" s="104"/>
      <c r="BEA132" s="104"/>
      <c r="BEB132" s="104"/>
      <c r="BEC132" s="104"/>
      <c r="BED132" s="104"/>
      <c r="BEE132" s="104"/>
      <c r="BEF132" s="104"/>
      <c r="BEG132" s="104"/>
      <c r="BEH132" s="104"/>
      <c r="BEI132" s="104"/>
      <c r="BEJ132" s="104"/>
      <c r="BEK132" s="104"/>
      <c r="BEL132" s="104"/>
      <c r="BEM132" s="104"/>
      <c r="BEN132" s="104"/>
      <c r="BEO132" s="104"/>
      <c r="BEP132" s="104"/>
      <c r="BEQ132" s="104"/>
      <c r="BER132" s="104"/>
      <c r="BES132" s="104"/>
      <c r="BET132" s="104"/>
      <c r="BEU132" s="104"/>
      <c r="BEV132" s="104"/>
      <c r="BEW132" s="104"/>
      <c r="BEX132" s="104"/>
      <c r="BEY132" s="104"/>
      <c r="BEZ132" s="104"/>
      <c r="BFA132" s="104"/>
      <c r="BFB132" s="104"/>
      <c r="BFC132" s="104"/>
      <c r="BFD132" s="104"/>
      <c r="BFE132" s="104"/>
      <c r="BFF132" s="104"/>
      <c r="BFG132" s="104"/>
      <c r="BFH132" s="104"/>
      <c r="BFI132" s="104"/>
      <c r="BFJ132" s="104"/>
      <c r="BFK132" s="104"/>
      <c r="BFL132" s="104"/>
      <c r="BFM132" s="104"/>
      <c r="BFN132" s="104"/>
      <c r="BFO132" s="104"/>
      <c r="BFP132" s="104"/>
      <c r="BFQ132" s="104"/>
      <c r="BFR132" s="104"/>
      <c r="BFS132" s="104"/>
      <c r="BFT132" s="104"/>
      <c r="BFU132" s="104"/>
      <c r="BFV132" s="104"/>
      <c r="BFW132" s="104"/>
      <c r="BFX132" s="104"/>
      <c r="BFY132" s="104"/>
      <c r="BFZ132" s="104"/>
      <c r="BGA132" s="104"/>
      <c r="BGB132" s="104"/>
      <c r="BGC132" s="104"/>
      <c r="BGD132" s="104"/>
      <c r="BGE132" s="104"/>
      <c r="BGF132" s="104"/>
      <c r="BGG132" s="104"/>
      <c r="BGH132" s="104"/>
      <c r="BGI132" s="104"/>
      <c r="BGJ132" s="104"/>
      <c r="BGK132" s="104"/>
      <c r="BGL132" s="104"/>
      <c r="BGM132" s="104"/>
      <c r="BGN132" s="104"/>
      <c r="BGO132" s="104"/>
      <c r="BGP132" s="104"/>
      <c r="BGQ132" s="104"/>
      <c r="BGR132" s="104"/>
      <c r="BGS132" s="104"/>
      <c r="BGT132" s="104"/>
      <c r="BGU132" s="104"/>
      <c r="BGV132" s="104"/>
      <c r="BGW132" s="104"/>
      <c r="BGX132" s="104"/>
      <c r="BGY132" s="104"/>
      <c r="BGZ132" s="104"/>
      <c r="BHA132" s="104"/>
      <c r="BHB132" s="104"/>
      <c r="BHC132" s="104"/>
      <c r="BHD132" s="104"/>
      <c r="BHE132" s="104"/>
      <c r="BHF132" s="104"/>
      <c r="BHG132" s="104"/>
      <c r="BHH132" s="104"/>
      <c r="BHI132" s="104"/>
      <c r="BHJ132" s="104"/>
      <c r="BHK132" s="104"/>
      <c r="BHL132" s="104"/>
      <c r="BHM132" s="104"/>
      <c r="BHN132" s="104"/>
      <c r="BHO132" s="104"/>
      <c r="BHP132" s="104"/>
      <c r="BHQ132" s="104"/>
      <c r="BHR132" s="104"/>
      <c r="BHS132" s="104"/>
      <c r="BHT132" s="104"/>
      <c r="BHU132" s="104"/>
      <c r="BHV132" s="104"/>
      <c r="BHW132" s="104"/>
      <c r="BHX132" s="104"/>
      <c r="BHY132" s="104"/>
      <c r="BHZ132" s="104"/>
      <c r="BIA132" s="104"/>
      <c r="BIB132" s="104"/>
      <c r="BIC132" s="104"/>
      <c r="BID132" s="104"/>
      <c r="BIE132" s="104"/>
      <c r="BIF132" s="104"/>
      <c r="BIG132" s="104"/>
      <c r="BIH132" s="104"/>
      <c r="BII132" s="104"/>
      <c r="BIJ132" s="104"/>
      <c r="BIK132" s="104"/>
      <c r="BIL132" s="104"/>
      <c r="BIM132" s="104"/>
      <c r="BIN132" s="104"/>
      <c r="BIO132" s="104"/>
      <c r="BIP132" s="104"/>
      <c r="BIQ132" s="104"/>
      <c r="BIR132" s="104"/>
      <c r="BIS132" s="104"/>
      <c r="BIT132" s="104"/>
      <c r="BIU132" s="104"/>
      <c r="BIV132" s="104"/>
      <c r="BIW132" s="104"/>
      <c r="BIX132" s="104"/>
      <c r="BIY132" s="104"/>
      <c r="BIZ132" s="104"/>
      <c r="BJA132" s="104"/>
      <c r="BJB132" s="104"/>
      <c r="BJC132" s="104"/>
      <c r="BJD132" s="104"/>
      <c r="BJE132" s="104"/>
      <c r="BJF132" s="104"/>
      <c r="BJG132" s="104"/>
      <c r="BJH132" s="104"/>
      <c r="BJI132" s="104"/>
      <c r="BJJ132" s="104"/>
      <c r="BJK132" s="104"/>
      <c r="BJL132" s="104"/>
      <c r="BJM132" s="104"/>
      <c r="BJN132" s="104"/>
      <c r="BJO132" s="104"/>
      <c r="BJP132" s="104"/>
      <c r="BJQ132" s="104"/>
      <c r="BJR132" s="104"/>
      <c r="BJS132" s="104"/>
      <c r="BJT132" s="104"/>
      <c r="BJU132" s="104"/>
      <c r="BJV132" s="104"/>
      <c r="BJW132" s="104"/>
      <c r="BJX132" s="104"/>
      <c r="BJY132" s="104"/>
      <c r="BJZ132" s="104"/>
      <c r="BKA132" s="104"/>
      <c r="BKB132" s="104"/>
      <c r="BKC132" s="104"/>
      <c r="BKD132" s="104"/>
      <c r="BKE132" s="104"/>
      <c r="BKF132" s="104"/>
      <c r="BKG132" s="104"/>
      <c r="BKH132" s="104"/>
      <c r="BKI132" s="104"/>
      <c r="BKJ132" s="104"/>
      <c r="BKK132" s="104"/>
      <c r="BKL132" s="104"/>
      <c r="BKM132" s="104"/>
      <c r="BKN132" s="104"/>
      <c r="BKO132" s="104"/>
      <c r="BKP132" s="104"/>
      <c r="BKQ132" s="104"/>
      <c r="BKR132" s="104"/>
      <c r="BKS132" s="104"/>
      <c r="BKT132" s="104"/>
      <c r="BKU132" s="104"/>
      <c r="BKV132" s="104"/>
      <c r="BKW132" s="104"/>
      <c r="BKX132" s="104"/>
      <c r="BKY132" s="104"/>
      <c r="BKZ132" s="104"/>
      <c r="BLA132" s="104"/>
      <c r="BLB132" s="104"/>
      <c r="BLC132" s="104"/>
      <c r="BLD132" s="104"/>
      <c r="BLE132" s="104"/>
      <c r="BLF132" s="104"/>
      <c r="BLG132" s="104"/>
      <c r="BLH132" s="104"/>
      <c r="BLI132" s="104"/>
      <c r="BLJ132" s="104"/>
      <c r="BLK132" s="104"/>
      <c r="BLL132" s="104"/>
      <c r="BLM132" s="104"/>
      <c r="BLN132" s="104"/>
      <c r="BLO132" s="104"/>
      <c r="BLP132" s="104"/>
      <c r="BLQ132" s="104"/>
      <c r="BLR132" s="104"/>
      <c r="BLS132" s="104"/>
      <c r="BLT132" s="104"/>
      <c r="BLU132" s="104"/>
      <c r="BLV132" s="104"/>
      <c r="BLW132" s="104"/>
      <c r="BLX132" s="104"/>
      <c r="BLY132" s="104"/>
      <c r="BLZ132" s="104"/>
      <c r="BMA132" s="104"/>
      <c r="BMB132" s="104"/>
      <c r="BMC132" s="104"/>
      <c r="BMD132" s="104"/>
      <c r="BME132" s="104"/>
      <c r="BMF132" s="104"/>
      <c r="BMG132" s="104"/>
      <c r="BMH132" s="104"/>
      <c r="BMI132" s="104"/>
      <c r="BMJ132" s="104"/>
      <c r="BMK132" s="104"/>
      <c r="BML132" s="104"/>
      <c r="BMM132" s="104"/>
      <c r="BMN132" s="104"/>
      <c r="BMO132" s="104"/>
      <c r="BMP132" s="104"/>
      <c r="BMQ132" s="104"/>
      <c r="BMR132" s="104"/>
      <c r="BMS132" s="104"/>
      <c r="BMT132" s="104"/>
      <c r="BMU132" s="104"/>
      <c r="BMV132" s="104"/>
      <c r="BMW132" s="104"/>
      <c r="BMX132" s="104"/>
      <c r="BMY132" s="104"/>
      <c r="BMZ132" s="104"/>
      <c r="BNA132" s="104"/>
      <c r="BNB132" s="104"/>
      <c r="BNC132" s="104"/>
      <c r="BND132" s="104"/>
      <c r="BNE132" s="104"/>
      <c r="BNF132" s="104"/>
      <c r="BNG132" s="104"/>
      <c r="BNH132" s="104"/>
      <c r="BNI132" s="104"/>
      <c r="BNJ132" s="104"/>
      <c r="BNK132" s="104"/>
      <c r="BNL132" s="104"/>
      <c r="BNM132" s="104"/>
      <c r="BNN132" s="104"/>
      <c r="BNO132" s="104"/>
      <c r="BNP132" s="104"/>
      <c r="BNQ132" s="104"/>
      <c r="BNR132" s="104"/>
      <c r="BNS132" s="104"/>
      <c r="BNT132" s="104"/>
      <c r="BNU132" s="104"/>
      <c r="BNV132" s="104"/>
      <c r="BNW132" s="104"/>
      <c r="BNX132" s="104"/>
      <c r="BNY132" s="104"/>
      <c r="BNZ132" s="104"/>
      <c r="BOA132" s="104"/>
      <c r="BOB132" s="104"/>
      <c r="BOC132" s="104"/>
      <c r="BOD132" s="104"/>
      <c r="BOE132" s="104"/>
      <c r="BOF132" s="104"/>
      <c r="BOG132" s="104"/>
      <c r="BOH132" s="104"/>
      <c r="BOI132" s="104"/>
      <c r="BOJ132" s="104"/>
      <c r="BOK132" s="104"/>
      <c r="BOL132" s="104"/>
      <c r="BOM132" s="104"/>
      <c r="BON132" s="104"/>
      <c r="BOO132" s="104"/>
      <c r="BOP132" s="104"/>
      <c r="BOQ132" s="104"/>
      <c r="BOR132" s="104"/>
      <c r="BOS132" s="104"/>
      <c r="BOT132" s="104"/>
      <c r="BOU132" s="104"/>
      <c r="BOV132" s="104"/>
      <c r="BOW132" s="104"/>
      <c r="BOX132" s="104"/>
      <c r="BOY132" s="104"/>
      <c r="BOZ132" s="104"/>
      <c r="BPA132" s="104"/>
      <c r="BPB132" s="104"/>
      <c r="BPC132" s="104"/>
      <c r="BPD132" s="104"/>
      <c r="BPE132" s="104"/>
      <c r="BPF132" s="104"/>
      <c r="BPG132" s="104"/>
      <c r="BPH132" s="104"/>
      <c r="BPI132" s="104"/>
      <c r="BPJ132" s="104"/>
      <c r="BPK132" s="104"/>
      <c r="BPL132" s="104"/>
      <c r="BPM132" s="104"/>
      <c r="BPN132" s="104"/>
      <c r="BPO132" s="104"/>
      <c r="BPP132" s="104"/>
      <c r="BPQ132" s="104"/>
      <c r="BPR132" s="104"/>
      <c r="BPS132" s="104"/>
      <c r="BPT132" s="104"/>
      <c r="BPU132" s="104"/>
      <c r="BPV132" s="104"/>
      <c r="BPW132" s="104"/>
      <c r="BPX132" s="104"/>
      <c r="BPY132" s="104"/>
      <c r="BPZ132" s="104"/>
      <c r="BQA132" s="104"/>
      <c r="BQB132" s="104"/>
      <c r="BQC132" s="104"/>
      <c r="BQD132" s="104"/>
      <c r="BQE132" s="104"/>
      <c r="BQF132" s="104"/>
      <c r="BQG132" s="104"/>
      <c r="BQH132" s="104"/>
      <c r="BQI132" s="104"/>
      <c r="BQJ132" s="104"/>
      <c r="BQK132" s="104"/>
      <c r="BQL132" s="104"/>
      <c r="BQM132" s="104"/>
      <c r="BQN132" s="104"/>
      <c r="BQO132" s="104"/>
      <c r="BQP132" s="104"/>
      <c r="BQQ132" s="104"/>
      <c r="BQR132" s="104"/>
      <c r="BQS132" s="104"/>
      <c r="BQT132" s="104"/>
      <c r="BQU132" s="104"/>
      <c r="BQV132" s="104"/>
      <c r="BQW132" s="104"/>
      <c r="BQX132" s="104"/>
      <c r="BQY132" s="104"/>
      <c r="BQZ132" s="104"/>
      <c r="BRA132" s="104"/>
      <c r="BRB132" s="104"/>
      <c r="BRC132" s="104"/>
      <c r="BRD132" s="104"/>
      <c r="BRE132" s="104"/>
      <c r="BRF132" s="104"/>
      <c r="BRG132" s="104"/>
      <c r="BRH132" s="104"/>
      <c r="BRI132" s="104"/>
      <c r="BRJ132" s="104"/>
      <c r="BRK132" s="104"/>
      <c r="BRL132" s="104"/>
      <c r="BRM132" s="104"/>
      <c r="BRN132" s="104"/>
      <c r="BRO132" s="104"/>
      <c r="BRP132" s="104"/>
      <c r="BRQ132" s="104"/>
      <c r="BRR132" s="104"/>
      <c r="BRS132" s="104"/>
      <c r="BRT132" s="104"/>
      <c r="BRU132" s="104"/>
      <c r="BRV132" s="104"/>
      <c r="BRW132" s="104"/>
      <c r="BRX132" s="104"/>
      <c r="BRY132" s="104"/>
      <c r="BRZ132" s="104"/>
      <c r="BSA132" s="104"/>
      <c r="BSB132" s="104"/>
      <c r="BSC132" s="104"/>
      <c r="BSD132" s="104"/>
      <c r="BSE132" s="104"/>
      <c r="BSF132" s="104"/>
      <c r="BSG132" s="104"/>
      <c r="BSH132" s="104"/>
      <c r="BSI132" s="104"/>
      <c r="BSJ132" s="104"/>
      <c r="BSK132" s="104"/>
      <c r="BSL132" s="104"/>
      <c r="BSM132" s="104"/>
      <c r="BSN132" s="104"/>
      <c r="BSO132" s="104"/>
      <c r="BSP132" s="104"/>
      <c r="BSQ132" s="104"/>
      <c r="BSR132" s="104"/>
      <c r="BSS132" s="104"/>
      <c r="BST132" s="104"/>
      <c r="BSU132" s="104"/>
      <c r="BSV132" s="104"/>
      <c r="BSW132" s="104"/>
      <c r="BSX132" s="104"/>
      <c r="BSY132" s="104"/>
      <c r="BSZ132" s="104"/>
      <c r="BTA132" s="104"/>
      <c r="BTB132" s="104"/>
      <c r="BTC132" s="104"/>
      <c r="BTD132" s="104"/>
      <c r="BTE132" s="104"/>
      <c r="BTF132" s="104"/>
      <c r="BTG132" s="104"/>
      <c r="BTH132" s="104"/>
      <c r="BTI132" s="104"/>
      <c r="BTJ132" s="104"/>
      <c r="BTK132" s="104"/>
      <c r="BTL132" s="104"/>
      <c r="BTM132" s="104"/>
      <c r="BTN132" s="104"/>
      <c r="BTO132" s="104"/>
      <c r="BTP132" s="104"/>
      <c r="BTQ132" s="104"/>
      <c r="BTR132" s="104"/>
      <c r="BTS132" s="104"/>
      <c r="BTT132" s="104"/>
      <c r="BTU132" s="104"/>
      <c r="BTV132" s="104"/>
      <c r="BTW132" s="104"/>
      <c r="BTX132" s="104"/>
      <c r="BTY132" s="104"/>
      <c r="BTZ132" s="104"/>
      <c r="BUA132" s="104"/>
      <c r="BUB132" s="104"/>
      <c r="BUC132" s="104"/>
      <c r="BUD132" s="104"/>
      <c r="BUE132" s="104"/>
      <c r="BUF132" s="104"/>
      <c r="BUG132" s="104"/>
      <c r="BUH132" s="104"/>
      <c r="BUI132" s="104"/>
      <c r="BUJ132" s="104"/>
      <c r="BUK132" s="104"/>
      <c r="BUL132" s="104"/>
      <c r="BUM132" s="104"/>
      <c r="BUN132" s="104"/>
      <c r="BUO132" s="104"/>
      <c r="BUP132" s="104"/>
      <c r="BUQ132" s="104"/>
      <c r="BUR132" s="104"/>
      <c r="BUS132" s="104"/>
      <c r="BUT132" s="104"/>
      <c r="BUU132" s="104"/>
      <c r="BUV132" s="104"/>
      <c r="BUW132" s="104"/>
      <c r="BUX132" s="104"/>
      <c r="BUY132" s="104"/>
      <c r="BUZ132" s="104"/>
      <c r="BVA132" s="104"/>
      <c r="BVB132" s="104"/>
      <c r="BVC132" s="104"/>
      <c r="BVD132" s="104"/>
      <c r="BVE132" s="104"/>
      <c r="BVF132" s="104"/>
      <c r="BVG132" s="104"/>
      <c r="BVH132" s="104"/>
      <c r="BVI132" s="104"/>
      <c r="BVJ132" s="104"/>
      <c r="BVK132" s="104"/>
      <c r="BVL132" s="104"/>
      <c r="BVM132" s="104"/>
      <c r="BVN132" s="104"/>
      <c r="BVO132" s="104"/>
      <c r="BVP132" s="104"/>
      <c r="BVQ132" s="104"/>
      <c r="BVR132" s="104"/>
      <c r="BVS132" s="104"/>
      <c r="BVT132" s="104"/>
      <c r="BVU132" s="104"/>
      <c r="BVV132" s="104"/>
      <c r="BVW132" s="104"/>
      <c r="BVX132" s="104"/>
      <c r="BVY132" s="104"/>
      <c r="BVZ132" s="104"/>
      <c r="BWA132" s="104"/>
      <c r="BWB132" s="104"/>
      <c r="BWC132" s="104"/>
      <c r="BWD132" s="104"/>
      <c r="BWE132" s="104"/>
      <c r="BWF132" s="104"/>
      <c r="BWG132" s="104"/>
      <c r="BWH132" s="104"/>
      <c r="BWI132" s="104"/>
      <c r="BWJ132" s="104"/>
      <c r="BWK132" s="104"/>
      <c r="BWL132" s="104"/>
      <c r="BWM132" s="104"/>
      <c r="BWN132" s="104"/>
      <c r="BWO132" s="104"/>
      <c r="BWP132" s="104"/>
      <c r="BWQ132" s="104"/>
      <c r="BWR132" s="104"/>
      <c r="BWS132" s="104"/>
      <c r="BWT132" s="104"/>
      <c r="BWU132" s="104"/>
      <c r="BWV132" s="104"/>
      <c r="BWW132" s="104"/>
      <c r="BWX132" s="104"/>
      <c r="BWY132" s="104"/>
      <c r="BWZ132" s="104"/>
      <c r="BXA132" s="104"/>
      <c r="BXB132" s="104"/>
      <c r="BXC132" s="104"/>
      <c r="BXD132" s="104"/>
      <c r="BXE132" s="104"/>
      <c r="BXF132" s="104"/>
      <c r="BXG132" s="104"/>
      <c r="BXH132" s="104"/>
      <c r="BXI132" s="104"/>
      <c r="BXJ132" s="104"/>
      <c r="BXK132" s="104"/>
      <c r="BXL132" s="104"/>
      <c r="BXM132" s="104"/>
      <c r="BXN132" s="104"/>
      <c r="BXO132" s="104"/>
      <c r="BXP132" s="104"/>
      <c r="BXQ132" s="104"/>
      <c r="BXR132" s="104"/>
      <c r="BXS132" s="104"/>
      <c r="BXT132" s="104"/>
      <c r="BXU132" s="104"/>
      <c r="BXV132" s="104"/>
      <c r="BXW132" s="104"/>
      <c r="BXX132" s="104"/>
      <c r="BXY132" s="104"/>
      <c r="BXZ132" s="104"/>
      <c r="BYA132" s="104"/>
      <c r="BYB132" s="104"/>
      <c r="BYC132" s="104"/>
      <c r="BYD132" s="104"/>
      <c r="BYE132" s="104"/>
      <c r="BYF132" s="104"/>
      <c r="BYG132" s="104"/>
      <c r="BYH132" s="104"/>
      <c r="BYI132" s="104"/>
      <c r="BYJ132" s="104"/>
      <c r="BYK132" s="104"/>
      <c r="BYL132" s="104"/>
      <c r="BYM132" s="104"/>
      <c r="BYN132" s="104"/>
      <c r="BYO132" s="104"/>
      <c r="BYP132" s="104"/>
      <c r="BYQ132" s="104"/>
      <c r="BYR132" s="104"/>
      <c r="BYS132" s="104"/>
      <c r="BYT132" s="104"/>
      <c r="BYU132" s="104"/>
      <c r="BYV132" s="104"/>
      <c r="BYW132" s="104"/>
      <c r="BYX132" s="104"/>
      <c r="BYY132" s="104"/>
      <c r="BYZ132" s="104"/>
      <c r="BZA132" s="104"/>
      <c r="BZB132" s="104"/>
      <c r="BZC132" s="104"/>
      <c r="BZD132" s="104"/>
      <c r="BZE132" s="104"/>
      <c r="BZF132" s="104"/>
      <c r="BZG132" s="104"/>
      <c r="BZH132" s="104"/>
      <c r="BZI132" s="104"/>
      <c r="BZJ132" s="104"/>
      <c r="BZK132" s="104"/>
      <c r="BZL132" s="104"/>
      <c r="BZM132" s="104"/>
      <c r="BZN132" s="104"/>
      <c r="BZO132" s="104"/>
      <c r="BZP132" s="104"/>
      <c r="BZQ132" s="104"/>
      <c r="BZR132" s="104"/>
      <c r="BZS132" s="104"/>
      <c r="BZT132" s="104"/>
      <c r="BZU132" s="104"/>
      <c r="BZV132" s="104"/>
      <c r="BZW132" s="104"/>
      <c r="BZX132" s="104"/>
      <c r="BZY132" s="104"/>
      <c r="BZZ132" s="104"/>
      <c r="CAA132" s="104"/>
      <c r="CAB132" s="104"/>
      <c r="CAC132" s="104"/>
      <c r="CAD132" s="104"/>
      <c r="CAE132" s="104"/>
      <c r="CAF132" s="104"/>
      <c r="CAG132" s="104"/>
      <c r="CAH132" s="104"/>
      <c r="CAI132" s="104"/>
      <c r="CAJ132" s="104"/>
      <c r="CAK132" s="104"/>
      <c r="CAL132" s="104"/>
      <c r="CAM132" s="104"/>
      <c r="CAN132" s="104"/>
      <c r="CAO132" s="104"/>
      <c r="CAP132" s="104"/>
      <c r="CAQ132" s="104"/>
      <c r="CAR132" s="104"/>
      <c r="CAS132" s="104"/>
      <c r="CAT132" s="104"/>
      <c r="CAU132" s="104"/>
      <c r="CAV132" s="104"/>
      <c r="CAW132" s="104"/>
      <c r="CAX132" s="104"/>
      <c r="CAY132" s="104"/>
      <c r="CAZ132" s="104"/>
      <c r="CBA132" s="104"/>
      <c r="CBB132" s="104"/>
      <c r="CBC132" s="104"/>
      <c r="CBD132" s="104"/>
      <c r="CBE132" s="104"/>
      <c r="CBF132" s="104"/>
      <c r="CBG132" s="104"/>
      <c r="CBH132" s="104"/>
      <c r="CBI132" s="104"/>
      <c r="CBJ132" s="104"/>
      <c r="CBK132" s="104"/>
      <c r="CBL132" s="104"/>
      <c r="CBM132" s="104"/>
      <c r="CBN132" s="104"/>
      <c r="CBO132" s="104"/>
      <c r="CBP132" s="104"/>
      <c r="CBQ132" s="104"/>
      <c r="CBR132" s="104"/>
      <c r="CBS132" s="104"/>
      <c r="CBT132" s="104"/>
      <c r="CBU132" s="104"/>
      <c r="CBV132" s="104"/>
      <c r="CBW132" s="104"/>
      <c r="CBX132" s="104"/>
      <c r="CBY132" s="104"/>
      <c r="CBZ132" s="104"/>
      <c r="CCA132" s="104"/>
      <c r="CCB132" s="104"/>
      <c r="CCC132" s="104"/>
      <c r="CCD132" s="104"/>
      <c r="CCE132" s="104"/>
      <c r="CCF132" s="104"/>
      <c r="CCG132" s="104"/>
      <c r="CCH132" s="104"/>
      <c r="CCI132" s="104"/>
      <c r="CCJ132" s="104"/>
      <c r="CCK132" s="104"/>
      <c r="CCL132" s="104"/>
      <c r="CCM132" s="104"/>
      <c r="CCN132" s="104"/>
      <c r="CCO132" s="104"/>
      <c r="CCP132" s="104"/>
      <c r="CCQ132" s="104"/>
      <c r="CCR132" s="104"/>
      <c r="CCS132" s="104"/>
      <c r="CCT132" s="104"/>
      <c r="CCU132" s="104"/>
      <c r="CCV132" s="104"/>
      <c r="CCW132" s="104"/>
      <c r="CCX132" s="104"/>
      <c r="CCY132" s="104"/>
      <c r="CCZ132" s="104"/>
      <c r="CDA132" s="104"/>
      <c r="CDB132" s="104"/>
      <c r="CDC132" s="104"/>
      <c r="CDD132" s="104"/>
      <c r="CDE132" s="104"/>
      <c r="CDF132" s="104"/>
      <c r="CDG132" s="104"/>
      <c r="CDH132" s="104"/>
      <c r="CDI132" s="104"/>
      <c r="CDJ132" s="104"/>
      <c r="CDK132" s="104"/>
      <c r="CDL132" s="104"/>
      <c r="CDM132" s="104"/>
      <c r="CDN132" s="104"/>
      <c r="CDO132" s="104"/>
      <c r="CDP132" s="104"/>
      <c r="CDQ132" s="104"/>
      <c r="CDR132" s="104"/>
      <c r="CDS132" s="104"/>
      <c r="CDT132" s="104"/>
      <c r="CDU132" s="104"/>
      <c r="CDV132" s="104"/>
      <c r="CDW132" s="104"/>
      <c r="CDX132" s="104"/>
      <c r="CDY132" s="104"/>
      <c r="CDZ132" s="104"/>
      <c r="CEA132" s="104"/>
      <c r="CEB132" s="104"/>
      <c r="CEC132" s="104"/>
      <c r="CED132" s="104"/>
      <c r="CEE132" s="104"/>
      <c r="CEF132" s="104"/>
      <c r="CEG132" s="104"/>
      <c r="CEH132" s="104"/>
      <c r="CEI132" s="104"/>
      <c r="CEJ132" s="104"/>
      <c r="CEK132" s="104"/>
      <c r="CEL132" s="104"/>
      <c r="CEM132" s="104"/>
      <c r="CEN132" s="104"/>
      <c r="CEO132" s="104"/>
      <c r="CEP132" s="104"/>
      <c r="CEQ132" s="104"/>
      <c r="CER132" s="104"/>
      <c r="CES132" s="104"/>
      <c r="CET132" s="104"/>
      <c r="CEU132" s="104"/>
      <c r="CEV132" s="104"/>
      <c r="CEW132" s="104"/>
      <c r="CEX132" s="104"/>
      <c r="CEY132" s="104"/>
      <c r="CEZ132" s="104"/>
      <c r="CFA132" s="104"/>
      <c r="CFB132" s="104"/>
      <c r="CFC132" s="104"/>
      <c r="CFD132" s="104"/>
      <c r="CFE132" s="104"/>
      <c r="CFF132" s="104"/>
      <c r="CFG132" s="104"/>
      <c r="CFH132" s="104"/>
      <c r="CFI132" s="104"/>
      <c r="CFJ132" s="104"/>
      <c r="CFK132" s="104"/>
      <c r="CFL132" s="104"/>
      <c r="CFM132" s="104"/>
      <c r="CFN132" s="104"/>
      <c r="CFO132" s="104"/>
      <c r="CFP132" s="104"/>
      <c r="CFQ132" s="104"/>
      <c r="CFR132" s="104"/>
      <c r="CFS132" s="104"/>
      <c r="CFT132" s="104"/>
      <c r="CFU132" s="104"/>
      <c r="CFV132" s="104"/>
      <c r="CFW132" s="104"/>
      <c r="CFX132" s="104"/>
      <c r="CFY132" s="104"/>
      <c r="CFZ132" s="104"/>
      <c r="CGA132" s="104"/>
      <c r="CGB132" s="104"/>
      <c r="CGC132" s="104"/>
      <c r="CGD132" s="104"/>
      <c r="CGE132" s="104"/>
      <c r="CGF132" s="104"/>
      <c r="CGG132" s="104"/>
      <c r="CGH132" s="104"/>
      <c r="CGI132" s="104"/>
      <c r="CGJ132" s="104"/>
      <c r="CGK132" s="104"/>
      <c r="CGL132" s="104"/>
      <c r="CGM132" s="104"/>
      <c r="CGN132" s="104"/>
      <c r="CGO132" s="104"/>
      <c r="CGP132" s="104"/>
      <c r="CGQ132" s="104"/>
      <c r="CGR132" s="104"/>
      <c r="CGS132" s="104"/>
      <c r="CGT132" s="104"/>
      <c r="CGU132" s="104"/>
      <c r="CGV132" s="104"/>
      <c r="CGW132" s="104"/>
      <c r="CGX132" s="104"/>
      <c r="CGY132" s="104"/>
      <c r="CGZ132" s="104"/>
      <c r="CHA132" s="104"/>
      <c r="CHB132" s="104"/>
      <c r="CHC132" s="104"/>
      <c r="CHD132" s="104"/>
      <c r="CHE132" s="104"/>
      <c r="CHF132" s="104"/>
      <c r="CHG132" s="104"/>
      <c r="CHH132" s="104"/>
      <c r="CHI132" s="104"/>
      <c r="CHJ132" s="104"/>
      <c r="CHK132" s="104"/>
      <c r="CHL132" s="104"/>
      <c r="CHM132" s="104"/>
      <c r="CHN132" s="104"/>
      <c r="CHO132" s="104"/>
      <c r="CHP132" s="104"/>
      <c r="CHQ132" s="104"/>
      <c r="CHR132" s="104"/>
      <c r="CHS132" s="104"/>
      <c r="CHT132" s="104"/>
      <c r="CHU132" s="104"/>
      <c r="CHV132" s="104"/>
      <c r="CHW132" s="104"/>
      <c r="CHX132" s="104"/>
      <c r="CHY132" s="104"/>
      <c r="CHZ132" s="104"/>
      <c r="CIA132" s="104"/>
      <c r="CIB132" s="104"/>
      <c r="CIC132" s="104"/>
      <c r="CID132" s="104"/>
      <c r="CIE132" s="104"/>
      <c r="CIF132" s="104"/>
      <c r="CIG132" s="104"/>
      <c r="CIH132" s="104"/>
      <c r="CII132" s="104"/>
      <c r="CIJ132" s="104"/>
      <c r="CIK132" s="104"/>
      <c r="CIL132" s="104"/>
      <c r="CIM132" s="104"/>
      <c r="CIN132" s="104"/>
      <c r="CIO132" s="104"/>
      <c r="CIP132" s="104"/>
      <c r="CIQ132" s="104"/>
      <c r="CIR132" s="104"/>
      <c r="CIS132" s="104"/>
      <c r="CIT132" s="104"/>
      <c r="CIU132" s="104"/>
      <c r="CIV132" s="104"/>
      <c r="CIW132" s="104"/>
      <c r="CIX132" s="104"/>
      <c r="CIY132" s="104"/>
      <c r="CIZ132" s="104"/>
      <c r="CJA132" s="104"/>
      <c r="CJB132" s="104"/>
      <c r="CJC132" s="104"/>
      <c r="CJD132" s="104"/>
      <c r="CJE132" s="104"/>
      <c r="CJF132" s="104"/>
      <c r="CJG132" s="104"/>
      <c r="CJH132" s="104"/>
      <c r="CJI132" s="104"/>
      <c r="CJJ132" s="104"/>
      <c r="CJK132" s="104"/>
      <c r="CJL132" s="104"/>
      <c r="CJM132" s="104"/>
      <c r="CJN132" s="104"/>
      <c r="CJO132" s="104"/>
      <c r="CJP132" s="104"/>
      <c r="CJQ132" s="104"/>
      <c r="CJR132" s="104"/>
      <c r="CJS132" s="104"/>
      <c r="CJT132" s="104"/>
      <c r="CJU132" s="104"/>
      <c r="CJV132" s="104"/>
      <c r="CJW132" s="104"/>
      <c r="CJX132" s="104"/>
      <c r="CJY132" s="104"/>
      <c r="CJZ132" s="104"/>
      <c r="CKA132" s="104"/>
      <c r="CKB132" s="104"/>
      <c r="CKC132" s="104"/>
      <c r="CKD132" s="104"/>
      <c r="CKE132" s="104"/>
      <c r="CKF132" s="104"/>
      <c r="CKG132" s="104"/>
      <c r="CKH132" s="104"/>
      <c r="CKI132" s="104"/>
      <c r="CKJ132" s="104"/>
      <c r="CKK132" s="104"/>
      <c r="CKL132" s="104"/>
      <c r="CKM132" s="104"/>
      <c r="CKN132" s="104"/>
      <c r="CKO132" s="104"/>
      <c r="CKP132" s="104"/>
      <c r="CKQ132" s="104"/>
      <c r="CKR132" s="104"/>
      <c r="CKS132" s="104"/>
      <c r="CKT132" s="104"/>
      <c r="CKU132" s="104"/>
      <c r="CKV132" s="104"/>
      <c r="CKW132" s="104"/>
      <c r="CKX132" s="104"/>
      <c r="CKY132" s="104"/>
      <c r="CKZ132" s="104"/>
      <c r="CLA132" s="104"/>
      <c r="CLB132" s="104"/>
      <c r="CLC132" s="104"/>
      <c r="CLD132" s="104"/>
      <c r="CLE132" s="104"/>
      <c r="CLF132" s="104"/>
      <c r="CLG132" s="104"/>
      <c r="CLH132" s="104"/>
      <c r="CLI132" s="104"/>
      <c r="CLJ132" s="104"/>
      <c r="CLK132" s="104"/>
      <c r="CLL132" s="104"/>
      <c r="CLM132" s="104"/>
      <c r="CLN132" s="104"/>
      <c r="CLO132" s="104"/>
      <c r="CLP132" s="104"/>
      <c r="CLQ132" s="104"/>
      <c r="CLR132" s="104"/>
      <c r="CLS132" s="104"/>
      <c r="CLT132" s="104"/>
      <c r="CLU132" s="104"/>
      <c r="CLV132" s="104"/>
      <c r="CLW132" s="104"/>
      <c r="CLX132" s="104"/>
      <c r="CLY132" s="104"/>
      <c r="CLZ132" s="104"/>
      <c r="CMA132" s="104"/>
      <c r="CMB132" s="104"/>
      <c r="CMC132" s="104"/>
      <c r="CMD132" s="104"/>
      <c r="CME132" s="104"/>
      <c r="CMF132" s="104"/>
      <c r="CMG132" s="104"/>
      <c r="CMH132" s="104"/>
      <c r="CMI132" s="104"/>
      <c r="CMJ132" s="104"/>
      <c r="CMK132" s="104"/>
      <c r="CML132" s="104"/>
      <c r="CMM132" s="104"/>
      <c r="CMN132" s="104"/>
      <c r="CMO132" s="104"/>
      <c r="CMP132" s="104"/>
      <c r="CMQ132" s="104"/>
      <c r="CMR132" s="104"/>
      <c r="CMS132" s="104"/>
      <c r="CMT132" s="104"/>
      <c r="CMU132" s="104"/>
      <c r="CMV132" s="104"/>
      <c r="CMW132" s="104"/>
      <c r="CMX132" s="104"/>
      <c r="CMY132" s="104"/>
      <c r="CMZ132" s="104"/>
      <c r="CNA132" s="104"/>
      <c r="CNB132" s="104"/>
      <c r="CNC132" s="104"/>
      <c r="CND132" s="104"/>
      <c r="CNE132" s="104"/>
      <c r="CNF132" s="104"/>
      <c r="CNG132" s="104"/>
      <c r="CNH132" s="104"/>
      <c r="CNI132" s="104"/>
      <c r="CNJ132" s="104"/>
      <c r="CNK132" s="104"/>
      <c r="CNL132" s="104"/>
      <c r="CNM132" s="104"/>
      <c r="CNN132" s="104"/>
      <c r="CNO132" s="104"/>
      <c r="CNP132" s="104"/>
      <c r="CNQ132" s="104"/>
      <c r="CNR132" s="104"/>
      <c r="CNS132" s="104"/>
      <c r="CNT132" s="104"/>
      <c r="CNU132" s="104"/>
      <c r="CNV132" s="104"/>
      <c r="CNW132" s="104"/>
      <c r="CNX132" s="104"/>
      <c r="CNY132" s="104"/>
      <c r="CNZ132" s="104"/>
      <c r="COA132" s="104"/>
      <c r="COB132" s="104"/>
      <c r="COC132" s="104"/>
      <c r="COD132" s="104"/>
      <c r="COE132" s="104"/>
      <c r="COF132" s="104"/>
      <c r="COG132" s="104"/>
      <c r="COH132" s="104"/>
      <c r="COI132" s="104"/>
      <c r="COJ132" s="104"/>
      <c r="COK132" s="104"/>
      <c r="COL132" s="104"/>
      <c r="COM132" s="104"/>
      <c r="CON132" s="104"/>
      <c r="COO132" s="104"/>
      <c r="COP132" s="104"/>
      <c r="COQ132" s="104"/>
      <c r="COR132" s="104"/>
      <c r="COS132" s="104"/>
      <c r="COT132" s="104"/>
      <c r="COU132" s="104"/>
      <c r="COV132" s="104"/>
      <c r="COW132" s="104"/>
      <c r="COX132" s="104"/>
      <c r="COY132" s="104"/>
      <c r="COZ132" s="104"/>
      <c r="CPA132" s="104"/>
      <c r="CPB132" s="104"/>
      <c r="CPC132" s="104"/>
      <c r="CPD132" s="104"/>
      <c r="CPE132" s="104"/>
      <c r="CPF132" s="104"/>
      <c r="CPG132" s="104"/>
      <c r="CPH132" s="104"/>
      <c r="CPI132" s="104"/>
      <c r="CPJ132" s="104"/>
      <c r="CPK132" s="104"/>
      <c r="CPL132" s="104"/>
      <c r="CPM132" s="104"/>
      <c r="CPN132" s="104"/>
      <c r="CPO132" s="104"/>
      <c r="CPP132" s="104"/>
      <c r="CPQ132" s="104"/>
      <c r="CPR132" s="104"/>
      <c r="CPS132" s="104"/>
      <c r="CPT132" s="104"/>
      <c r="CPU132" s="104"/>
      <c r="CPV132" s="104"/>
      <c r="CPW132" s="104"/>
      <c r="CPX132" s="104"/>
      <c r="CPY132" s="104"/>
      <c r="CPZ132" s="104"/>
      <c r="CQA132" s="104"/>
      <c r="CQB132" s="104"/>
      <c r="CQC132" s="104"/>
      <c r="CQD132" s="104"/>
      <c r="CQE132" s="104"/>
      <c r="CQF132" s="104"/>
      <c r="CQG132" s="104"/>
      <c r="CQH132" s="104"/>
      <c r="CQI132" s="104"/>
      <c r="CQJ132" s="104"/>
      <c r="CQK132" s="104"/>
      <c r="CQL132" s="104"/>
      <c r="CQM132" s="104"/>
      <c r="CQN132" s="104"/>
      <c r="CQO132" s="104"/>
      <c r="CQP132" s="104"/>
      <c r="CQQ132" s="104"/>
      <c r="CQR132" s="104"/>
      <c r="CQS132" s="104"/>
      <c r="CQT132" s="104"/>
      <c r="CQU132" s="104"/>
      <c r="CQV132" s="104"/>
      <c r="CQW132" s="104"/>
      <c r="CQX132" s="104"/>
      <c r="CQY132" s="104"/>
      <c r="CQZ132" s="104"/>
      <c r="CRA132" s="104"/>
      <c r="CRB132" s="104"/>
      <c r="CRC132" s="104"/>
      <c r="CRD132" s="104"/>
      <c r="CRE132" s="104"/>
      <c r="CRF132" s="104"/>
      <c r="CRG132" s="104"/>
      <c r="CRH132" s="104"/>
      <c r="CRI132" s="104"/>
      <c r="CRJ132" s="104"/>
      <c r="CRK132" s="104"/>
      <c r="CRL132" s="104"/>
      <c r="CRM132" s="104"/>
      <c r="CRN132" s="104"/>
      <c r="CRO132" s="104"/>
      <c r="CRP132" s="104"/>
      <c r="CRQ132" s="104"/>
      <c r="CRR132" s="104"/>
      <c r="CRS132" s="104"/>
      <c r="CRT132" s="104"/>
      <c r="CRU132" s="104"/>
      <c r="CRV132" s="104"/>
      <c r="CRW132" s="104"/>
      <c r="CRX132" s="104"/>
      <c r="CRY132" s="104"/>
      <c r="CRZ132" s="104"/>
      <c r="CSA132" s="104"/>
      <c r="CSB132" s="104"/>
      <c r="CSC132" s="104"/>
      <c r="CSD132" s="104"/>
      <c r="CSE132" s="104"/>
      <c r="CSF132" s="104"/>
      <c r="CSG132" s="104"/>
      <c r="CSH132" s="104"/>
      <c r="CSI132" s="104"/>
      <c r="CSJ132" s="104"/>
      <c r="CSK132" s="104"/>
      <c r="CSL132" s="104"/>
      <c r="CSM132" s="104"/>
      <c r="CSN132" s="104"/>
      <c r="CSO132" s="104"/>
      <c r="CSP132" s="104"/>
      <c r="CSQ132" s="104"/>
      <c r="CSR132" s="104"/>
      <c r="CSS132" s="104"/>
      <c r="CST132" s="104"/>
      <c r="CSU132" s="104"/>
      <c r="CSV132" s="104"/>
      <c r="CSW132" s="104"/>
      <c r="CSX132" s="104"/>
      <c r="CSY132" s="104"/>
      <c r="CSZ132" s="104"/>
      <c r="CTA132" s="104"/>
      <c r="CTB132" s="104"/>
      <c r="CTC132" s="104"/>
      <c r="CTD132" s="104"/>
      <c r="CTE132" s="104"/>
      <c r="CTF132" s="104"/>
      <c r="CTG132" s="104"/>
      <c r="CTH132" s="104"/>
      <c r="CTI132" s="104"/>
      <c r="CTJ132" s="104"/>
      <c r="CTK132" s="104"/>
      <c r="CTL132" s="104"/>
      <c r="CTM132" s="104"/>
      <c r="CTN132" s="104"/>
      <c r="CTO132" s="104"/>
      <c r="CTP132" s="104"/>
      <c r="CTQ132" s="104"/>
      <c r="CTR132" s="104"/>
      <c r="CTS132" s="104"/>
      <c r="CTT132" s="104"/>
      <c r="CTU132" s="104"/>
      <c r="CTV132" s="104"/>
      <c r="CTW132" s="104"/>
      <c r="CTX132" s="104"/>
      <c r="CTY132" s="104"/>
      <c r="CTZ132" s="104"/>
      <c r="CUA132" s="104"/>
      <c r="CUB132" s="104"/>
      <c r="CUC132" s="104"/>
      <c r="CUD132" s="104"/>
      <c r="CUE132" s="104"/>
      <c r="CUF132" s="104"/>
      <c r="CUG132" s="104"/>
      <c r="CUH132" s="104"/>
      <c r="CUI132" s="104"/>
      <c r="CUJ132" s="104"/>
      <c r="CUK132" s="104"/>
      <c r="CUL132" s="104"/>
      <c r="CUM132" s="104"/>
      <c r="CUN132" s="104"/>
      <c r="CUO132" s="104"/>
      <c r="CUP132" s="104"/>
      <c r="CUQ132" s="104"/>
      <c r="CUR132" s="104"/>
      <c r="CUS132" s="104"/>
      <c r="CUT132" s="104"/>
      <c r="CUU132" s="104"/>
      <c r="CUV132" s="104"/>
      <c r="CUW132" s="104"/>
      <c r="CUX132" s="104"/>
      <c r="CUY132" s="104"/>
      <c r="CUZ132" s="104"/>
      <c r="CVA132" s="104"/>
      <c r="CVB132" s="104"/>
      <c r="CVC132" s="104"/>
      <c r="CVD132" s="104"/>
      <c r="CVE132" s="104"/>
      <c r="CVF132" s="104"/>
      <c r="CVG132" s="104"/>
      <c r="CVH132" s="104"/>
      <c r="CVI132" s="104"/>
      <c r="CVJ132" s="104"/>
      <c r="CVK132" s="104"/>
      <c r="CVL132" s="104"/>
      <c r="CVM132" s="104"/>
      <c r="CVN132" s="104"/>
      <c r="CVO132" s="104"/>
      <c r="CVP132" s="104"/>
      <c r="CVQ132" s="104"/>
      <c r="CVR132" s="104"/>
      <c r="CVS132" s="104"/>
      <c r="CVT132" s="104"/>
      <c r="CVU132" s="104"/>
      <c r="CVV132" s="104"/>
      <c r="CVW132" s="104"/>
      <c r="CVX132" s="104"/>
      <c r="CVY132" s="104"/>
      <c r="CVZ132" s="104"/>
      <c r="CWA132" s="104"/>
      <c r="CWB132" s="104"/>
      <c r="CWC132" s="104"/>
      <c r="CWD132" s="104"/>
      <c r="CWE132" s="104"/>
      <c r="CWF132" s="104"/>
      <c r="CWG132" s="104"/>
      <c r="CWH132" s="104"/>
      <c r="CWI132" s="104"/>
      <c r="CWJ132" s="104"/>
      <c r="CWK132" s="104"/>
      <c r="CWL132" s="104"/>
      <c r="CWM132" s="104"/>
      <c r="CWN132" s="104"/>
      <c r="CWO132" s="104"/>
      <c r="CWP132" s="104"/>
      <c r="CWQ132" s="104"/>
      <c r="CWR132" s="104"/>
      <c r="CWS132" s="104"/>
      <c r="CWT132" s="104"/>
      <c r="CWU132" s="104"/>
      <c r="CWV132" s="104"/>
      <c r="CWW132" s="104"/>
      <c r="CWX132" s="104"/>
      <c r="CWY132" s="104"/>
      <c r="CWZ132" s="104"/>
      <c r="CXA132" s="104"/>
      <c r="CXB132" s="104"/>
      <c r="CXC132" s="104"/>
      <c r="CXD132" s="104"/>
      <c r="CXE132" s="104"/>
      <c r="CXF132" s="104"/>
      <c r="CXG132" s="104"/>
      <c r="CXH132" s="104"/>
      <c r="CXI132" s="104"/>
      <c r="CXJ132" s="104"/>
      <c r="CXK132" s="104"/>
      <c r="CXL132" s="104"/>
      <c r="CXM132" s="104"/>
      <c r="CXN132" s="104"/>
      <c r="CXO132" s="104"/>
      <c r="CXP132" s="104"/>
      <c r="CXQ132" s="104"/>
      <c r="CXR132" s="104"/>
      <c r="CXS132" s="104"/>
      <c r="CXT132" s="104"/>
      <c r="CXU132" s="104"/>
      <c r="CXV132" s="104"/>
      <c r="CXW132" s="104"/>
      <c r="CXX132" s="104"/>
      <c r="CXY132" s="104"/>
      <c r="CXZ132" s="104"/>
      <c r="CYA132" s="104"/>
      <c r="CYB132" s="104"/>
      <c r="CYC132" s="104"/>
      <c r="CYD132" s="104"/>
      <c r="CYE132" s="104"/>
      <c r="CYF132" s="104"/>
      <c r="CYG132" s="104"/>
      <c r="CYH132" s="104"/>
      <c r="CYI132" s="104"/>
      <c r="CYJ132" s="104"/>
      <c r="CYK132" s="104"/>
      <c r="CYL132" s="104"/>
      <c r="CYM132" s="104"/>
      <c r="CYN132" s="104"/>
      <c r="CYO132" s="104"/>
      <c r="CYP132" s="104"/>
      <c r="CYQ132" s="104"/>
      <c r="CYR132" s="104"/>
      <c r="CYS132" s="104"/>
      <c r="CYT132" s="104"/>
      <c r="CYU132" s="104"/>
      <c r="CYV132" s="104"/>
      <c r="CYW132" s="104"/>
      <c r="CYX132" s="104"/>
      <c r="CYY132" s="104"/>
      <c r="CYZ132" s="104"/>
      <c r="CZA132" s="104"/>
      <c r="CZB132" s="104"/>
      <c r="CZC132" s="104"/>
      <c r="CZD132" s="104"/>
      <c r="CZE132" s="104"/>
      <c r="CZF132" s="104"/>
      <c r="CZG132" s="104"/>
      <c r="CZH132" s="104"/>
      <c r="CZI132" s="104"/>
      <c r="CZJ132" s="104"/>
      <c r="CZK132" s="104"/>
      <c r="CZL132" s="104"/>
      <c r="CZM132" s="104"/>
      <c r="CZN132" s="104"/>
      <c r="CZO132" s="104"/>
      <c r="CZP132" s="104"/>
      <c r="CZQ132" s="104"/>
      <c r="CZR132" s="104"/>
      <c r="CZS132" s="104"/>
      <c r="CZT132" s="104"/>
      <c r="CZU132" s="104"/>
      <c r="CZV132" s="104"/>
      <c r="CZW132" s="104"/>
      <c r="CZX132" s="104"/>
      <c r="CZY132" s="104"/>
      <c r="CZZ132" s="104"/>
      <c r="DAA132" s="104"/>
      <c r="DAB132" s="104"/>
      <c r="DAC132" s="104"/>
      <c r="DAD132" s="104"/>
      <c r="DAE132" s="104"/>
      <c r="DAF132" s="104"/>
      <c r="DAG132" s="104"/>
      <c r="DAH132" s="104"/>
      <c r="DAI132" s="104"/>
      <c r="DAJ132" s="104"/>
      <c r="DAK132" s="104"/>
      <c r="DAL132" s="104"/>
      <c r="DAM132" s="104"/>
      <c r="DAN132" s="104"/>
      <c r="DAO132" s="104"/>
      <c r="DAP132" s="104"/>
      <c r="DAQ132" s="104"/>
      <c r="DAR132" s="104"/>
      <c r="DAS132" s="104"/>
      <c r="DAT132" s="104"/>
      <c r="DAU132" s="104"/>
      <c r="DAV132" s="104"/>
      <c r="DAW132" s="104"/>
      <c r="DAX132" s="104"/>
      <c r="DAY132" s="104"/>
      <c r="DAZ132" s="104"/>
      <c r="DBA132" s="104"/>
      <c r="DBB132" s="104"/>
      <c r="DBC132" s="104"/>
      <c r="DBD132" s="104"/>
      <c r="DBE132" s="104"/>
      <c r="DBF132" s="104"/>
      <c r="DBG132" s="104"/>
      <c r="DBH132" s="104"/>
      <c r="DBI132" s="104"/>
      <c r="DBJ132" s="104"/>
      <c r="DBK132" s="104"/>
      <c r="DBL132" s="104"/>
      <c r="DBM132" s="104"/>
      <c r="DBN132" s="104"/>
      <c r="DBO132" s="104"/>
      <c r="DBP132" s="104"/>
      <c r="DBQ132" s="104"/>
      <c r="DBR132" s="104"/>
      <c r="DBS132" s="104"/>
      <c r="DBT132" s="104"/>
      <c r="DBU132" s="104"/>
      <c r="DBV132" s="104"/>
      <c r="DBW132" s="104"/>
      <c r="DBX132" s="104"/>
      <c r="DBY132" s="104"/>
      <c r="DBZ132" s="104"/>
      <c r="DCA132" s="104"/>
      <c r="DCB132" s="104"/>
      <c r="DCC132" s="104"/>
      <c r="DCD132" s="104"/>
      <c r="DCE132" s="104"/>
      <c r="DCF132" s="104"/>
      <c r="DCG132" s="104"/>
      <c r="DCH132" s="104"/>
      <c r="DCI132" s="104"/>
      <c r="DCJ132" s="104"/>
      <c r="DCK132" s="104"/>
      <c r="DCL132" s="104"/>
      <c r="DCM132" s="104"/>
      <c r="DCN132" s="104"/>
      <c r="DCO132" s="104"/>
      <c r="DCP132" s="104"/>
      <c r="DCQ132" s="104"/>
      <c r="DCR132" s="104"/>
      <c r="DCS132" s="104"/>
      <c r="DCT132" s="104"/>
      <c r="DCU132" s="104"/>
      <c r="DCV132" s="104"/>
      <c r="DCW132" s="104"/>
      <c r="DCX132" s="104"/>
      <c r="DCY132" s="104"/>
      <c r="DCZ132" s="104"/>
      <c r="DDA132" s="104"/>
      <c r="DDB132" s="104"/>
      <c r="DDC132" s="104"/>
      <c r="DDD132" s="104"/>
      <c r="DDE132" s="104"/>
      <c r="DDF132" s="104"/>
      <c r="DDG132" s="104"/>
      <c r="DDH132" s="104"/>
      <c r="DDI132" s="104"/>
      <c r="DDJ132" s="104"/>
      <c r="DDK132" s="104"/>
      <c r="DDL132" s="104"/>
      <c r="DDM132" s="104"/>
      <c r="DDN132" s="104"/>
      <c r="DDO132" s="104"/>
      <c r="DDP132" s="104"/>
      <c r="DDQ132" s="104"/>
      <c r="DDR132" s="104"/>
      <c r="DDS132" s="104"/>
      <c r="DDT132" s="104"/>
      <c r="DDU132" s="104"/>
      <c r="DDV132" s="104"/>
      <c r="DDW132" s="104"/>
      <c r="DDX132" s="104"/>
      <c r="DDY132" s="104"/>
      <c r="DDZ132" s="104"/>
      <c r="DEA132" s="104"/>
      <c r="DEB132" s="104"/>
      <c r="DEC132" s="104"/>
      <c r="DED132" s="104"/>
      <c r="DEE132" s="104"/>
      <c r="DEF132" s="104"/>
      <c r="DEG132" s="104"/>
      <c r="DEH132" s="104"/>
      <c r="DEI132" s="104"/>
      <c r="DEJ132" s="104"/>
      <c r="DEK132" s="104"/>
      <c r="DEL132" s="104"/>
      <c r="DEM132" s="104"/>
      <c r="DEN132" s="104"/>
      <c r="DEO132" s="104"/>
      <c r="DEP132" s="104"/>
      <c r="DEQ132" s="104"/>
      <c r="DER132" s="104"/>
      <c r="DES132" s="104"/>
      <c r="DET132" s="104"/>
      <c r="DEU132" s="104"/>
      <c r="DEV132" s="104"/>
      <c r="DEW132" s="104"/>
      <c r="DEX132" s="104"/>
      <c r="DEY132" s="104"/>
      <c r="DEZ132" s="104"/>
      <c r="DFA132" s="104"/>
      <c r="DFB132" s="104"/>
      <c r="DFC132" s="104"/>
      <c r="DFD132" s="104"/>
      <c r="DFE132" s="104"/>
      <c r="DFF132" s="104"/>
      <c r="DFG132" s="104"/>
      <c r="DFH132" s="104"/>
      <c r="DFI132" s="104"/>
      <c r="DFJ132" s="104"/>
      <c r="DFK132" s="104"/>
      <c r="DFL132" s="104"/>
      <c r="DFM132" s="104"/>
      <c r="DFN132" s="104"/>
      <c r="DFO132" s="104"/>
      <c r="DFP132" s="104"/>
      <c r="DFQ132" s="104"/>
      <c r="DFR132" s="104"/>
      <c r="DFS132" s="104"/>
      <c r="DFT132" s="104"/>
      <c r="DFU132" s="104"/>
      <c r="DFV132" s="104"/>
      <c r="DFW132" s="104"/>
      <c r="DFX132" s="104"/>
      <c r="DFY132" s="104"/>
      <c r="DFZ132" s="104"/>
      <c r="DGA132" s="104"/>
      <c r="DGB132" s="104"/>
      <c r="DGC132" s="104"/>
      <c r="DGD132" s="104"/>
      <c r="DGE132" s="104"/>
      <c r="DGF132" s="104"/>
      <c r="DGG132" s="104"/>
      <c r="DGH132" s="104"/>
      <c r="DGI132" s="104"/>
      <c r="DGJ132" s="104"/>
      <c r="DGK132" s="104"/>
      <c r="DGL132" s="104"/>
      <c r="DGM132" s="104"/>
      <c r="DGN132" s="104"/>
      <c r="DGO132" s="104"/>
      <c r="DGP132" s="104"/>
      <c r="DGQ132" s="104"/>
      <c r="DGR132" s="104"/>
      <c r="DGS132" s="104"/>
      <c r="DGT132" s="104"/>
      <c r="DGU132" s="104"/>
      <c r="DGV132" s="104"/>
      <c r="DGW132" s="104"/>
      <c r="DGX132" s="104"/>
      <c r="DGY132" s="104"/>
      <c r="DGZ132" s="104"/>
      <c r="DHA132" s="104"/>
      <c r="DHB132" s="104"/>
      <c r="DHC132" s="104"/>
      <c r="DHD132" s="104"/>
      <c r="DHE132" s="104"/>
      <c r="DHF132" s="104"/>
      <c r="DHG132" s="104"/>
      <c r="DHH132" s="104"/>
      <c r="DHI132" s="104"/>
      <c r="DHJ132" s="104"/>
      <c r="DHK132" s="104"/>
      <c r="DHL132" s="104"/>
      <c r="DHM132" s="104"/>
      <c r="DHN132" s="104"/>
      <c r="DHO132" s="104"/>
      <c r="DHP132" s="104"/>
      <c r="DHQ132" s="104"/>
      <c r="DHR132" s="104"/>
      <c r="DHS132" s="104"/>
      <c r="DHT132" s="104"/>
      <c r="DHU132" s="104"/>
      <c r="DHV132" s="104"/>
      <c r="DHW132" s="104"/>
      <c r="DHX132" s="104"/>
      <c r="DHY132" s="104"/>
      <c r="DHZ132" s="104"/>
      <c r="DIA132" s="104"/>
      <c r="DIB132" s="104"/>
      <c r="DIC132" s="104"/>
      <c r="DID132" s="104"/>
      <c r="DIE132" s="104"/>
      <c r="DIF132" s="104"/>
      <c r="DIG132" s="104"/>
      <c r="DIH132" s="104"/>
      <c r="DII132" s="104"/>
      <c r="DIJ132" s="104"/>
      <c r="DIK132" s="104"/>
      <c r="DIL132" s="104"/>
      <c r="DIM132" s="104"/>
      <c r="DIN132" s="104"/>
      <c r="DIO132" s="104"/>
      <c r="DIP132" s="104"/>
      <c r="DIQ132" s="104"/>
      <c r="DIR132" s="104"/>
      <c r="DIS132" s="104"/>
      <c r="DIT132" s="104"/>
      <c r="DIU132" s="104"/>
      <c r="DIV132" s="104"/>
      <c r="DIW132" s="104"/>
      <c r="DIX132" s="104"/>
      <c r="DIY132" s="104"/>
      <c r="DIZ132" s="104"/>
      <c r="DJA132" s="104"/>
      <c r="DJB132" s="104"/>
      <c r="DJC132" s="104"/>
      <c r="DJD132" s="104"/>
      <c r="DJE132" s="104"/>
      <c r="DJF132" s="104"/>
      <c r="DJG132" s="104"/>
      <c r="DJH132" s="104"/>
      <c r="DJI132" s="104"/>
      <c r="DJJ132" s="104"/>
      <c r="DJK132" s="104"/>
      <c r="DJL132" s="104"/>
      <c r="DJM132" s="104"/>
      <c r="DJN132" s="104"/>
      <c r="DJO132" s="104"/>
      <c r="DJP132" s="104"/>
      <c r="DJQ132" s="104"/>
      <c r="DJR132" s="104"/>
      <c r="DJS132" s="104"/>
      <c r="DJT132" s="104"/>
      <c r="DJU132" s="104"/>
      <c r="DJV132" s="104"/>
      <c r="DJW132" s="104"/>
      <c r="DJX132" s="104"/>
      <c r="DJY132" s="104"/>
      <c r="DJZ132" s="104"/>
      <c r="DKA132" s="104"/>
      <c r="DKB132" s="104"/>
      <c r="DKC132" s="104"/>
      <c r="DKD132" s="104"/>
      <c r="DKE132" s="104"/>
      <c r="DKF132" s="104"/>
      <c r="DKG132" s="104"/>
      <c r="DKH132" s="104"/>
      <c r="DKI132" s="104"/>
      <c r="DKJ132" s="104"/>
      <c r="DKK132" s="104"/>
      <c r="DKL132" s="104"/>
      <c r="DKM132" s="104"/>
      <c r="DKN132" s="104"/>
      <c r="DKO132" s="104"/>
      <c r="DKP132" s="104"/>
      <c r="DKQ132" s="104"/>
      <c r="DKR132" s="104"/>
      <c r="DKS132" s="104"/>
      <c r="DKT132" s="104"/>
      <c r="DKU132" s="104"/>
      <c r="DKV132" s="104"/>
      <c r="DKW132" s="104"/>
      <c r="DKX132" s="104"/>
      <c r="DKY132" s="104"/>
      <c r="DKZ132" s="104"/>
      <c r="DLA132" s="104"/>
      <c r="DLB132" s="104"/>
      <c r="DLC132" s="104"/>
      <c r="DLD132" s="104"/>
      <c r="DLE132" s="104"/>
      <c r="DLF132" s="104"/>
      <c r="DLG132" s="104"/>
      <c r="DLH132" s="104"/>
      <c r="DLI132" s="104"/>
      <c r="DLJ132" s="104"/>
      <c r="DLK132" s="104"/>
      <c r="DLL132" s="104"/>
      <c r="DLM132" s="104"/>
      <c r="DLN132" s="104"/>
      <c r="DLO132" s="104"/>
      <c r="DLP132" s="104"/>
      <c r="DLQ132" s="104"/>
      <c r="DLR132" s="104"/>
      <c r="DLS132" s="104"/>
      <c r="DLT132" s="104"/>
      <c r="DLU132" s="104"/>
      <c r="DLV132" s="104"/>
      <c r="DLW132" s="104"/>
      <c r="DLX132" s="104"/>
      <c r="DLY132" s="104"/>
      <c r="DLZ132" s="104"/>
      <c r="DMA132" s="104"/>
      <c r="DMB132" s="104"/>
      <c r="DMC132" s="104"/>
      <c r="DMD132" s="104"/>
      <c r="DME132" s="104"/>
      <c r="DMF132" s="104"/>
      <c r="DMG132" s="104"/>
      <c r="DMH132" s="104"/>
      <c r="DMI132" s="104"/>
      <c r="DMJ132" s="104"/>
      <c r="DMK132" s="104"/>
      <c r="DML132" s="104"/>
      <c r="DMM132" s="104"/>
      <c r="DMN132" s="104"/>
      <c r="DMO132" s="104"/>
      <c r="DMP132" s="104"/>
      <c r="DMQ132" s="104"/>
      <c r="DMR132" s="104"/>
      <c r="DMS132" s="104"/>
      <c r="DMT132" s="104"/>
      <c r="DMU132" s="104"/>
      <c r="DMV132" s="104"/>
      <c r="DMW132" s="104"/>
      <c r="DMX132" s="104"/>
      <c r="DMY132" s="104"/>
      <c r="DMZ132" s="104"/>
      <c r="DNA132" s="104"/>
      <c r="DNB132" s="104"/>
      <c r="DNC132" s="104"/>
      <c r="DND132" s="104"/>
      <c r="DNE132" s="104"/>
      <c r="DNF132" s="104"/>
      <c r="DNG132" s="104"/>
      <c r="DNH132" s="104"/>
      <c r="DNI132" s="104"/>
      <c r="DNJ132" s="104"/>
      <c r="DNK132" s="104"/>
      <c r="DNL132" s="104"/>
      <c r="DNM132" s="104"/>
      <c r="DNN132" s="104"/>
      <c r="DNO132" s="104"/>
      <c r="DNP132" s="104"/>
      <c r="DNQ132" s="104"/>
      <c r="DNR132" s="104"/>
      <c r="DNS132" s="104"/>
      <c r="DNT132" s="104"/>
      <c r="DNU132" s="104"/>
      <c r="DNV132" s="104"/>
      <c r="DNW132" s="104"/>
      <c r="DNX132" s="104"/>
      <c r="DNY132" s="104"/>
      <c r="DNZ132" s="104"/>
      <c r="DOA132" s="104"/>
      <c r="DOB132" s="104"/>
      <c r="DOC132" s="104"/>
      <c r="DOD132" s="104"/>
      <c r="DOE132" s="104"/>
      <c r="DOF132" s="104"/>
      <c r="DOG132" s="104"/>
      <c r="DOH132" s="104"/>
      <c r="DOI132" s="104"/>
      <c r="DOJ132" s="104"/>
      <c r="DOK132" s="104"/>
      <c r="DOL132" s="104"/>
      <c r="DOM132" s="104"/>
      <c r="DON132" s="104"/>
      <c r="DOO132" s="104"/>
      <c r="DOP132" s="104"/>
      <c r="DOQ132" s="104"/>
      <c r="DOR132" s="104"/>
      <c r="DOS132" s="104"/>
      <c r="DOT132" s="104"/>
      <c r="DOU132" s="104"/>
      <c r="DOV132" s="104"/>
      <c r="DOW132" s="104"/>
      <c r="DOX132" s="104"/>
      <c r="DOY132" s="104"/>
      <c r="DOZ132" s="104"/>
      <c r="DPA132" s="104"/>
      <c r="DPB132" s="104"/>
      <c r="DPC132" s="104"/>
      <c r="DPD132" s="104"/>
      <c r="DPE132" s="104"/>
      <c r="DPF132" s="104"/>
      <c r="DPG132" s="104"/>
      <c r="DPH132" s="104"/>
      <c r="DPI132" s="104"/>
      <c r="DPJ132" s="104"/>
      <c r="DPK132" s="104"/>
      <c r="DPL132" s="104"/>
      <c r="DPM132" s="104"/>
      <c r="DPN132" s="104"/>
      <c r="DPO132" s="104"/>
      <c r="DPP132" s="104"/>
      <c r="DPQ132" s="104"/>
      <c r="DPR132" s="104"/>
      <c r="DPS132" s="104"/>
      <c r="DPT132" s="104"/>
      <c r="DPU132" s="104"/>
      <c r="DPV132" s="104"/>
      <c r="DPW132" s="104"/>
      <c r="DPX132" s="104"/>
      <c r="DPY132" s="104"/>
      <c r="DPZ132" s="104"/>
      <c r="DQA132" s="104"/>
      <c r="DQB132" s="104"/>
      <c r="DQC132" s="104"/>
      <c r="DQD132" s="104"/>
      <c r="DQE132" s="104"/>
      <c r="DQF132" s="104"/>
      <c r="DQG132" s="104"/>
      <c r="DQH132" s="104"/>
      <c r="DQI132" s="104"/>
      <c r="DQJ132" s="104"/>
      <c r="DQK132" s="104"/>
      <c r="DQL132" s="104"/>
      <c r="DQM132" s="104"/>
      <c r="DQN132" s="104"/>
      <c r="DQO132" s="104"/>
      <c r="DQP132" s="104"/>
      <c r="DQQ132" s="104"/>
      <c r="DQR132" s="104"/>
      <c r="DQS132" s="104"/>
      <c r="DQT132" s="104"/>
      <c r="DQU132" s="104"/>
      <c r="DQV132" s="104"/>
      <c r="DQW132" s="104"/>
      <c r="DQX132" s="104"/>
      <c r="DQY132" s="104"/>
      <c r="DQZ132" s="104"/>
      <c r="DRA132" s="104"/>
      <c r="DRB132" s="104"/>
      <c r="DRC132" s="104"/>
      <c r="DRD132" s="104"/>
      <c r="DRE132" s="104"/>
      <c r="DRF132" s="104"/>
      <c r="DRG132" s="104"/>
      <c r="DRH132" s="104"/>
      <c r="DRI132" s="104"/>
      <c r="DRJ132" s="104"/>
      <c r="DRK132" s="104"/>
      <c r="DRL132" s="104"/>
      <c r="DRM132" s="104"/>
      <c r="DRN132" s="104"/>
      <c r="DRO132" s="104"/>
      <c r="DRP132" s="104"/>
      <c r="DRQ132" s="104"/>
      <c r="DRR132" s="104"/>
      <c r="DRS132" s="104"/>
      <c r="DRT132" s="104"/>
      <c r="DRU132" s="104"/>
      <c r="DRV132" s="104"/>
      <c r="DRW132" s="104"/>
      <c r="DRX132" s="104"/>
      <c r="DRY132" s="104"/>
      <c r="DRZ132" s="104"/>
      <c r="DSA132" s="104"/>
      <c r="DSB132" s="104"/>
      <c r="DSC132" s="104"/>
      <c r="DSD132" s="104"/>
      <c r="DSE132" s="104"/>
      <c r="DSF132" s="104"/>
      <c r="DSG132" s="104"/>
      <c r="DSH132" s="104"/>
      <c r="DSI132" s="104"/>
      <c r="DSJ132" s="104"/>
      <c r="DSK132" s="104"/>
      <c r="DSL132" s="104"/>
      <c r="DSM132" s="104"/>
      <c r="DSN132" s="104"/>
      <c r="DSO132" s="104"/>
      <c r="DSP132" s="104"/>
      <c r="DSQ132" s="104"/>
      <c r="DSR132" s="104"/>
      <c r="DSS132" s="104"/>
      <c r="DST132" s="104"/>
      <c r="DSU132" s="104"/>
      <c r="DSV132" s="104"/>
      <c r="DSW132" s="104"/>
      <c r="DSX132" s="104"/>
      <c r="DSY132" s="104"/>
      <c r="DSZ132" s="104"/>
      <c r="DTA132" s="104"/>
      <c r="DTB132" s="104"/>
      <c r="DTC132" s="104"/>
      <c r="DTD132" s="104"/>
      <c r="DTE132" s="104"/>
      <c r="DTF132" s="104"/>
      <c r="DTG132" s="104"/>
      <c r="DTH132" s="104"/>
      <c r="DTI132" s="104"/>
      <c r="DTJ132" s="104"/>
      <c r="DTK132" s="104"/>
      <c r="DTL132" s="104"/>
      <c r="DTM132" s="104"/>
      <c r="DTN132" s="104"/>
      <c r="DTO132" s="104"/>
      <c r="DTP132" s="104"/>
      <c r="DTQ132" s="104"/>
      <c r="DTR132" s="104"/>
      <c r="DTS132" s="104"/>
      <c r="DTT132" s="104"/>
      <c r="DTU132" s="104"/>
      <c r="DTV132" s="104"/>
      <c r="DTW132" s="104"/>
      <c r="DTX132" s="104"/>
      <c r="DTY132" s="104"/>
      <c r="DTZ132" s="104"/>
      <c r="DUA132" s="104"/>
      <c r="DUB132" s="104"/>
      <c r="DUC132" s="104"/>
      <c r="DUD132" s="104"/>
      <c r="DUE132" s="104"/>
      <c r="DUF132" s="104"/>
      <c r="DUG132" s="104"/>
      <c r="DUH132" s="104"/>
      <c r="DUI132" s="104"/>
      <c r="DUJ132" s="104"/>
      <c r="DUK132" s="104"/>
      <c r="DUL132" s="104"/>
      <c r="DUM132" s="104"/>
      <c r="DUN132" s="104"/>
      <c r="DUO132" s="104"/>
      <c r="DUP132" s="104"/>
      <c r="DUQ132" s="104"/>
      <c r="DUR132" s="104"/>
      <c r="DUS132" s="104"/>
      <c r="DUT132" s="104"/>
      <c r="DUU132" s="104"/>
      <c r="DUV132" s="104"/>
      <c r="DUW132" s="104"/>
      <c r="DUX132" s="104"/>
      <c r="DUY132" s="104"/>
      <c r="DUZ132" s="104"/>
      <c r="DVA132" s="104"/>
      <c r="DVB132" s="104"/>
      <c r="DVC132" s="104"/>
      <c r="DVD132" s="104"/>
      <c r="DVE132" s="104"/>
      <c r="DVF132" s="104"/>
      <c r="DVG132" s="104"/>
      <c r="DVH132" s="104"/>
      <c r="DVI132" s="104"/>
      <c r="DVJ132" s="104"/>
      <c r="DVK132" s="104"/>
      <c r="DVL132" s="104"/>
      <c r="DVM132" s="104"/>
      <c r="DVN132" s="104"/>
      <c r="DVO132" s="104"/>
      <c r="DVP132" s="104"/>
      <c r="DVQ132" s="104"/>
      <c r="DVR132" s="104"/>
      <c r="DVS132" s="104"/>
      <c r="DVT132" s="104"/>
      <c r="DVU132" s="104"/>
      <c r="DVV132" s="104"/>
      <c r="DVW132" s="104"/>
      <c r="DVX132" s="104"/>
      <c r="DVY132" s="104"/>
      <c r="DVZ132" s="104"/>
      <c r="DWA132" s="104"/>
      <c r="DWB132" s="104"/>
      <c r="DWC132" s="104"/>
      <c r="DWD132" s="104"/>
      <c r="DWE132" s="104"/>
      <c r="DWF132" s="104"/>
      <c r="DWG132" s="104"/>
      <c r="DWH132" s="104"/>
      <c r="DWI132" s="104"/>
      <c r="DWJ132" s="104"/>
      <c r="DWK132" s="104"/>
      <c r="DWL132" s="104"/>
      <c r="DWM132" s="104"/>
      <c r="DWN132" s="104"/>
      <c r="DWO132" s="104"/>
      <c r="DWP132" s="104"/>
      <c r="DWQ132" s="104"/>
      <c r="DWR132" s="104"/>
      <c r="DWS132" s="104"/>
      <c r="DWT132" s="104"/>
      <c r="DWU132" s="104"/>
      <c r="DWV132" s="104"/>
      <c r="DWW132" s="104"/>
      <c r="DWX132" s="104"/>
      <c r="DWY132" s="104"/>
      <c r="DWZ132" s="104"/>
      <c r="DXA132" s="104"/>
      <c r="DXB132" s="104"/>
      <c r="DXC132" s="104"/>
      <c r="DXD132" s="104"/>
      <c r="DXE132" s="104"/>
      <c r="DXF132" s="104"/>
      <c r="DXG132" s="104"/>
      <c r="DXH132" s="104"/>
      <c r="DXI132" s="104"/>
      <c r="DXJ132" s="104"/>
      <c r="DXK132" s="104"/>
      <c r="DXL132" s="104"/>
      <c r="DXM132" s="104"/>
      <c r="DXN132" s="104"/>
      <c r="DXO132" s="104"/>
      <c r="DXP132" s="104"/>
      <c r="DXQ132" s="104"/>
      <c r="DXR132" s="104"/>
      <c r="DXS132" s="104"/>
      <c r="DXT132" s="104"/>
      <c r="DXU132" s="104"/>
      <c r="DXV132" s="104"/>
      <c r="DXW132" s="104"/>
      <c r="DXX132" s="104"/>
      <c r="DXY132" s="104"/>
      <c r="DXZ132" s="104"/>
      <c r="DYA132" s="104"/>
      <c r="DYB132" s="104"/>
      <c r="DYC132" s="104"/>
      <c r="DYD132" s="104"/>
      <c r="DYE132" s="104"/>
      <c r="DYF132" s="104"/>
      <c r="DYG132" s="104"/>
      <c r="DYH132" s="104"/>
      <c r="DYI132" s="104"/>
      <c r="DYJ132" s="104"/>
      <c r="DYK132" s="104"/>
      <c r="DYL132" s="104"/>
      <c r="DYM132" s="104"/>
      <c r="DYN132" s="104"/>
      <c r="DYO132" s="104"/>
      <c r="DYP132" s="104"/>
      <c r="DYQ132" s="104"/>
      <c r="DYR132" s="104"/>
      <c r="DYS132" s="104"/>
      <c r="DYT132" s="104"/>
      <c r="DYU132" s="104"/>
      <c r="DYV132" s="104"/>
      <c r="DYW132" s="104"/>
      <c r="DYX132" s="104"/>
      <c r="DYY132" s="104"/>
      <c r="DYZ132" s="104"/>
      <c r="DZA132" s="104"/>
      <c r="DZB132" s="104"/>
      <c r="DZC132" s="104"/>
      <c r="DZD132" s="104"/>
      <c r="DZE132" s="104"/>
      <c r="DZF132" s="104"/>
      <c r="DZG132" s="104"/>
      <c r="DZH132" s="104"/>
      <c r="DZI132" s="104"/>
      <c r="DZJ132" s="104"/>
      <c r="DZK132" s="104"/>
      <c r="DZL132" s="104"/>
      <c r="DZM132" s="104"/>
      <c r="DZN132" s="104"/>
      <c r="DZO132" s="104"/>
      <c r="DZP132" s="104"/>
      <c r="DZQ132" s="104"/>
      <c r="DZR132" s="104"/>
      <c r="DZS132" s="104"/>
      <c r="DZT132" s="104"/>
      <c r="DZU132" s="104"/>
      <c r="DZV132" s="104"/>
      <c r="DZW132" s="104"/>
      <c r="DZX132" s="104"/>
      <c r="DZY132" s="104"/>
      <c r="DZZ132" s="104"/>
      <c r="EAA132" s="104"/>
      <c r="EAB132" s="104"/>
      <c r="EAC132" s="104"/>
      <c r="EAD132" s="104"/>
      <c r="EAE132" s="104"/>
      <c r="EAF132" s="104"/>
      <c r="EAG132" s="104"/>
      <c r="EAH132" s="104"/>
      <c r="EAI132" s="104"/>
      <c r="EAJ132" s="104"/>
      <c r="EAK132" s="104"/>
      <c r="EAL132" s="104"/>
      <c r="EAM132" s="104"/>
      <c r="EAN132" s="104"/>
      <c r="EAO132" s="104"/>
      <c r="EAP132" s="104"/>
      <c r="EAQ132" s="104"/>
      <c r="EAR132" s="104"/>
      <c r="EAS132" s="104"/>
      <c r="EAT132" s="104"/>
      <c r="EAU132" s="104"/>
      <c r="EAV132" s="104"/>
      <c r="EAW132" s="104"/>
      <c r="EAX132" s="104"/>
      <c r="EAY132" s="104"/>
      <c r="EAZ132" s="104"/>
      <c r="EBA132" s="104"/>
      <c r="EBB132" s="104"/>
      <c r="EBC132" s="104"/>
      <c r="EBD132" s="104"/>
      <c r="EBE132" s="104"/>
      <c r="EBF132" s="104"/>
      <c r="EBG132" s="104"/>
      <c r="EBH132" s="104"/>
      <c r="EBI132" s="104"/>
      <c r="EBJ132" s="104"/>
      <c r="EBK132" s="104"/>
      <c r="EBL132" s="104"/>
      <c r="EBM132" s="104"/>
      <c r="EBN132" s="104"/>
      <c r="EBO132" s="104"/>
      <c r="EBP132" s="104"/>
      <c r="EBQ132" s="104"/>
      <c r="EBR132" s="104"/>
      <c r="EBS132" s="104"/>
      <c r="EBT132" s="104"/>
      <c r="EBU132" s="104"/>
      <c r="EBV132" s="104"/>
      <c r="EBW132" s="104"/>
      <c r="EBX132" s="104"/>
      <c r="EBY132" s="104"/>
      <c r="EBZ132" s="104"/>
      <c r="ECA132" s="104"/>
      <c r="ECB132" s="104"/>
      <c r="ECC132" s="104"/>
      <c r="ECD132" s="104"/>
      <c r="ECE132" s="104"/>
      <c r="ECF132" s="104"/>
      <c r="ECG132" s="104"/>
      <c r="ECH132" s="104"/>
      <c r="ECI132" s="104"/>
      <c r="ECJ132" s="104"/>
      <c r="ECK132" s="104"/>
      <c r="ECL132" s="104"/>
      <c r="ECM132" s="104"/>
      <c r="ECN132" s="104"/>
      <c r="ECO132" s="104"/>
      <c r="ECP132" s="104"/>
      <c r="ECQ132" s="104"/>
      <c r="ECR132" s="104"/>
      <c r="ECS132" s="104"/>
      <c r="ECT132" s="104"/>
      <c r="ECU132" s="104"/>
      <c r="ECV132" s="104"/>
      <c r="ECW132" s="104"/>
      <c r="ECX132" s="104"/>
      <c r="ECY132" s="104"/>
      <c r="ECZ132" s="104"/>
      <c r="EDA132" s="104"/>
      <c r="EDB132" s="104"/>
      <c r="EDC132" s="104"/>
      <c r="EDD132" s="104"/>
      <c r="EDE132" s="104"/>
      <c r="EDF132" s="104"/>
      <c r="EDG132" s="104"/>
      <c r="EDH132" s="104"/>
      <c r="EDI132" s="104"/>
      <c r="EDJ132" s="104"/>
      <c r="EDK132" s="104"/>
      <c r="EDL132" s="104"/>
      <c r="EDM132" s="104"/>
      <c r="EDN132" s="104"/>
      <c r="EDO132" s="104"/>
      <c r="EDP132" s="104"/>
      <c r="EDQ132" s="104"/>
      <c r="EDR132" s="104"/>
      <c r="EDS132" s="104"/>
      <c r="EDT132" s="104"/>
      <c r="EDU132" s="104"/>
      <c r="EDV132" s="104"/>
      <c r="EDW132" s="104"/>
      <c r="EDX132" s="104"/>
      <c r="EDY132" s="104"/>
      <c r="EDZ132" s="104"/>
      <c r="EEA132" s="104"/>
      <c r="EEB132" s="104"/>
      <c r="EEC132" s="104"/>
      <c r="EED132" s="104"/>
      <c r="EEE132" s="104"/>
      <c r="EEF132" s="104"/>
      <c r="EEG132" s="104"/>
      <c r="EEH132" s="104"/>
      <c r="EEI132" s="104"/>
      <c r="EEJ132" s="104"/>
      <c r="EEK132" s="104"/>
      <c r="EEL132" s="104"/>
      <c r="EEM132" s="104"/>
      <c r="EEN132" s="104"/>
      <c r="EEO132" s="104"/>
      <c r="EEP132" s="104"/>
      <c r="EEQ132" s="104"/>
      <c r="EER132" s="104"/>
      <c r="EES132" s="104"/>
      <c r="EET132" s="104"/>
      <c r="EEU132" s="104"/>
      <c r="EEV132" s="104"/>
      <c r="EEW132" s="104"/>
      <c r="EEX132" s="104"/>
      <c r="EEY132" s="104"/>
      <c r="EEZ132" s="104"/>
      <c r="EFA132" s="104"/>
      <c r="EFB132" s="104"/>
      <c r="EFC132" s="104"/>
      <c r="EFD132" s="104"/>
      <c r="EFE132" s="104"/>
      <c r="EFF132" s="104"/>
      <c r="EFG132" s="104"/>
      <c r="EFH132" s="104"/>
      <c r="EFI132" s="104"/>
      <c r="EFJ132" s="104"/>
      <c r="EFK132" s="104"/>
      <c r="EFL132" s="104"/>
      <c r="EFM132" s="104"/>
      <c r="EFN132" s="104"/>
      <c r="EFO132" s="104"/>
      <c r="EFP132" s="104"/>
      <c r="EFQ132" s="104"/>
      <c r="EFR132" s="104"/>
      <c r="EFS132" s="104"/>
      <c r="EFT132" s="104"/>
      <c r="EFU132" s="104"/>
      <c r="EFV132" s="104"/>
      <c r="EFW132" s="104"/>
      <c r="EFX132" s="104"/>
      <c r="EFY132" s="104"/>
      <c r="EFZ132" s="104"/>
      <c r="EGA132" s="104"/>
      <c r="EGB132" s="104"/>
      <c r="EGC132" s="104"/>
      <c r="EGD132" s="104"/>
      <c r="EGE132" s="104"/>
      <c r="EGF132" s="104"/>
      <c r="EGG132" s="104"/>
      <c r="EGH132" s="104"/>
      <c r="EGI132" s="104"/>
      <c r="EGJ132" s="104"/>
      <c r="EGK132" s="104"/>
      <c r="EGL132" s="104"/>
      <c r="EGM132" s="104"/>
      <c r="EGN132" s="104"/>
      <c r="EGO132" s="104"/>
      <c r="EGP132" s="104"/>
      <c r="EGQ132" s="104"/>
      <c r="EGR132" s="104"/>
      <c r="EGS132" s="104"/>
      <c r="EGT132" s="104"/>
      <c r="EGU132" s="104"/>
      <c r="EGV132" s="104"/>
      <c r="EGW132" s="104"/>
      <c r="EGX132" s="104"/>
      <c r="EGY132" s="104"/>
      <c r="EGZ132" s="104"/>
      <c r="EHA132" s="104"/>
      <c r="EHB132" s="104"/>
      <c r="EHC132" s="104"/>
      <c r="EHD132" s="104"/>
      <c r="EHE132" s="104"/>
      <c r="EHF132" s="104"/>
      <c r="EHG132" s="104"/>
      <c r="EHH132" s="104"/>
      <c r="EHI132" s="104"/>
      <c r="EHJ132" s="104"/>
      <c r="EHK132" s="104"/>
      <c r="EHL132" s="104"/>
      <c r="EHM132" s="104"/>
      <c r="EHN132" s="104"/>
      <c r="EHO132" s="104"/>
      <c r="EHP132" s="104"/>
      <c r="EHQ132" s="104"/>
      <c r="EHR132" s="104"/>
      <c r="EHS132" s="104"/>
      <c r="EHT132" s="104"/>
      <c r="EHU132" s="104"/>
      <c r="EHV132" s="104"/>
      <c r="EHW132" s="104"/>
      <c r="EHX132" s="104"/>
      <c r="EHY132" s="104"/>
      <c r="EHZ132" s="104"/>
      <c r="EIA132" s="104"/>
      <c r="EIB132" s="104"/>
      <c r="EIC132" s="104"/>
      <c r="EID132" s="104"/>
      <c r="EIE132" s="104"/>
      <c r="EIF132" s="104"/>
      <c r="EIG132" s="104"/>
      <c r="EIH132" s="104"/>
      <c r="EII132" s="104"/>
      <c r="EIJ132" s="104"/>
      <c r="EIK132" s="104"/>
      <c r="EIL132" s="104"/>
      <c r="EIM132" s="104"/>
      <c r="EIN132" s="104"/>
      <c r="EIO132" s="104"/>
      <c r="EIP132" s="104"/>
      <c r="EIQ132" s="104"/>
      <c r="EIR132" s="104"/>
      <c r="EIS132" s="104"/>
      <c r="EIT132" s="104"/>
      <c r="EIU132" s="104"/>
      <c r="EIV132" s="104"/>
      <c r="EIW132" s="104"/>
      <c r="EIX132" s="104"/>
      <c r="EIY132" s="104"/>
      <c r="EIZ132" s="104"/>
      <c r="EJA132" s="104"/>
      <c r="EJB132" s="104"/>
      <c r="EJC132" s="104"/>
      <c r="EJD132" s="104"/>
      <c r="EJE132" s="104"/>
      <c r="EJF132" s="104"/>
      <c r="EJG132" s="104"/>
      <c r="EJH132" s="104"/>
      <c r="EJI132" s="104"/>
      <c r="EJJ132" s="104"/>
      <c r="EJK132" s="104"/>
      <c r="EJL132" s="104"/>
      <c r="EJM132" s="104"/>
      <c r="EJN132" s="104"/>
      <c r="EJO132" s="104"/>
      <c r="EJP132" s="104"/>
      <c r="EJQ132" s="104"/>
      <c r="EJR132" s="104"/>
      <c r="EJS132" s="104"/>
      <c r="EJT132" s="104"/>
      <c r="EJU132" s="104"/>
      <c r="EJV132" s="104"/>
      <c r="EJW132" s="104"/>
      <c r="EJX132" s="104"/>
      <c r="EJY132" s="104"/>
      <c r="EJZ132" s="104"/>
      <c r="EKA132" s="104"/>
      <c r="EKB132" s="104"/>
      <c r="EKC132" s="104"/>
      <c r="EKD132" s="104"/>
      <c r="EKE132" s="104"/>
      <c r="EKF132" s="104"/>
      <c r="EKG132" s="104"/>
      <c r="EKH132" s="104"/>
      <c r="EKI132" s="104"/>
      <c r="EKJ132" s="104"/>
      <c r="EKK132" s="104"/>
      <c r="EKL132" s="104"/>
      <c r="EKM132" s="104"/>
      <c r="EKN132" s="104"/>
      <c r="EKO132" s="104"/>
      <c r="EKP132" s="104"/>
      <c r="EKQ132" s="104"/>
      <c r="EKR132" s="104"/>
      <c r="EKS132" s="104"/>
      <c r="EKT132" s="104"/>
      <c r="EKU132" s="104"/>
      <c r="EKV132" s="104"/>
      <c r="EKW132" s="104"/>
      <c r="EKX132" s="104"/>
      <c r="EKY132" s="104"/>
      <c r="EKZ132" s="104"/>
      <c r="ELA132" s="104"/>
      <c r="ELB132" s="104"/>
      <c r="ELC132" s="104"/>
      <c r="ELD132" s="104"/>
      <c r="ELE132" s="104"/>
      <c r="ELF132" s="104"/>
      <c r="ELG132" s="104"/>
      <c r="ELH132" s="104"/>
      <c r="ELI132" s="104"/>
      <c r="ELJ132" s="104"/>
      <c r="ELK132" s="104"/>
      <c r="ELL132" s="104"/>
      <c r="ELM132" s="104"/>
      <c r="ELN132" s="104"/>
      <c r="ELO132" s="104"/>
      <c r="ELP132" s="104"/>
      <c r="ELQ132" s="104"/>
      <c r="ELR132" s="104"/>
      <c r="ELS132" s="104"/>
      <c r="ELT132" s="104"/>
      <c r="ELU132" s="104"/>
      <c r="ELV132" s="104"/>
      <c r="ELW132" s="104"/>
      <c r="ELX132" s="104"/>
      <c r="ELY132" s="104"/>
      <c r="ELZ132" s="104"/>
      <c r="EMA132" s="104"/>
      <c r="EMB132" s="104"/>
      <c r="EMC132" s="104"/>
      <c r="EMD132" s="104"/>
      <c r="EME132" s="104"/>
      <c r="EMF132" s="104"/>
      <c r="EMG132" s="104"/>
      <c r="EMH132" s="104"/>
      <c r="EMI132" s="104"/>
      <c r="EMJ132" s="104"/>
      <c r="EMK132" s="104"/>
      <c r="EML132" s="104"/>
      <c r="EMM132" s="104"/>
      <c r="EMN132" s="104"/>
      <c r="EMO132" s="104"/>
      <c r="EMP132" s="104"/>
      <c r="EMQ132" s="104"/>
      <c r="EMR132" s="104"/>
      <c r="EMS132" s="104"/>
      <c r="EMT132" s="104"/>
      <c r="EMU132" s="104"/>
      <c r="EMV132" s="104"/>
      <c r="EMW132" s="104"/>
      <c r="EMX132" s="104"/>
      <c r="EMY132" s="104"/>
      <c r="EMZ132" s="104"/>
      <c r="ENA132" s="104"/>
      <c r="ENB132" s="104"/>
      <c r="ENC132" s="104"/>
      <c r="END132" s="104"/>
      <c r="ENE132" s="104"/>
      <c r="ENF132" s="104"/>
      <c r="ENG132" s="104"/>
      <c r="ENH132" s="104"/>
      <c r="ENI132" s="104"/>
      <c r="ENJ132" s="104"/>
      <c r="ENK132" s="104"/>
      <c r="ENL132" s="104"/>
      <c r="ENM132" s="104"/>
      <c r="ENN132" s="104"/>
      <c r="ENO132" s="104"/>
      <c r="ENP132" s="104"/>
      <c r="ENQ132" s="104"/>
      <c r="ENR132" s="104"/>
      <c r="ENS132" s="104"/>
      <c r="ENT132" s="104"/>
      <c r="ENU132" s="104"/>
      <c r="ENV132" s="104"/>
      <c r="ENW132" s="104"/>
      <c r="ENX132" s="104"/>
      <c r="ENY132" s="104"/>
      <c r="ENZ132" s="104"/>
      <c r="EOA132" s="104"/>
      <c r="EOB132" s="104"/>
      <c r="EOC132" s="104"/>
      <c r="EOD132" s="104"/>
      <c r="EOE132" s="104"/>
      <c r="EOF132" s="104"/>
      <c r="EOG132" s="104"/>
      <c r="EOH132" s="104"/>
      <c r="EOI132" s="104"/>
      <c r="EOJ132" s="104"/>
      <c r="EOK132" s="104"/>
      <c r="EOL132" s="104"/>
      <c r="EOM132" s="104"/>
      <c r="EON132" s="104"/>
      <c r="EOO132" s="104"/>
      <c r="EOP132" s="104"/>
      <c r="EOQ132" s="104"/>
      <c r="EOR132" s="104"/>
      <c r="EOS132" s="104"/>
      <c r="EOT132" s="104"/>
      <c r="EOU132" s="104"/>
      <c r="EOV132" s="104"/>
      <c r="EOW132" s="104"/>
      <c r="EOX132" s="104"/>
      <c r="EOY132" s="104"/>
      <c r="EOZ132" s="104"/>
      <c r="EPA132" s="104"/>
      <c r="EPB132" s="104"/>
      <c r="EPC132" s="104"/>
      <c r="EPD132" s="104"/>
      <c r="EPE132" s="104"/>
      <c r="EPF132" s="104"/>
      <c r="EPG132" s="104"/>
      <c r="EPH132" s="104"/>
      <c r="EPI132" s="104"/>
      <c r="EPJ132" s="104"/>
      <c r="EPK132" s="104"/>
      <c r="EPL132" s="104"/>
      <c r="EPM132" s="104"/>
      <c r="EPN132" s="104"/>
      <c r="EPO132" s="104"/>
      <c r="EPP132" s="104"/>
      <c r="EPQ132" s="104"/>
      <c r="EPR132" s="104"/>
      <c r="EPS132" s="104"/>
      <c r="EPT132" s="104"/>
      <c r="EPU132" s="104"/>
      <c r="EPV132" s="104"/>
      <c r="EPW132" s="104"/>
      <c r="EPX132" s="104"/>
      <c r="EPY132" s="104"/>
      <c r="EPZ132" s="104"/>
      <c r="EQA132" s="104"/>
      <c r="EQB132" s="104"/>
      <c r="EQC132" s="104"/>
      <c r="EQD132" s="104"/>
      <c r="EQE132" s="104"/>
      <c r="EQF132" s="104"/>
      <c r="EQG132" s="104"/>
      <c r="EQH132" s="104"/>
      <c r="EQI132" s="104"/>
      <c r="EQJ132" s="104"/>
      <c r="EQK132" s="104"/>
      <c r="EQL132" s="104"/>
      <c r="EQM132" s="104"/>
      <c r="EQN132" s="104"/>
      <c r="EQO132" s="104"/>
      <c r="EQP132" s="104"/>
      <c r="EQQ132" s="104"/>
      <c r="EQR132" s="104"/>
      <c r="EQS132" s="104"/>
      <c r="EQT132" s="104"/>
      <c r="EQU132" s="104"/>
      <c r="EQV132" s="104"/>
      <c r="EQW132" s="104"/>
      <c r="EQX132" s="104"/>
      <c r="EQY132" s="104"/>
      <c r="EQZ132" s="104"/>
      <c r="ERA132" s="104"/>
      <c r="ERB132" s="104"/>
      <c r="ERC132" s="104"/>
      <c r="ERD132" s="104"/>
      <c r="ERE132" s="104"/>
      <c r="ERF132" s="104"/>
      <c r="ERG132" s="104"/>
      <c r="ERH132" s="104"/>
      <c r="ERI132" s="104"/>
      <c r="ERJ132" s="104"/>
      <c r="ERK132" s="104"/>
      <c r="ERL132" s="104"/>
      <c r="ERM132" s="104"/>
      <c r="ERN132" s="104"/>
      <c r="ERO132" s="104"/>
      <c r="ERP132" s="104"/>
      <c r="ERQ132" s="104"/>
      <c r="ERR132" s="104"/>
      <c r="ERS132" s="104"/>
      <c r="ERT132" s="104"/>
      <c r="ERU132" s="104"/>
      <c r="ERV132" s="104"/>
      <c r="ERW132" s="104"/>
      <c r="ERX132" s="104"/>
      <c r="ERY132" s="104"/>
      <c r="ERZ132" s="104"/>
      <c r="ESA132" s="104"/>
      <c r="ESB132" s="104"/>
      <c r="ESC132" s="104"/>
      <c r="ESD132" s="104"/>
      <c r="ESE132" s="104"/>
      <c r="ESF132" s="104"/>
      <c r="ESG132" s="104"/>
      <c r="ESH132" s="104"/>
      <c r="ESI132" s="104"/>
      <c r="ESJ132" s="104"/>
      <c r="ESK132" s="104"/>
      <c r="ESL132" s="104"/>
      <c r="ESM132" s="104"/>
      <c r="ESN132" s="104"/>
      <c r="ESO132" s="104"/>
      <c r="ESP132" s="104"/>
      <c r="ESQ132" s="104"/>
      <c r="ESR132" s="104"/>
      <c r="ESS132" s="104"/>
      <c r="EST132" s="104"/>
      <c r="ESU132" s="104"/>
      <c r="ESV132" s="104"/>
      <c r="ESW132" s="104"/>
      <c r="ESX132" s="104"/>
      <c r="ESY132" s="104"/>
      <c r="ESZ132" s="104"/>
      <c r="ETA132" s="104"/>
      <c r="ETB132" s="104"/>
      <c r="ETC132" s="104"/>
      <c r="ETD132" s="104"/>
      <c r="ETE132" s="104"/>
      <c r="ETF132" s="104"/>
      <c r="ETG132" s="104"/>
      <c r="ETH132" s="104"/>
      <c r="ETI132" s="104"/>
      <c r="ETJ132" s="104"/>
      <c r="ETK132" s="104"/>
      <c r="ETL132" s="104"/>
      <c r="ETM132" s="104"/>
      <c r="ETN132" s="104"/>
      <c r="ETO132" s="104"/>
      <c r="ETP132" s="104"/>
      <c r="ETQ132" s="104"/>
      <c r="ETR132" s="104"/>
      <c r="ETS132" s="104"/>
      <c r="ETT132" s="104"/>
      <c r="ETU132" s="104"/>
      <c r="ETV132" s="104"/>
      <c r="ETW132" s="104"/>
      <c r="ETX132" s="104"/>
      <c r="ETY132" s="104"/>
      <c r="ETZ132" s="104"/>
      <c r="EUA132" s="104"/>
      <c r="EUB132" s="104"/>
      <c r="EUC132" s="104"/>
      <c r="EUD132" s="104"/>
      <c r="EUE132" s="104"/>
      <c r="EUF132" s="104"/>
      <c r="EUG132" s="104"/>
      <c r="EUH132" s="104"/>
      <c r="EUI132" s="104"/>
      <c r="EUJ132" s="104"/>
      <c r="EUK132" s="104"/>
      <c r="EUL132" s="104"/>
      <c r="EUM132" s="104"/>
      <c r="EUN132" s="104"/>
      <c r="EUO132" s="104"/>
      <c r="EUP132" s="104"/>
      <c r="EUQ132" s="104"/>
      <c r="EUR132" s="104"/>
      <c r="EUS132" s="104"/>
      <c r="EUT132" s="104"/>
      <c r="EUU132" s="104"/>
      <c r="EUV132" s="104"/>
      <c r="EUW132" s="104"/>
      <c r="EUX132" s="104"/>
      <c r="EUY132" s="104"/>
      <c r="EUZ132" s="104"/>
      <c r="EVA132" s="104"/>
      <c r="EVB132" s="104"/>
      <c r="EVC132" s="104"/>
      <c r="EVD132" s="104"/>
      <c r="EVE132" s="104"/>
      <c r="EVF132" s="104"/>
      <c r="EVG132" s="104"/>
      <c r="EVH132" s="104"/>
      <c r="EVI132" s="104"/>
      <c r="EVJ132" s="104"/>
      <c r="EVK132" s="104"/>
      <c r="EVL132" s="104"/>
      <c r="EVM132" s="104"/>
      <c r="EVN132" s="104"/>
      <c r="EVO132" s="104"/>
      <c r="EVP132" s="104"/>
      <c r="EVQ132" s="104"/>
      <c r="EVR132" s="104"/>
      <c r="EVS132" s="104"/>
      <c r="EVT132" s="104"/>
      <c r="EVU132" s="104"/>
      <c r="EVV132" s="104"/>
      <c r="EVW132" s="104"/>
      <c r="EVX132" s="104"/>
      <c r="EVY132" s="104"/>
      <c r="EVZ132" s="104"/>
      <c r="EWA132" s="104"/>
      <c r="EWB132" s="104"/>
      <c r="EWC132" s="104"/>
      <c r="EWD132" s="104"/>
      <c r="EWE132" s="104"/>
      <c r="EWF132" s="104"/>
      <c r="EWG132" s="104"/>
      <c r="EWH132" s="104"/>
      <c r="EWI132" s="104"/>
      <c r="EWJ132" s="104"/>
      <c r="EWK132" s="104"/>
      <c r="EWL132" s="104"/>
      <c r="EWM132" s="104"/>
      <c r="EWN132" s="104"/>
      <c r="EWO132" s="104"/>
      <c r="EWP132" s="104"/>
      <c r="EWQ132" s="104"/>
      <c r="EWR132" s="104"/>
      <c r="EWS132" s="104"/>
      <c r="EWT132" s="104"/>
      <c r="EWU132" s="104"/>
      <c r="EWV132" s="104"/>
      <c r="EWW132" s="104"/>
      <c r="EWX132" s="104"/>
      <c r="EWY132" s="104"/>
      <c r="EWZ132" s="104"/>
      <c r="EXA132" s="104"/>
      <c r="EXB132" s="104"/>
      <c r="EXC132" s="104"/>
      <c r="EXD132" s="104"/>
      <c r="EXE132" s="104"/>
      <c r="EXF132" s="104"/>
      <c r="EXG132" s="104"/>
      <c r="EXH132" s="104"/>
      <c r="EXI132" s="104"/>
      <c r="EXJ132" s="104"/>
      <c r="EXK132" s="104"/>
      <c r="EXL132" s="104"/>
      <c r="EXM132" s="104"/>
      <c r="EXN132" s="104"/>
      <c r="EXO132" s="104"/>
      <c r="EXP132" s="104"/>
      <c r="EXQ132" s="104"/>
      <c r="EXR132" s="104"/>
      <c r="EXS132" s="104"/>
      <c r="EXT132" s="104"/>
      <c r="EXU132" s="104"/>
      <c r="EXV132" s="104"/>
      <c r="EXW132" s="104"/>
      <c r="EXX132" s="104"/>
      <c r="EXY132" s="104"/>
      <c r="EXZ132" s="104"/>
      <c r="EYA132" s="104"/>
      <c r="EYB132" s="104"/>
      <c r="EYC132" s="104"/>
      <c r="EYD132" s="104"/>
      <c r="EYE132" s="104"/>
      <c r="EYF132" s="104"/>
      <c r="EYG132" s="104"/>
      <c r="EYH132" s="104"/>
      <c r="EYI132" s="104"/>
      <c r="EYJ132" s="104"/>
      <c r="EYK132" s="104"/>
      <c r="EYL132" s="104"/>
      <c r="EYM132" s="104"/>
      <c r="EYN132" s="104"/>
      <c r="EYO132" s="104"/>
      <c r="EYP132" s="104"/>
      <c r="EYQ132" s="104"/>
      <c r="EYR132" s="104"/>
      <c r="EYS132" s="104"/>
      <c r="EYT132" s="104"/>
      <c r="EYU132" s="104"/>
      <c r="EYV132" s="104"/>
      <c r="EYW132" s="104"/>
      <c r="EYX132" s="104"/>
      <c r="EYY132" s="104"/>
      <c r="EYZ132" s="104"/>
      <c r="EZA132" s="104"/>
      <c r="EZB132" s="104"/>
      <c r="EZC132" s="104"/>
      <c r="EZD132" s="104"/>
      <c r="EZE132" s="104"/>
      <c r="EZF132" s="104"/>
      <c r="EZG132" s="104"/>
      <c r="EZH132" s="104"/>
      <c r="EZI132" s="104"/>
      <c r="EZJ132" s="104"/>
      <c r="EZK132" s="104"/>
      <c r="EZL132" s="104"/>
      <c r="EZM132" s="104"/>
      <c r="EZN132" s="104"/>
      <c r="EZO132" s="104"/>
      <c r="EZP132" s="104"/>
      <c r="EZQ132" s="104"/>
      <c r="EZR132" s="104"/>
      <c r="EZS132" s="104"/>
      <c r="EZT132" s="104"/>
      <c r="EZU132" s="104"/>
      <c r="EZV132" s="104"/>
      <c r="EZW132" s="104"/>
      <c r="EZX132" s="104"/>
      <c r="EZY132" s="104"/>
      <c r="EZZ132" s="104"/>
      <c r="FAA132" s="104"/>
      <c r="FAB132" s="104"/>
      <c r="FAC132" s="104"/>
      <c r="FAD132" s="104"/>
      <c r="FAE132" s="104"/>
      <c r="FAF132" s="104"/>
      <c r="FAG132" s="104"/>
      <c r="FAH132" s="104"/>
      <c r="FAI132" s="104"/>
      <c r="FAJ132" s="104"/>
      <c r="FAK132" s="104"/>
      <c r="FAL132" s="104"/>
      <c r="FAM132" s="104"/>
      <c r="FAN132" s="104"/>
      <c r="FAO132" s="104"/>
      <c r="FAP132" s="104"/>
      <c r="FAQ132" s="104"/>
      <c r="FAR132" s="104"/>
      <c r="FAS132" s="104"/>
      <c r="FAT132" s="104"/>
      <c r="FAU132" s="104"/>
      <c r="FAV132" s="104"/>
      <c r="FAW132" s="104"/>
      <c r="FAX132" s="104"/>
      <c r="FAY132" s="104"/>
      <c r="FAZ132" s="104"/>
      <c r="FBA132" s="104"/>
      <c r="FBB132" s="104"/>
      <c r="FBC132" s="104"/>
      <c r="FBD132" s="104"/>
      <c r="FBE132" s="104"/>
      <c r="FBF132" s="104"/>
      <c r="FBG132" s="104"/>
      <c r="FBH132" s="104"/>
      <c r="FBI132" s="104"/>
      <c r="FBJ132" s="104"/>
      <c r="FBK132" s="104"/>
      <c r="FBL132" s="104"/>
      <c r="FBM132" s="104"/>
      <c r="FBN132" s="104"/>
      <c r="FBO132" s="104"/>
      <c r="FBP132" s="104"/>
      <c r="FBQ132" s="104"/>
      <c r="FBR132" s="104"/>
      <c r="FBS132" s="104"/>
      <c r="FBT132" s="104"/>
      <c r="FBU132" s="104"/>
      <c r="FBV132" s="104"/>
      <c r="FBW132" s="104"/>
      <c r="FBX132" s="104"/>
      <c r="FBY132" s="104"/>
      <c r="FBZ132" s="104"/>
      <c r="FCA132" s="104"/>
      <c r="FCB132" s="104"/>
      <c r="FCC132" s="104"/>
      <c r="FCD132" s="104"/>
      <c r="FCE132" s="104"/>
      <c r="FCF132" s="104"/>
      <c r="FCG132" s="104"/>
      <c r="FCH132" s="104"/>
      <c r="FCI132" s="104"/>
      <c r="FCJ132" s="104"/>
      <c r="FCK132" s="104"/>
      <c r="FCL132" s="104"/>
      <c r="FCM132" s="104"/>
      <c r="FCN132" s="104"/>
      <c r="FCO132" s="104"/>
      <c r="FCP132" s="104"/>
      <c r="FCQ132" s="104"/>
      <c r="FCR132" s="104"/>
      <c r="FCS132" s="104"/>
      <c r="FCT132" s="104"/>
      <c r="FCU132" s="104"/>
      <c r="FCV132" s="104"/>
      <c r="FCW132" s="104"/>
      <c r="FCX132" s="104"/>
      <c r="FCY132" s="104"/>
      <c r="FCZ132" s="104"/>
      <c r="FDA132" s="104"/>
      <c r="FDB132" s="104"/>
      <c r="FDC132" s="104"/>
      <c r="FDD132" s="104"/>
      <c r="FDE132" s="104"/>
      <c r="FDF132" s="104"/>
      <c r="FDG132" s="104"/>
      <c r="FDH132" s="104"/>
      <c r="FDI132" s="104"/>
      <c r="FDJ132" s="104"/>
      <c r="FDK132" s="104"/>
      <c r="FDL132" s="104"/>
      <c r="FDM132" s="104"/>
      <c r="FDN132" s="104"/>
      <c r="FDO132" s="104"/>
      <c r="FDP132" s="104"/>
      <c r="FDQ132" s="104"/>
      <c r="FDR132" s="104"/>
      <c r="FDS132" s="104"/>
      <c r="FDT132" s="104"/>
      <c r="FDU132" s="104"/>
      <c r="FDV132" s="104"/>
      <c r="FDW132" s="104"/>
      <c r="FDX132" s="104"/>
      <c r="FDY132" s="104"/>
      <c r="FDZ132" s="104"/>
      <c r="FEA132" s="104"/>
      <c r="FEB132" s="104"/>
      <c r="FEC132" s="104"/>
      <c r="FED132" s="104"/>
      <c r="FEE132" s="104"/>
      <c r="FEF132" s="104"/>
      <c r="FEG132" s="104"/>
      <c r="FEH132" s="104"/>
      <c r="FEI132" s="104"/>
      <c r="FEJ132" s="104"/>
      <c r="FEK132" s="104"/>
      <c r="FEL132" s="104"/>
      <c r="FEM132" s="104"/>
      <c r="FEN132" s="104"/>
      <c r="FEO132" s="104"/>
      <c r="FEP132" s="104"/>
      <c r="FEQ132" s="104"/>
      <c r="FER132" s="104"/>
      <c r="FES132" s="104"/>
      <c r="FET132" s="104"/>
      <c r="FEU132" s="104"/>
      <c r="FEV132" s="104"/>
      <c r="FEW132" s="104"/>
      <c r="FEX132" s="104"/>
      <c r="FEY132" s="104"/>
      <c r="FEZ132" s="104"/>
      <c r="FFA132" s="104"/>
      <c r="FFB132" s="104"/>
      <c r="FFC132" s="104"/>
      <c r="FFD132" s="104"/>
      <c r="FFE132" s="104"/>
      <c r="FFF132" s="104"/>
      <c r="FFG132" s="104"/>
      <c r="FFH132" s="104"/>
      <c r="FFI132" s="104"/>
      <c r="FFJ132" s="104"/>
      <c r="FFK132" s="104"/>
      <c r="FFL132" s="104"/>
      <c r="FFM132" s="104"/>
      <c r="FFN132" s="104"/>
      <c r="FFO132" s="104"/>
      <c r="FFP132" s="104"/>
      <c r="FFQ132" s="104"/>
      <c r="FFR132" s="104"/>
      <c r="FFS132" s="104"/>
      <c r="FFT132" s="104"/>
      <c r="FFU132" s="104"/>
      <c r="FFV132" s="104"/>
      <c r="FFW132" s="104"/>
      <c r="FFX132" s="104"/>
      <c r="FFY132" s="104"/>
      <c r="FFZ132" s="104"/>
      <c r="FGA132" s="104"/>
      <c r="FGB132" s="104"/>
      <c r="FGC132" s="104"/>
      <c r="FGD132" s="104"/>
      <c r="FGE132" s="104"/>
      <c r="FGF132" s="104"/>
      <c r="FGG132" s="104"/>
      <c r="FGH132" s="104"/>
      <c r="FGI132" s="104"/>
      <c r="FGJ132" s="104"/>
      <c r="FGK132" s="104"/>
      <c r="FGL132" s="104"/>
      <c r="FGM132" s="104"/>
      <c r="FGN132" s="104"/>
      <c r="FGO132" s="104"/>
      <c r="FGP132" s="104"/>
      <c r="FGQ132" s="104"/>
      <c r="FGR132" s="104"/>
      <c r="FGS132" s="104"/>
      <c r="FGT132" s="104"/>
      <c r="FGU132" s="104"/>
      <c r="FGV132" s="104"/>
      <c r="FGW132" s="104"/>
      <c r="FGX132" s="104"/>
      <c r="FGY132" s="104"/>
      <c r="FGZ132" s="104"/>
      <c r="FHA132" s="104"/>
      <c r="FHB132" s="104"/>
      <c r="FHC132" s="104"/>
      <c r="FHD132" s="104"/>
      <c r="FHE132" s="104"/>
      <c r="FHF132" s="104"/>
      <c r="FHG132" s="104"/>
      <c r="FHH132" s="104"/>
      <c r="FHI132" s="104"/>
      <c r="FHJ132" s="104"/>
      <c r="FHK132" s="104"/>
      <c r="FHL132" s="104"/>
      <c r="FHM132" s="104"/>
      <c r="FHN132" s="104"/>
      <c r="FHO132" s="104"/>
      <c r="FHP132" s="104"/>
      <c r="FHQ132" s="104"/>
      <c r="FHR132" s="104"/>
      <c r="FHS132" s="104"/>
      <c r="FHT132" s="104"/>
      <c r="FHU132" s="104"/>
      <c r="FHV132" s="104"/>
      <c r="FHW132" s="104"/>
      <c r="FHX132" s="104"/>
      <c r="FHY132" s="104"/>
      <c r="FHZ132" s="104"/>
      <c r="FIA132" s="104"/>
      <c r="FIB132" s="104"/>
      <c r="FIC132" s="104"/>
      <c r="FID132" s="104"/>
      <c r="FIE132" s="104"/>
      <c r="FIF132" s="104"/>
      <c r="FIG132" s="104"/>
      <c r="FIH132" s="104"/>
      <c r="FII132" s="104"/>
      <c r="FIJ132" s="104"/>
      <c r="FIK132" s="104"/>
      <c r="FIL132" s="104"/>
      <c r="FIM132" s="104"/>
      <c r="FIN132" s="104"/>
      <c r="FIO132" s="104"/>
      <c r="FIP132" s="104"/>
      <c r="FIQ132" s="104"/>
      <c r="FIR132" s="104"/>
      <c r="FIS132" s="104"/>
      <c r="FIT132" s="104"/>
      <c r="FIU132" s="104"/>
      <c r="FIV132" s="104"/>
      <c r="FIW132" s="104"/>
      <c r="FIX132" s="104"/>
      <c r="FIY132" s="104"/>
      <c r="FIZ132" s="104"/>
      <c r="FJA132" s="104"/>
      <c r="FJB132" s="104"/>
      <c r="FJC132" s="104"/>
      <c r="FJD132" s="104"/>
      <c r="FJE132" s="104"/>
      <c r="FJF132" s="104"/>
      <c r="FJG132" s="104"/>
      <c r="FJH132" s="104"/>
      <c r="FJI132" s="104"/>
      <c r="FJJ132" s="104"/>
      <c r="FJK132" s="104"/>
      <c r="FJL132" s="104"/>
      <c r="FJM132" s="104"/>
      <c r="FJN132" s="104"/>
      <c r="FJO132" s="104"/>
      <c r="FJP132" s="104"/>
      <c r="FJQ132" s="104"/>
      <c r="FJR132" s="104"/>
      <c r="FJS132" s="104"/>
      <c r="FJT132" s="104"/>
      <c r="FJU132" s="104"/>
      <c r="FJV132" s="104"/>
      <c r="FJW132" s="104"/>
      <c r="FJX132" s="104"/>
      <c r="FJY132" s="104"/>
      <c r="FJZ132" s="104"/>
      <c r="FKA132" s="104"/>
      <c r="FKB132" s="104"/>
      <c r="FKC132" s="104"/>
      <c r="FKD132" s="104"/>
      <c r="FKE132" s="104"/>
      <c r="FKF132" s="104"/>
      <c r="FKG132" s="104"/>
      <c r="FKH132" s="104"/>
      <c r="FKI132" s="104"/>
      <c r="FKJ132" s="104"/>
      <c r="FKK132" s="104"/>
      <c r="FKL132" s="104"/>
      <c r="FKM132" s="104"/>
      <c r="FKN132" s="104"/>
      <c r="FKO132" s="104"/>
      <c r="FKP132" s="104"/>
      <c r="FKQ132" s="104"/>
      <c r="FKR132" s="104"/>
      <c r="FKS132" s="104"/>
      <c r="FKT132" s="104"/>
      <c r="FKU132" s="104"/>
      <c r="FKV132" s="104"/>
      <c r="FKW132" s="104"/>
      <c r="FKX132" s="104"/>
      <c r="FKY132" s="104"/>
      <c r="FKZ132" s="104"/>
      <c r="FLA132" s="104"/>
      <c r="FLB132" s="104"/>
      <c r="FLC132" s="104"/>
      <c r="FLD132" s="104"/>
      <c r="FLE132" s="104"/>
      <c r="FLF132" s="104"/>
      <c r="FLG132" s="104"/>
      <c r="FLH132" s="104"/>
      <c r="FLI132" s="104"/>
      <c r="FLJ132" s="104"/>
      <c r="FLK132" s="104"/>
      <c r="FLL132" s="104"/>
      <c r="FLM132" s="104"/>
      <c r="FLN132" s="104"/>
      <c r="FLO132" s="104"/>
      <c r="FLP132" s="104"/>
      <c r="FLQ132" s="104"/>
      <c r="FLR132" s="104"/>
      <c r="FLS132" s="104"/>
      <c r="FLT132" s="104"/>
      <c r="FLU132" s="104"/>
      <c r="FLV132" s="104"/>
      <c r="FLW132" s="104"/>
      <c r="FLX132" s="104"/>
      <c r="FLY132" s="104"/>
      <c r="FLZ132" s="104"/>
      <c r="FMA132" s="104"/>
      <c r="FMB132" s="104"/>
      <c r="FMC132" s="104"/>
      <c r="FMD132" s="104"/>
      <c r="FME132" s="104"/>
      <c r="FMF132" s="104"/>
      <c r="FMG132" s="104"/>
      <c r="FMH132" s="104"/>
      <c r="FMI132" s="104"/>
      <c r="FMJ132" s="104"/>
      <c r="FMK132" s="104"/>
      <c r="FML132" s="104"/>
      <c r="FMM132" s="104"/>
      <c r="FMN132" s="104"/>
      <c r="FMO132" s="104"/>
      <c r="FMP132" s="104"/>
      <c r="FMQ132" s="104"/>
      <c r="FMR132" s="104"/>
      <c r="FMS132" s="104"/>
      <c r="FMT132" s="104"/>
      <c r="FMU132" s="104"/>
      <c r="FMV132" s="104"/>
      <c r="FMW132" s="104"/>
      <c r="FMX132" s="104"/>
      <c r="FMY132" s="104"/>
      <c r="FMZ132" s="104"/>
      <c r="FNA132" s="104"/>
      <c r="FNB132" s="104"/>
      <c r="FNC132" s="104"/>
      <c r="FND132" s="104"/>
      <c r="FNE132" s="104"/>
      <c r="FNF132" s="104"/>
      <c r="FNG132" s="104"/>
      <c r="FNH132" s="104"/>
      <c r="FNI132" s="104"/>
      <c r="FNJ132" s="104"/>
      <c r="FNK132" s="104"/>
      <c r="FNL132" s="104"/>
      <c r="FNM132" s="104"/>
      <c r="FNN132" s="104"/>
      <c r="FNO132" s="104"/>
      <c r="FNP132" s="104"/>
      <c r="FNQ132" s="104"/>
      <c r="FNR132" s="104"/>
      <c r="FNS132" s="104"/>
      <c r="FNT132" s="104"/>
      <c r="FNU132" s="104"/>
      <c r="FNV132" s="104"/>
      <c r="FNW132" s="104"/>
      <c r="FNX132" s="104"/>
      <c r="FNY132" s="104"/>
      <c r="FNZ132" s="104"/>
      <c r="FOA132" s="104"/>
      <c r="FOB132" s="104"/>
      <c r="FOC132" s="104"/>
      <c r="FOD132" s="104"/>
      <c r="FOE132" s="104"/>
      <c r="FOF132" s="104"/>
      <c r="FOG132" s="104"/>
      <c r="FOH132" s="104"/>
      <c r="FOI132" s="104"/>
      <c r="FOJ132" s="104"/>
      <c r="FOK132" s="104"/>
      <c r="FOL132" s="104"/>
      <c r="FOM132" s="104"/>
      <c r="FON132" s="104"/>
      <c r="FOO132" s="104"/>
      <c r="FOP132" s="104"/>
      <c r="FOQ132" s="104"/>
      <c r="FOR132" s="104"/>
      <c r="FOS132" s="104"/>
      <c r="FOT132" s="104"/>
      <c r="FOU132" s="104"/>
      <c r="FOV132" s="104"/>
      <c r="FOW132" s="104"/>
      <c r="FOX132" s="104"/>
      <c r="FOY132" s="104"/>
      <c r="FOZ132" s="104"/>
      <c r="FPA132" s="104"/>
      <c r="FPB132" s="104"/>
      <c r="FPC132" s="104"/>
      <c r="FPD132" s="104"/>
      <c r="FPE132" s="104"/>
      <c r="FPF132" s="104"/>
      <c r="FPG132" s="104"/>
      <c r="FPH132" s="104"/>
      <c r="FPI132" s="104"/>
      <c r="FPJ132" s="104"/>
      <c r="FPK132" s="104"/>
      <c r="FPL132" s="104"/>
      <c r="FPM132" s="104"/>
      <c r="FPN132" s="104"/>
      <c r="FPO132" s="104"/>
      <c r="FPP132" s="104"/>
      <c r="FPQ132" s="104"/>
      <c r="FPR132" s="104"/>
      <c r="FPS132" s="104"/>
      <c r="FPT132" s="104"/>
      <c r="FPU132" s="104"/>
      <c r="FPV132" s="104"/>
      <c r="FPW132" s="104"/>
      <c r="FPX132" s="104"/>
      <c r="FPY132" s="104"/>
      <c r="FPZ132" s="104"/>
      <c r="FQA132" s="104"/>
      <c r="FQB132" s="104"/>
      <c r="FQC132" s="104"/>
      <c r="FQD132" s="104"/>
      <c r="FQE132" s="104"/>
      <c r="FQF132" s="104"/>
      <c r="FQG132" s="104"/>
      <c r="FQH132" s="104"/>
      <c r="FQI132" s="104"/>
      <c r="FQJ132" s="104"/>
      <c r="FQK132" s="104"/>
      <c r="FQL132" s="104"/>
      <c r="FQM132" s="104"/>
      <c r="FQN132" s="104"/>
      <c r="FQO132" s="104"/>
      <c r="FQP132" s="104"/>
      <c r="FQQ132" s="104"/>
      <c r="FQR132" s="104"/>
      <c r="FQS132" s="104"/>
      <c r="FQT132" s="104"/>
      <c r="FQU132" s="104"/>
      <c r="FQV132" s="104"/>
      <c r="FQW132" s="104"/>
      <c r="FQX132" s="104"/>
      <c r="FQY132" s="104"/>
      <c r="FQZ132" s="104"/>
      <c r="FRA132" s="104"/>
      <c r="FRB132" s="104"/>
      <c r="FRC132" s="104"/>
      <c r="FRD132" s="104"/>
      <c r="FRE132" s="104"/>
      <c r="FRF132" s="104"/>
      <c r="FRG132" s="104"/>
      <c r="FRH132" s="104"/>
      <c r="FRI132" s="104"/>
      <c r="FRJ132" s="104"/>
      <c r="FRK132" s="104"/>
      <c r="FRL132" s="104"/>
      <c r="FRM132" s="104"/>
      <c r="FRN132" s="104"/>
      <c r="FRO132" s="104"/>
      <c r="FRP132" s="104"/>
      <c r="FRQ132" s="104"/>
      <c r="FRR132" s="104"/>
      <c r="FRS132" s="104"/>
      <c r="FRT132" s="104"/>
      <c r="FRU132" s="104"/>
      <c r="FRV132" s="104"/>
      <c r="FRW132" s="104"/>
      <c r="FRX132" s="104"/>
      <c r="FRY132" s="104"/>
      <c r="FRZ132" s="104"/>
      <c r="FSA132" s="104"/>
      <c r="FSB132" s="104"/>
      <c r="FSC132" s="104"/>
      <c r="FSD132" s="104"/>
      <c r="FSE132" s="104"/>
      <c r="FSF132" s="104"/>
      <c r="FSG132" s="104"/>
      <c r="FSH132" s="104"/>
      <c r="FSI132" s="104"/>
      <c r="FSJ132" s="104"/>
      <c r="FSK132" s="104"/>
      <c r="FSL132" s="104"/>
      <c r="FSM132" s="104"/>
      <c r="FSN132" s="104"/>
      <c r="FSO132" s="104"/>
      <c r="FSP132" s="104"/>
      <c r="FSQ132" s="104"/>
      <c r="FSR132" s="104"/>
      <c r="FSS132" s="104"/>
      <c r="FST132" s="104"/>
      <c r="FSU132" s="104"/>
      <c r="FSV132" s="104"/>
      <c r="FSW132" s="104"/>
      <c r="FSX132" s="104"/>
      <c r="FSY132" s="104"/>
      <c r="FSZ132" s="104"/>
      <c r="FTA132" s="104"/>
      <c r="FTB132" s="104"/>
      <c r="FTC132" s="104"/>
      <c r="FTD132" s="104"/>
      <c r="FTE132" s="104"/>
      <c r="FTF132" s="104"/>
      <c r="FTG132" s="104"/>
      <c r="FTH132" s="104"/>
      <c r="FTI132" s="104"/>
      <c r="FTJ132" s="104"/>
      <c r="FTK132" s="104"/>
      <c r="FTL132" s="104"/>
      <c r="FTM132" s="104"/>
      <c r="FTN132" s="104"/>
      <c r="FTO132" s="104"/>
      <c r="FTP132" s="104"/>
      <c r="FTQ132" s="104"/>
      <c r="FTR132" s="104"/>
      <c r="FTS132" s="104"/>
      <c r="FTT132" s="104"/>
      <c r="FTU132" s="104"/>
      <c r="FTV132" s="104"/>
      <c r="FTW132" s="104"/>
      <c r="FTX132" s="104"/>
      <c r="FTY132" s="104"/>
      <c r="FTZ132" s="104"/>
      <c r="FUA132" s="104"/>
      <c r="FUB132" s="104"/>
      <c r="FUC132" s="104"/>
      <c r="FUD132" s="104"/>
      <c r="FUE132" s="104"/>
      <c r="FUF132" s="104"/>
      <c r="FUG132" s="104"/>
      <c r="FUH132" s="104"/>
      <c r="FUI132" s="104"/>
      <c r="FUJ132" s="104"/>
      <c r="FUK132" s="104"/>
      <c r="FUL132" s="104"/>
      <c r="FUM132" s="104"/>
      <c r="FUN132" s="104"/>
      <c r="FUO132" s="104"/>
      <c r="FUP132" s="104"/>
      <c r="FUQ132" s="104"/>
      <c r="FUR132" s="104"/>
      <c r="FUS132" s="104"/>
      <c r="FUT132" s="104"/>
      <c r="FUU132" s="104"/>
      <c r="FUV132" s="104"/>
      <c r="FUW132" s="104"/>
      <c r="FUX132" s="104"/>
      <c r="FUY132" s="104"/>
      <c r="FUZ132" s="104"/>
      <c r="FVA132" s="104"/>
      <c r="FVB132" s="104"/>
      <c r="FVC132" s="104"/>
      <c r="FVD132" s="104"/>
      <c r="FVE132" s="104"/>
      <c r="FVF132" s="104"/>
      <c r="FVG132" s="104"/>
      <c r="FVH132" s="104"/>
      <c r="FVI132" s="104"/>
      <c r="FVJ132" s="104"/>
      <c r="FVK132" s="104"/>
      <c r="FVL132" s="104"/>
      <c r="FVM132" s="104"/>
      <c r="FVN132" s="104"/>
      <c r="FVO132" s="104"/>
      <c r="FVP132" s="104"/>
      <c r="FVQ132" s="104"/>
      <c r="FVR132" s="104"/>
      <c r="FVS132" s="104"/>
      <c r="FVT132" s="104"/>
      <c r="FVU132" s="104"/>
      <c r="FVV132" s="104"/>
      <c r="FVW132" s="104"/>
      <c r="FVX132" s="104"/>
      <c r="FVY132" s="104"/>
      <c r="FVZ132" s="104"/>
      <c r="FWA132" s="104"/>
      <c r="FWB132" s="104"/>
      <c r="FWC132" s="104"/>
      <c r="FWD132" s="104"/>
      <c r="FWE132" s="104"/>
      <c r="FWF132" s="104"/>
      <c r="FWG132" s="104"/>
      <c r="FWH132" s="104"/>
      <c r="FWI132" s="104"/>
      <c r="FWJ132" s="104"/>
      <c r="FWK132" s="104"/>
      <c r="FWL132" s="104"/>
      <c r="FWM132" s="104"/>
      <c r="FWN132" s="104"/>
      <c r="FWO132" s="104"/>
      <c r="FWP132" s="104"/>
      <c r="FWQ132" s="104"/>
      <c r="FWR132" s="104"/>
      <c r="FWS132" s="104"/>
      <c r="FWT132" s="104"/>
      <c r="FWU132" s="104"/>
      <c r="FWV132" s="104"/>
      <c r="FWW132" s="104"/>
      <c r="FWX132" s="104"/>
      <c r="FWY132" s="104"/>
      <c r="FWZ132" s="104"/>
      <c r="FXA132" s="104"/>
      <c r="FXB132" s="104"/>
      <c r="FXC132" s="104"/>
      <c r="FXD132" s="104"/>
      <c r="FXE132" s="104"/>
      <c r="FXF132" s="104"/>
      <c r="FXG132" s="104"/>
      <c r="FXH132" s="104"/>
      <c r="FXI132" s="104"/>
      <c r="FXJ132" s="104"/>
      <c r="FXK132" s="104"/>
      <c r="FXL132" s="104"/>
      <c r="FXM132" s="104"/>
      <c r="FXN132" s="104"/>
      <c r="FXO132" s="104"/>
      <c r="FXP132" s="104"/>
      <c r="FXQ132" s="104"/>
      <c r="FXR132" s="104"/>
      <c r="FXS132" s="104"/>
      <c r="FXT132" s="104"/>
      <c r="FXU132" s="104"/>
      <c r="FXV132" s="104"/>
      <c r="FXW132" s="104"/>
      <c r="FXX132" s="104"/>
      <c r="FXY132" s="104"/>
      <c r="FXZ132" s="104"/>
      <c r="FYA132" s="104"/>
      <c r="FYB132" s="104"/>
      <c r="FYC132" s="104"/>
      <c r="FYD132" s="104"/>
      <c r="FYE132" s="104"/>
      <c r="FYF132" s="104"/>
      <c r="FYG132" s="104"/>
      <c r="FYH132" s="104"/>
      <c r="FYI132" s="104"/>
      <c r="FYJ132" s="104"/>
      <c r="FYK132" s="104"/>
      <c r="FYL132" s="104"/>
      <c r="FYM132" s="104"/>
      <c r="FYN132" s="104"/>
      <c r="FYO132" s="104"/>
      <c r="FYP132" s="104"/>
      <c r="FYQ132" s="104"/>
      <c r="FYR132" s="104"/>
      <c r="FYS132" s="104"/>
      <c r="FYT132" s="104"/>
      <c r="FYU132" s="104"/>
      <c r="FYV132" s="104"/>
      <c r="FYW132" s="104"/>
      <c r="FYX132" s="104"/>
      <c r="FYY132" s="104"/>
      <c r="FYZ132" s="104"/>
      <c r="FZA132" s="104"/>
      <c r="FZB132" s="104"/>
      <c r="FZC132" s="104"/>
      <c r="FZD132" s="104"/>
      <c r="FZE132" s="104"/>
      <c r="FZF132" s="104"/>
      <c r="FZG132" s="104"/>
      <c r="FZH132" s="104"/>
      <c r="FZI132" s="104"/>
      <c r="FZJ132" s="104"/>
      <c r="FZK132" s="104"/>
      <c r="FZL132" s="104"/>
      <c r="FZM132" s="104"/>
      <c r="FZN132" s="104"/>
      <c r="FZO132" s="104"/>
      <c r="FZP132" s="104"/>
      <c r="FZQ132" s="104"/>
      <c r="FZR132" s="104"/>
      <c r="FZS132" s="104"/>
      <c r="FZT132" s="104"/>
      <c r="FZU132" s="104"/>
      <c r="FZV132" s="104"/>
      <c r="FZW132" s="104"/>
      <c r="FZX132" s="104"/>
      <c r="FZY132" s="104"/>
      <c r="FZZ132" s="104"/>
      <c r="GAA132" s="104"/>
      <c r="GAB132" s="104"/>
      <c r="GAC132" s="104"/>
      <c r="GAD132" s="104"/>
      <c r="GAE132" s="104"/>
      <c r="GAF132" s="104"/>
      <c r="GAG132" s="104"/>
      <c r="GAH132" s="104"/>
      <c r="GAI132" s="104"/>
      <c r="GAJ132" s="104"/>
      <c r="GAK132" s="104"/>
      <c r="GAL132" s="104"/>
      <c r="GAM132" s="104"/>
      <c r="GAN132" s="104"/>
      <c r="GAO132" s="104"/>
      <c r="GAP132" s="104"/>
      <c r="GAQ132" s="104"/>
      <c r="GAR132" s="104"/>
      <c r="GAS132" s="104"/>
      <c r="GAT132" s="104"/>
      <c r="GAU132" s="104"/>
      <c r="GAV132" s="104"/>
      <c r="GAW132" s="104"/>
      <c r="GAX132" s="104"/>
      <c r="GAY132" s="104"/>
      <c r="GAZ132" s="104"/>
      <c r="GBA132" s="104"/>
      <c r="GBB132" s="104"/>
      <c r="GBC132" s="104"/>
      <c r="GBD132" s="104"/>
      <c r="GBE132" s="104"/>
      <c r="GBF132" s="104"/>
      <c r="GBG132" s="104"/>
      <c r="GBH132" s="104"/>
      <c r="GBI132" s="104"/>
      <c r="GBJ132" s="104"/>
      <c r="GBK132" s="104"/>
      <c r="GBL132" s="104"/>
      <c r="GBM132" s="104"/>
      <c r="GBN132" s="104"/>
      <c r="GBO132" s="104"/>
      <c r="GBP132" s="104"/>
      <c r="GBQ132" s="104"/>
      <c r="GBR132" s="104"/>
      <c r="GBS132" s="104"/>
      <c r="GBT132" s="104"/>
      <c r="GBU132" s="104"/>
      <c r="GBV132" s="104"/>
      <c r="GBW132" s="104"/>
      <c r="GBX132" s="104"/>
      <c r="GBY132" s="104"/>
      <c r="GBZ132" s="104"/>
      <c r="GCA132" s="104"/>
      <c r="GCB132" s="104"/>
      <c r="GCC132" s="104"/>
      <c r="GCD132" s="104"/>
      <c r="GCE132" s="104"/>
      <c r="GCF132" s="104"/>
      <c r="GCG132" s="104"/>
      <c r="GCH132" s="104"/>
      <c r="GCI132" s="104"/>
      <c r="GCJ132" s="104"/>
      <c r="GCK132" s="104"/>
      <c r="GCL132" s="104"/>
      <c r="GCM132" s="104"/>
      <c r="GCN132" s="104"/>
      <c r="GCO132" s="104"/>
      <c r="GCP132" s="104"/>
      <c r="GCQ132" s="104"/>
      <c r="GCR132" s="104"/>
      <c r="GCS132" s="104"/>
      <c r="GCT132" s="104"/>
      <c r="GCU132" s="104"/>
      <c r="GCV132" s="104"/>
      <c r="GCW132" s="104"/>
      <c r="GCX132" s="104"/>
      <c r="GCY132" s="104"/>
      <c r="GCZ132" s="104"/>
      <c r="GDA132" s="104"/>
      <c r="GDB132" s="104"/>
      <c r="GDC132" s="104"/>
      <c r="GDD132" s="104"/>
      <c r="GDE132" s="104"/>
      <c r="GDF132" s="104"/>
      <c r="GDG132" s="104"/>
      <c r="GDH132" s="104"/>
      <c r="GDI132" s="104"/>
      <c r="GDJ132" s="104"/>
      <c r="GDK132" s="104"/>
      <c r="GDL132" s="104"/>
      <c r="GDM132" s="104"/>
      <c r="GDN132" s="104"/>
      <c r="GDO132" s="104"/>
      <c r="GDP132" s="104"/>
      <c r="GDQ132" s="104"/>
      <c r="GDR132" s="104"/>
      <c r="GDS132" s="104"/>
      <c r="GDT132" s="104"/>
      <c r="GDU132" s="104"/>
      <c r="GDV132" s="104"/>
      <c r="GDW132" s="104"/>
      <c r="GDX132" s="104"/>
      <c r="GDY132" s="104"/>
      <c r="GDZ132" s="104"/>
      <c r="GEA132" s="104"/>
      <c r="GEB132" s="104"/>
      <c r="GEC132" s="104"/>
      <c r="GED132" s="104"/>
      <c r="GEE132" s="104"/>
      <c r="GEF132" s="104"/>
      <c r="GEG132" s="104"/>
      <c r="GEH132" s="104"/>
      <c r="GEI132" s="104"/>
      <c r="GEJ132" s="104"/>
      <c r="GEK132" s="104"/>
      <c r="GEL132" s="104"/>
      <c r="GEM132" s="104"/>
      <c r="GEN132" s="104"/>
      <c r="GEO132" s="104"/>
      <c r="GEP132" s="104"/>
      <c r="GEQ132" s="104"/>
      <c r="GER132" s="104"/>
      <c r="GES132" s="104"/>
      <c r="GET132" s="104"/>
      <c r="GEU132" s="104"/>
      <c r="GEV132" s="104"/>
      <c r="GEW132" s="104"/>
      <c r="GEX132" s="104"/>
      <c r="GEY132" s="104"/>
      <c r="GEZ132" s="104"/>
      <c r="GFA132" s="104"/>
      <c r="GFB132" s="104"/>
      <c r="GFC132" s="104"/>
      <c r="GFD132" s="104"/>
      <c r="GFE132" s="104"/>
      <c r="GFF132" s="104"/>
      <c r="GFG132" s="104"/>
      <c r="GFH132" s="104"/>
      <c r="GFI132" s="104"/>
      <c r="GFJ132" s="104"/>
      <c r="GFK132" s="104"/>
      <c r="GFL132" s="104"/>
      <c r="GFM132" s="104"/>
      <c r="GFN132" s="104"/>
      <c r="GFO132" s="104"/>
      <c r="GFP132" s="104"/>
      <c r="GFQ132" s="104"/>
      <c r="GFR132" s="104"/>
      <c r="GFS132" s="104"/>
      <c r="GFT132" s="104"/>
      <c r="GFU132" s="104"/>
      <c r="GFV132" s="104"/>
      <c r="GFW132" s="104"/>
      <c r="GFX132" s="104"/>
      <c r="GFY132" s="104"/>
      <c r="GFZ132" s="104"/>
      <c r="GGA132" s="104"/>
      <c r="GGB132" s="104"/>
      <c r="GGC132" s="104"/>
      <c r="GGD132" s="104"/>
      <c r="GGE132" s="104"/>
      <c r="GGF132" s="104"/>
      <c r="GGG132" s="104"/>
      <c r="GGH132" s="104"/>
      <c r="GGI132" s="104"/>
      <c r="GGJ132" s="104"/>
      <c r="GGK132" s="104"/>
      <c r="GGL132" s="104"/>
      <c r="GGM132" s="104"/>
      <c r="GGN132" s="104"/>
      <c r="GGO132" s="104"/>
      <c r="GGP132" s="104"/>
      <c r="GGQ132" s="104"/>
      <c r="GGR132" s="104"/>
      <c r="GGS132" s="104"/>
      <c r="GGT132" s="104"/>
      <c r="GGU132" s="104"/>
      <c r="GGV132" s="104"/>
      <c r="GGW132" s="104"/>
      <c r="GGX132" s="104"/>
      <c r="GGY132" s="104"/>
      <c r="GGZ132" s="104"/>
      <c r="GHA132" s="104"/>
      <c r="GHB132" s="104"/>
      <c r="GHC132" s="104"/>
      <c r="GHD132" s="104"/>
      <c r="GHE132" s="104"/>
      <c r="GHF132" s="104"/>
      <c r="GHG132" s="104"/>
      <c r="GHH132" s="104"/>
      <c r="GHI132" s="104"/>
      <c r="GHJ132" s="104"/>
      <c r="GHK132" s="104"/>
      <c r="GHL132" s="104"/>
      <c r="GHM132" s="104"/>
      <c r="GHN132" s="104"/>
      <c r="GHO132" s="104"/>
      <c r="GHP132" s="104"/>
      <c r="GHQ132" s="104"/>
      <c r="GHR132" s="104"/>
      <c r="GHS132" s="104"/>
      <c r="GHT132" s="104"/>
      <c r="GHU132" s="104"/>
      <c r="GHV132" s="104"/>
      <c r="GHW132" s="104"/>
      <c r="GHX132" s="104"/>
      <c r="GHY132" s="104"/>
      <c r="GHZ132" s="104"/>
      <c r="GIA132" s="104"/>
      <c r="GIB132" s="104"/>
      <c r="GIC132" s="104"/>
      <c r="GID132" s="104"/>
      <c r="GIE132" s="104"/>
      <c r="GIF132" s="104"/>
      <c r="GIG132" s="104"/>
      <c r="GIH132" s="104"/>
      <c r="GII132" s="104"/>
      <c r="GIJ132" s="104"/>
      <c r="GIK132" s="104"/>
      <c r="GIL132" s="104"/>
      <c r="GIM132" s="104"/>
      <c r="GIN132" s="104"/>
      <c r="GIO132" s="104"/>
      <c r="GIP132" s="104"/>
      <c r="GIQ132" s="104"/>
      <c r="GIR132" s="104"/>
      <c r="GIS132" s="104"/>
      <c r="GIT132" s="104"/>
      <c r="GIU132" s="104"/>
      <c r="GIV132" s="104"/>
      <c r="GIW132" s="104"/>
      <c r="GIX132" s="104"/>
      <c r="GIY132" s="104"/>
      <c r="GIZ132" s="104"/>
      <c r="GJA132" s="104"/>
      <c r="GJB132" s="104"/>
      <c r="GJC132" s="104"/>
      <c r="GJD132" s="104"/>
      <c r="GJE132" s="104"/>
      <c r="GJF132" s="104"/>
      <c r="GJG132" s="104"/>
      <c r="GJH132" s="104"/>
      <c r="GJI132" s="104"/>
      <c r="GJJ132" s="104"/>
      <c r="GJK132" s="104"/>
      <c r="GJL132" s="104"/>
      <c r="GJM132" s="104"/>
      <c r="GJN132" s="104"/>
      <c r="GJO132" s="104"/>
      <c r="GJP132" s="104"/>
      <c r="GJQ132" s="104"/>
      <c r="GJR132" s="104"/>
      <c r="GJS132" s="104"/>
      <c r="GJT132" s="104"/>
      <c r="GJU132" s="104"/>
      <c r="GJV132" s="104"/>
      <c r="GJW132" s="104"/>
      <c r="GJX132" s="104"/>
      <c r="GJY132" s="104"/>
      <c r="GJZ132" s="104"/>
      <c r="GKA132" s="104"/>
      <c r="GKB132" s="104"/>
      <c r="GKC132" s="104"/>
      <c r="GKD132" s="104"/>
      <c r="GKE132" s="104"/>
      <c r="GKF132" s="104"/>
      <c r="GKG132" s="104"/>
      <c r="GKH132" s="104"/>
      <c r="GKI132" s="104"/>
      <c r="GKJ132" s="104"/>
      <c r="GKK132" s="104"/>
      <c r="GKL132" s="104"/>
      <c r="GKM132" s="104"/>
      <c r="GKN132" s="104"/>
      <c r="GKO132" s="104"/>
      <c r="GKP132" s="104"/>
      <c r="GKQ132" s="104"/>
      <c r="GKR132" s="104"/>
      <c r="GKS132" s="104"/>
      <c r="GKT132" s="104"/>
      <c r="GKU132" s="104"/>
      <c r="GKV132" s="104"/>
      <c r="GKW132" s="104"/>
      <c r="GKX132" s="104"/>
      <c r="GKY132" s="104"/>
      <c r="GKZ132" s="104"/>
      <c r="GLA132" s="104"/>
      <c r="GLB132" s="104"/>
      <c r="GLC132" s="104"/>
      <c r="GLD132" s="104"/>
      <c r="GLE132" s="104"/>
      <c r="GLF132" s="104"/>
      <c r="GLG132" s="104"/>
      <c r="GLH132" s="104"/>
      <c r="GLI132" s="104"/>
      <c r="GLJ132" s="104"/>
      <c r="GLK132" s="104"/>
      <c r="GLL132" s="104"/>
      <c r="GLM132" s="104"/>
      <c r="GLN132" s="104"/>
      <c r="GLO132" s="104"/>
      <c r="GLP132" s="104"/>
      <c r="GLQ132" s="104"/>
      <c r="GLR132" s="104"/>
      <c r="GLS132" s="104"/>
      <c r="GLT132" s="104"/>
      <c r="GLU132" s="104"/>
      <c r="GLV132" s="104"/>
      <c r="GLW132" s="104"/>
      <c r="GLX132" s="104"/>
      <c r="GLY132" s="104"/>
      <c r="GLZ132" s="104"/>
      <c r="GMA132" s="104"/>
      <c r="GMB132" s="104"/>
      <c r="GMC132" s="104"/>
      <c r="GMD132" s="104"/>
      <c r="GME132" s="104"/>
      <c r="GMF132" s="104"/>
      <c r="GMG132" s="104"/>
      <c r="GMH132" s="104"/>
      <c r="GMI132" s="104"/>
      <c r="GMJ132" s="104"/>
      <c r="GMK132" s="104"/>
      <c r="GML132" s="104"/>
      <c r="GMM132" s="104"/>
      <c r="GMN132" s="104"/>
      <c r="GMO132" s="104"/>
      <c r="GMP132" s="104"/>
      <c r="GMQ132" s="104"/>
      <c r="GMR132" s="104"/>
      <c r="GMS132" s="104"/>
      <c r="GMT132" s="104"/>
      <c r="GMU132" s="104"/>
      <c r="GMV132" s="104"/>
      <c r="GMW132" s="104"/>
      <c r="GMX132" s="104"/>
      <c r="GMY132" s="104"/>
      <c r="GMZ132" s="104"/>
      <c r="GNA132" s="104"/>
      <c r="GNB132" s="104"/>
      <c r="GNC132" s="104"/>
      <c r="GND132" s="104"/>
      <c r="GNE132" s="104"/>
      <c r="GNF132" s="104"/>
      <c r="GNG132" s="104"/>
      <c r="GNH132" s="104"/>
      <c r="GNI132" s="104"/>
      <c r="GNJ132" s="104"/>
      <c r="GNK132" s="104"/>
      <c r="GNL132" s="104"/>
      <c r="GNM132" s="104"/>
      <c r="GNN132" s="104"/>
      <c r="GNO132" s="104"/>
      <c r="GNP132" s="104"/>
      <c r="GNQ132" s="104"/>
      <c r="GNR132" s="104"/>
      <c r="GNS132" s="104"/>
      <c r="GNT132" s="104"/>
      <c r="GNU132" s="104"/>
      <c r="GNV132" s="104"/>
      <c r="GNW132" s="104"/>
      <c r="GNX132" s="104"/>
      <c r="GNY132" s="104"/>
      <c r="GNZ132" s="104"/>
      <c r="GOA132" s="104"/>
      <c r="GOB132" s="104"/>
      <c r="GOC132" s="104"/>
      <c r="GOD132" s="104"/>
      <c r="GOE132" s="104"/>
      <c r="GOF132" s="104"/>
      <c r="GOG132" s="104"/>
      <c r="GOH132" s="104"/>
      <c r="GOI132" s="104"/>
      <c r="GOJ132" s="104"/>
      <c r="GOK132" s="104"/>
      <c r="GOL132" s="104"/>
      <c r="GOM132" s="104"/>
      <c r="GON132" s="104"/>
      <c r="GOO132" s="104"/>
      <c r="GOP132" s="104"/>
      <c r="GOQ132" s="104"/>
      <c r="GOR132" s="104"/>
      <c r="GOS132" s="104"/>
      <c r="GOT132" s="104"/>
      <c r="GOU132" s="104"/>
      <c r="GOV132" s="104"/>
      <c r="GOW132" s="104"/>
      <c r="GOX132" s="104"/>
      <c r="GOY132" s="104"/>
      <c r="GOZ132" s="104"/>
      <c r="GPA132" s="104"/>
      <c r="GPB132" s="104"/>
      <c r="GPC132" s="104"/>
      <c r="GPD132" s="104"/>
      <c r="GPE132" s="104"/>
      <c r="GPF132" s="104"/>
      <c r="GPG132" s="104"/>
      <c r="GPH132" s="104"/>
      <c r="GPI132" s="104"/>
      <c r="GPJ132" s="104"/>
      <c r="GPK132" s="104"/>
      <c r="GPL132" s="104"/>
      <c r="GPM132" s="104"/>
      <c r="GPN132" s="104"/>
      <c r="GPO132" s="104"/>
      <c r="GPP132" s="104"/>
      <c r="GPQ132" s="104"/>
      <c r="GPR132" s="104"/>
      <c r="GPS132" s="104"/>
      <c r="GPT132" s="104"/>
      <c r="GPU132" s="104"/>
      <c r="GPV132" s="104"/>
      <c r="GPW132" s="104"/>
      <c r="GPX132" s="104"/>
      <c r="GPY132" s="104"/>
      <c r="GPZ132" s="104"/>
      <c r="GQA132" s="104"/>
      <c r="GQB132" s="104"/>
      <c r="GQC132" s="104"/>
      <c r="GQD132" s="104"/>
      <c r="GQE132" s="104"/>
      <c r="GQF132" s="104"/>
      <c r="GQG132" s="104"/>
      <c r="GQH132" s="104"/>
      <c r="GQI132" s="104"/>
      <c r="GQJ132" s="104"/>
      <c r="GQK132" s="104"/>
      <c r="GQL132" s="104"/>
      <c r="GQM132" s="104"/>
      <c r="GQN132" s="104"/>
      <c r="GQO132" s="104"/>
      <c r="GQP132" s="104"/>
      <c r="GQQ132" s="104"/>
      <c r="GQR132" s="104"/>
      <c r="GQS132" s="104"/>
      <c r="GQT132" s="104"/>
      <c r="GQU132" s="104"/>
      <c r="GQV132" s="104"/>
      <c r="GQW132" s="104"/>
      <c r="GQX132" s="104"/>
      <c r="GQY132" s="104"/>
      <c r="GQZ132" s="104"/>
      <c r="GRA132" s="104"/>
      <c r="GRB132" s="104"/>
      <c r="GRC132" s="104"/>
      <c r="GRD132" s="104"/>
      <c r="GRE132" s="104"/>
      <c r="GRF132" s="104"/>
      <c r="GRG132" s="104"/>
      <c r="GRH132" s="104"/>
      <c r="GRI132" s="104"/>
      <c r="GRJ132" s="104"/>
      <c r="GRK132" s="104"/>
      <c r="GRL132" s="104"/>
      <c r="GRM132" s="104"/>
      <c r="GRN132" s="104"/>
      <c r="GRO132" s="104"/>
      <c r="GRP132" s="104"/>
      <c r="GRQ132" s="104"/>
      <c r="GRR132" s="104"/>
      <c r="GRS132" s="104"/>
      <c r="GRT132" s="104"/>
      <c r="GRU132" s="104"/>
      <c r="GRV132" s="104"/>
      <c r="GRW132" s="104"/>
      <c r="GRX132" s="104"/>
      <c r="GRY132" s="104"/>
      <c r="GRZ132" s="104"/>
      <c r="GSA132" s="104"/>
      <c r="GSB132" s="104"/>
      <c r="GSC132" s="104"/>
      <c r="GSD132" s="104"/>
      <c r="GSE132" s="104"/>
      <c r="GSF132" s="104"/>
      <c r="GSG132" s="104"/>
      <c r="GSH132" s="104"/>
      <c r="GSI132" s="104"/>
      <c r="GSJ132" s="104"/>
      <c r="GSK132" s="104"/>
      <c r="GSL132" s="104"/>
      <c r="GSM132" s="104"/>
      <c r="GSN132" s="104"/>
      <c r="GSO132" s="104"/>
      <c r="GSP132" s="104"/>
      <c r="GSQ132" s="104"/>
      <c r="GSR132" s="104"/>
      <c r="GSS132" s="104"/>
      <c r="GST132" s="104"/>
      <c r="GSU132" s="104"/>
      <c r="GSV132" s="104"/>
      <c r="GSW132" s="104"/>
      <c r="GSX132" s="104"/>
      <c r="GSY132" s="104"/>
      <c r="GSZ132" s="104"/>
      <c r="GTA132" s="104"/>
      <c r="GTB132" s="104"/>
      <c r="GTC132" s="104"/>
      <c r="GTD132" s="104"/>
      <c r="GTE132" s="104"/>
      <c r="GTF132" s="104"/>
      <c r="GTG132" s="104"/>
      <c r="GTH132" s="104"/>
      <c r="GTI132" s="104"/>
      <c r="GTJ132" s="104"/>
      <c r="GTK132" s="104"/>
      <c r="GTL132" s="104"/>
      <c r="GTM132" s="104"/>
      <c r="GTN132" s="104"/>
      <c r="GTO132" s="104"/>
      <c r="GTP132" s="104"/>
      <c r="GTQ132" s="104"/>
      <c r="GTR132" s="104"/>
      <c r="GTS132" s="104"/>
      <c r="GTT132" s="104"/>
      <c r="GTU132" s="104"/>
      <c r="GTV132" s="104"/>
      <c r="GTW132" s="104"/>
      <c r="GTX132" s="104"/>
      <c r="GTY132" s="104"/>
      <c r="GTZ132" s="104"/>
      <c r="GUA132" s="104"/>
      <c r="GUB132" s="104"/>
      <c r="GUC132" s="104"/>
      <c r="GUD132" s="104"/>
      <c r="GUE132" s="104"/>
      <c r="GUF132" s="104"/>
      <c r="GUG132" s="104"/>
      <c r="GUH132" s="104"/>
      <c r="GUI132" s="104"/>
      <c r="GUJ132" s="104"/>
      <c r="GUK132" s="104"/>
      <c r="GUL132" s="104"/>
      <c r="GUM132" s="104"/>
      <c r="GUN132" s="104"/>
      <c r="GUO132" s="104"/>
      <c r="GUP132" s="104"/>
      <c r="GUQ132" s="104"/>
      <c r="GUR132" s="104"/>
      <c r="GUS132" s="104"/>
      <c r="GUT132" s="104"/>
      <c r="GUU132" s="104"/>
      <c r="GUV132" s="104"/>
      <c r="GUW132" s="104"/>
      <c r="GUX132" s="104"/>
      <c r="GUY132" s="104"/>
      <c r="GUZ132" s="104"/>
      <c r="GVA132" s="104"/>
      <c r="GVB132" s="104"/>
      <c r="GVC132" s="104"/>
      <c r="GVD132" s="104"/>
      <c r="GVE132" s="104"/>
      <c r="GVF132" s="104"/>
      <c r="GVG132" s="104"/>
      <c r="GVH132" s="104"/>
      <c r="GVI132" s="104"/>
      <c r="GVJ132" s="104"/>
      <c r="GVK132" s="104"/>
      <c r="GVL132" s="104"/>
      <c r="GVM132" s="104"/>
      <c r="GVN132" s="104"/>
      <c r="GVO132" s="104"/>
      <c r="GVP132" s="104"/>
      <c r="GVQ132" s="104"/>
      <c r="GVR132" s="104"/>
      <c r="GVS132" s="104"/>
      <c r="GVT132" s="104"/>
      <c r="GVU132" s="104"/>
      <c r="GVV132" s="104"/>
      <c r="GVW132" s="104"/>
      <c r="GVX132" s="104"/>
      <c r="GVY132" s="104"/>
      <c r="GVZ132" s="104"/>
      <c r="GWA132" s="104"/>
      <c r="GWB132" s="104"/>
      <c r="GWC132" s="104"/>
      <c r="GWD132" s="104"/>
      <c r="GWE132" s="104"/>
      <c r="GWF132" s="104"/>
      <c r="GWG132" s="104"/>
      <c r="GWH132" s="104"/>
      <c r="GWI132" s="104"/>
      <c r="GWJ132" s="104"/>
      <c r="GWK132" s="104"/>
      <c r="GWL132" s="104"/>
      <c r="GWM132" s="104"/>
      <c r="GWN132" s="104"/>
      <c r="GWO132" s="104"/>
      <c r="GWP132" s="104"/>
      <c r="GWQ132" s="104"/>
      <c r="GWR132" s="104"/>
      <c r="GWS132" s="104"/>
      <c r="GWT132" s="104"/>
      <c r="GWU132" s="104"/>
      <c r="GWV132" s="104"/>
      <c r="GWW132" s="104"/>
      <c r="GWX132" s="104"/>
      <c r="GWY132" s="104"/>
      <c r="GWZ132" s="104"/>
      <c r="GXA132" s="104"/>
      <c r="GXB132" s="104"/>
      <c r="GXC132" s="104"/>
      <c r="GXD132" s="104"/>
      <c r="GXE132" s="104"/>
      <c r="GXF132" s="104"/>
      <c r="GXG132" s="104"/>
      <c r="GXH132" s="104"/>
      <c r="GXI132" s="104"/>
      <c r="GXJ132" s="104"/>
      <c r="GXK132" s="104"/>
      <c r="GXL132" s="104"/>
      <c r="GXM132" s="104"/>
      <c r="GXN132" s="104"/>
      <c r="GXO132" s="104"/>
      <c r="GXP132" s="104"/>
      <c r="GXQ132" s="104"/>
      <c r="GXR132" s="104"/>
      <c r="GXS132" s="104"/>
      <c r="GXT132" s="104"/>
      <c r="GXU132" s="104"/>
      <c r="GXV132" s="104"/>
      <c r="GXW132" s="104"/>
      <c r="GXX132" s="104"/>
      <c r="GXY132" s="104"/>
      <c r="GXZ132" s="104"/>
      <c r="GYA132" s="104"/>
      <c r="GYB132" s="104"/>
      <c r="GYC132" s="104"/>
      <c r="GYD132" s="104"/>
      <c r="GYE132" s="104"/>
      <c r="GYF132" s="104"/>
      <c r="GYG132" s="104"/>
      <c r="GYH132" s="104"/>
      <c r="GYI132" s="104"/>
      <c r="GYJ132" s="104"/>
      <c r="GYK132" s="104"/>
      <c r="GYL132" s="104"/>
      <c r="GYM132" s="104"/>
      <c r="GYN132" s="104"/>
      <c r="GYO132" s="104"/>
      <c r="GYP132" s="104"/>
      <c r="GYQ132" s="104"/>
      <c r="GYR132" s="104"/>
      <c r="GYS132" s="104"/>
      <c r="GYT132" s="104"/>
      <c r="GYU132" s="104"/>
      <c r="GYV132" s="104"/>
      <c r="GYW132" s="104"/>
      <c r="GYX132" s="104"/>
      <c r="GYY132" s="104"/>
      <c r="GYZ132" s="104"/>
      <c r="GZA132" s="104"/>
      <c r="GZB132" s="104"/>
      <c r="GZC132" s="104"/>
      <c r="GZD132" s="104"/>
      <c r="GZE132" s="104"/>
      <c r="GZF132" s="104"/>
      <c r="GZG132" s="104"/>
      <c r="GZH132" s="104"/>
      <c r="GZI132" s="104"/>
      <c r="GZJ132" s="104"/>
      <c r="GZK132" s="104"/>
      <c r="GZL132" s="104"/>
      <c r="GZM132" s="104"/>
      <c r="GZN132" s="104"/>
      <c r="GZO132" s="104"/>
      <c r="GZP132" s="104"/>
      <c r="GZQ132" s="104"/>
      <c r="GZR132" s="104"/>
      <c r="GZS132" s="104"/>
      <c r="GZT132" s="104"/>
      <c r="GZU132" s="104"/>
      <c r="GZV132" s="104"/>
      <c r="GZW132" s="104"/>
      <c r="GZX132" s="104"/>
      <c r="GZY132" s="104"/>
      <c r="GZZ132" s="104"/>
      <c r="HAA132" s="104"/>
      <c r="HAB132" s="104"/>
      <c r="HAC132" s="104"/>
      <c r="HAD132" s="104"/>
      <c r="HAE132" s="104"/>
      <c r="HAF132" s="104"/>
      <c r="HAG132" s="104"/>
      <c r="HAH132" s="104"/>
      <c r="HAI132" s="104"/>
      <c r="HAJ132" s="104"/>
      <c r="HAK132" s="104"/>
      <c r="HAL132" s="104"/>
      <c r="HAM132" s="104"/>
      <c r="HAN132" s="104"/>
      <c r="HAO132" s="104"/>
      <c r="HAP132" s="104"/>
      <c r="HAQ132" s="104"/>
      <c r="HAR132" s="104"/>
      <c r="HAS132" s="104"/>
      <c r="HAT132" s="104"/>
      <c r="HAU132" s="104"/>
      <c r="HAV132" s="104"/>
      <c r="HAW132" s="104"/>
      <c r="HAX132" s="104"/>
      <c r="HAY132" s="104"/>
      <c r="HAZ132" s="104"/>
      <c r="HBA132" s="104"/>
      <c r="HBB132" s="104"/>
      <c r="HBC132" s="104"/>
      <c r="HBD132" s="104"/>
      <c r="HBE132" s="104"/>
      <c r="HBF132" s="104"/>
      <c r="HBG132" s="104"/>
      <c r="HBH132" s="104"/>
      <c r="HBI132" s="104"/>
      <c r="HBJ132" s="104"/>
      <c r="HBK132" s="104"/>
      <c r="HBL132" s="104"/>
      <c r="HBM132" s="104"/>
      <c r="HBN132" s="104"/>
      <c r="HBO132" s="104"/>
      <c r="HBP132" s="104"/>
      <c r="HBQ132" s="104"/>
      <c r="HBR132" s="104"/>
      <c r="HBS132" s="104"/>
      <c r="HBT132" s="104"/>
      <c r="HBU132" s="104"/>
      <c r="HBV132" s="104"/>
      <c r="HBW132" s="104"/>
      <c r="HBX132" s="104"/>
      <c r="HBY132" s="104"/>
      <c r="HBZ132" s="104"/>
      <c r="HCA132" s="104"/>
      <c r="HCB132" s="104"/>
      <c r="HCC132" s="104"/>
      <c r="HCD132" s="104"/>
      <c r="HCE132" s="104"/>
      <c r="HCF132" s="104"/>
      <c r="HCG132" s="104"/>
      <c r="HCH132" s="104"/>
      <c r="HCI132" s="104"/>
      <c r="HCJ132" s="104"/>
      <c r="HCK132" s="104"/>
      <c r="HCL132" s="104"/>
      <c r="HCM132" s="104"/>
      <c r="HCN132" s="104"/>
      <c r="HCO132" s="104"/>
      <c r="HCP132" s="104"/>
      <c r="HCQ132" s="104"/>
      <c r="HCR132" s="104"/>
      <c r="HCS132" s="104"/>
      <c r="HCT132" s="104"/>
      <c r="HCU132" s="104"/>
      <c r="HCV132" s="104"/>
      <c r="HCW132" s="104"/>
      <c r="HCX132" s="104"/>
      <c r="HCY132" s="104"/>
      <c r="HCZ132" s="104"/>
      <c r="HDA132" s="104"/>
      <c r="HDB132" s="104"/>
      <c r="HDC132" s="104"/>
      <c r="HDD132" s="104"/>
      <c r="HDE132" s="104"/>
      <c r="HDF132" s="104"/>
      <c r="HDG132" s="104"/>
      <c r="HDH132" s="104"/>
      <c r="HDI132" s="104"/>
      <c r="HDJ132" s="104"/>
      <c r="HDK132" s="104"/>
      <c r="HDL132" s="104"/>
      <c r="HDM132" s="104"/>
      <c r="HDN132" s="104"/>
      <c r="HDO132" s="104"/>
      <c r="HDP132" s="104"/>
      <c r="HDQ132" s="104"/>
      <c r="HDR132" s="104"/>
      <c r="HDS132" s="104"/>
      <c r="HDT132" s="104"/>
      <c r="HDU132" s="104"/>
      <c r="HDV132" s="104"/>
      <c r="HDW132" s="104"/>
      <c r="HDX132" s="104"/>
      <c r="HDY132" s="104"/>
      <c r="HDZ132" s="104"/>
      <c r="HEA132" s="104"/>
      <c r="HEB132" s="104"/>
      <c r="HEC132" s="104"/>
      <c r="HED132" s="104"/>
      <c r="HEE132" s="104"/>
      <c r="HEF132" s="104"/>
      <c r="HEG132" s="104"/>
      <c r="HEH132" s="104"/>
      <c r="HEI132" s="104"/>
      <c r="HEJ132" s="104"/>
      <c r="HEK132" s="104"/>
      <c r="HEL132" s="104"/>
      <c r="HEM132" s="104"/>
      <c r="HEN132" s="104"/>
      <c r="HEO132" s="104"/>
      <c r="HEP132" s="104"/>
      <c r="HEQ132" s="104"/>
      <c r="HER132" s="104"/>
      <c r="HES132" s="104"/>
      <c r="HET132" s="104"/>
      <c r="HEU132" s="104"/>
      <c r="HEV132" s="104"/>
      <c r="HEW132" s="104"/>
      <c r="HEX132" s="104"/>
      <c r="HEY132" s="104"/>
      <c r="HEZ132" s="104"/>
      <c r="HFA132" s="104"/>
      <c r="HFB132" s="104"/>
      <c r="HFC132" s="104"/>
      <c r="HFD132" s="104"/>
      <c r="HFE132" s="104"/>
      <c r="HFF132" s="104"/>
      <c r="HFG132" s="104"/>
      <c r="HFH132" s="104"/>
      <c r="HFI132" s="104"/>
      <c r="HFJ132" s="104"/>
      <c r="HFK132" s="104"/>
      <c r="HFL132" s="104"/>
      <c r="HFM132" s="104"/>
      <c r="HFN132" s="104"/>
      <c r="HFO132" s="104"/>
      <c r="HFP132" s="104"/>
      <c r="HFQ132" s="104"/>
      <c r="HFR132" s="104"/>
      <c r="HFS132" s="104"/>
      <c r="HFT132" s="104"/>
      <c r="HFU132" s="104"/>
      <c r="HFV132" s="104"/>
      <c r="HFW132" s="104"/>
      <c r="HFX132" s="104"/>
      <c r="HFY132" s="104"/>
      <c r="HFZ132" s="104"/>
      <c r="HGA132" s="104"/>
      <c r="HGB132" s="104"/>
      <c r="HGC132" s="104"/>
      <c r="HGD132" s="104"/>
      <c r="HGE132" s="104"/>
      <c r="HGF132" s="104"/>
      <c r="HGG132" s="104"/>
      <c r="HGH132" s="104"/>
      <c r="HGI132" s="104"/>
      <c r="HGJ132" s="104"/>
      <c r="HGK132" s="104"/>
      <c r="HGL132" s="104"/>
      <c r="HGM132" s="104"/>
      <c r="HGN132" s="104"/>
      <c r="HGO132" s="104"/>
      <c r="HGP132" s="104"/>
      <c r="HGQ132" s="104"/>
      <c r="HGR132" s="104"/>
      <c r="HGS132" s="104"/>
      <c r="HGT132" s="104"/>
      <c r="HGU132" s="104"/>
      <c r="HGV132" s="104"/>
      <c r="HGW132" s="104"/>
      <c r="HGX132" s="104"/>
      <c r="HGY132" s="104"/>
      <c r="HGZ132" s="104"/>
      <c r="HHA132" s="104"/>
      <c r="HHB132" s="104"/>
      <c r="HHC132" s="104"/>
      <c r="HHD132" s="104"/>
      <c r="HHE132" s="104"/>
      <c r="HHF132" s="104"/>
      <c r="HHG132" s="104"/>
      <c r="HHH132" s="104"/>
      <c r="HHI132" s="104"/>
      <c r="HHJ132" s="104"/>
      <c r="HHK132" s="104"/>
      <c r="HHL132" s="104"/>
      <c r="HHM132" s="104"/>
      <c r="HHN132" s="104"/>
      <c r="HHO132" s="104"/>
      <c r="HHP132" s="104"/>
      <c r="HHQ132" s="104"/>
      <c r="HHR132" s="104"/>
      <c r="HHS132" s="104"/>
      <c r="HHT132" s="104"/>
      <c r="HHU132" s="104"/>
      <c r="HHV132" s="104"/>
      <c r="HHW132" s="104"/>
      <c r="HHX132" s="104"/>
      <c r="HHY132" s="104"/>
      <c r="HHZ132" s="104"/>
      <c r="HIA132" s="104"/>
      <c r="HIB132" s="104"/>
      <c r="HIC132" s="104"/>
      <c r="HID132" s="104"/>
      <c r="HIE132" s="104"/>
      <c r="HIF132" s="104"/>
      <c r="HIG132" s="104"/>
      <c r="HIH132" s="104"/>
      <c r="HII132" s="104"/>
      <c r="HIJ132" s="104"/>
      <c r="HIK132" s="104"/>
      <c r="HIL132" s="104"/>
      <c r="HIM132" s="104"/>
      <c r="HIN132" s="104"/>
      <c r="HIO132" s="104"/>
      <c r="HIP132" s="104"/>
      <c r="HIQ132" s="104"/>
      <c r="HIR132" s="104"/>
      <c r="HIS132" s="104"/>
      <c r="HIT132" s="104"/>
      <c r="HIU132" s="104"/>
      <c r="HIV132" s="104"/>
      <c r="HIW132" s="104"/>
      <c r="HIX132" s="104"/>
      <c r="HIY132" s="104"/>
      <c r="HIZ132" s="104"/>
      <c r="HJA132" s="104"/>
      <c r="HJB132" s="104"/>
      <c r="HJC132" s="104"/>
      <c r="HJD132" s="104"/>
      <c r="HJE132" s="104"/>
      <c r="HJF132" s="104"/>
      <c r="HJG132" s="104"/>
      <c r="HJH132" s="104"/>
      <c r="HJI132" s="104"/>
      <c r="HJJ132" s="104"/>
      <c r="HJK132" s="104"/>
      <c r="HJL132" s="104"/>
      <c r="HJM132" s="104"/>
      <c r="HJN132" s="104"/>
      <c r="HJO132" s="104"/>
      <c r="HJP132" s="104"/>
      <c r="HJQ132" s="104"/>
      <c r="HJR132" s="104"/>
      <c r="HJS132" s="104"/>
      <c r="HJT132" s="104"/>
      <c r="HJU132" s="104"/>
      <c r="HJV132" s="104"/>
      <c r="HJW132" s="104"/>
      <c r="HJX132" s="104"/>
      <c r="HJY132" s="104"/>
      <c r="HJZ132" s="104"/>
      <c r="HKA132" s="104"/>
      <c r="HKB132" s="104"/>
      <c r="HKC132" s="104"/>
      <c r="HKD132" s="104"/>
      <c r="HKE132" s="104"/>
      <c r="HKF132" s="104"/>
      <c r="HKG132" s="104"/>
      <c r="HKH132" s="104"/>
      <c r="HKI132" s="104"/>
      <c r="HKJ132" s="104"/>
      <c r="HKK132" s="104"/>
      <c r="HKL132" s="104"/>
      <c r="HKM132" s="104"/>
      <c r="HKN132" s="104"/>
      <c r="HKO132" s="104"/>
      <c r="HKP132" s="104"/>
      <c r="HKQ132" s="104"/>
      <c r="HKR132" s="104"/>
      <c r="HKS132" s="104"/>
      <c r="HKT132" s="104"/>
      <c r="HKU132" s="104"/>
      <c r="HKV132" s="104"/>
      <c r="HKW132" s="104"/>
      <c r="HKX132" s="104"/>
      <c r="HKY132" s="104"/>
      <c r="HKZ132" s="104"/>
      <c r="HLA132" s="104"/>
      <c r="HLB132" s="104"/>
      <c r="HLC132" s="104"/>
      <c r="HLD132" s="104"/>
      <c r="HLE132" s="104"/>
      <c r="HLF132" s="104"/>
      <c r="HLG132" s="104"/>
      <c r="HLH132" s="104"/>
      <c r="HLI132" s="104"/>
      <c r="HLJ132" s="104"/>
      <c r="HLK132" s="104"/>
      <c r="HLL132" s="104"/>
      <c r="HLM132" s="104"/>
      <c r="HLN132" s="104"/>
      <c r="HLO132" s="104"/>
      <c r="HLP132" s="104"/>
      <c r="HLQ132" s="104"/>
      <c r="HLR132" s="104"/>
      <c r="HLS132" s="104"/>
      <c r="HLT132" s="104"/>
      <c r="HLU132" s="104"/>
      <c r="HLV132" s="104"/>
      <c r="HLW132" s="104"/>
      <c r="HLX132" s="104"/>
      <c r="HLY132" s="104"/>
      <c r="HLZ132" s="104"/>
      <c r="HMA132" s="104"/>
      <c r="HMB132" s="104"/>
      <c r="HMC132" s="104"/>
      <c r="HMD132" s="104"/>
      <c r="HME132" s="104"/>
      <c r="HMF132" s="104"/>
      <c r="HMG132" s="104"/>
      <c r="HMH132" s="104"/>
      <c r="HMI132" s="104"/>
      <c r="HMJ132" s="104"/>
      <c r="HMK132" s="104"/>
      <c r="HML132" s="104"/>
      <c r="HMM132" s="104"/>
      <c r="HMN132" s="104"/>
      <c r="HMO132" s="104"/>
      <c r="HMP132" s="104"/>
      <c r="HMQ132" s="104"/>
      <c r="HMR132" s="104"/>
      <c r="HMS132" s="104"/>
      <c r="HMT132" s="104"/>
      <c r="HMU132" s="104"/>
      <c r="HMV132" s="104"/>
      <c r="HMW132" s="104"/>
      <c r="HMX132" s="104"/>
      <c r="HMY132" s="104"/>
      <c r="HMZ132" s="104"/>
      <c r="HNA132" s="104"/>
      <c r="HNB132" s="104"/>
      <c r="HNC132" s="104"/>
      <c r="HND132" s="104"/>
      <c r="HNE132" s="104"/>
      <c r="HNF132" s="104"/>
      <c r="HNG132" s="104"/>
      <c r="HNH132" s="104"/>
      <c r="HNI132" s="104"/>
      <c r="HNJ132" s="104"/>
      <c r="HNK132" s="104"/>
      <c r="HNL132" s="104"/>
      <c r="HNM132" s="104"/>
      <c r="HNN132" s="104"/>
      <c r="HNO132" s="104"/>
      <c r="HNP132" s="104"/>
      <c r="HNQ132" s="104"/>
      <c r="HNR132" s="104"/>
      <c r="HNS132" s="104"/>
      <c r="HNT132" s="104"/>
      <c r="HNU132" s="104"/>
      <c r="HNV132" s="104"/>
      <c r="HNW132" s="104"/>
      <c r="HNX132" s="104"/>
      <c r="HNY132" s="104"/>
      <c r="HNZ132" s="104"/>
      <c r="HOA132" s="104"/>
      <c r="HOB132" s="104"/>
      <c r="HOC132" s="104"/>
      <c r="HOD132" s="104"/>
      <c r="HOE132" s="104"/>
      <c r="HOF132" s="104"/>
      <c r="HOG132" s="104"/>
      <c r="HOH132" s="104"/>
      <c r="HOI132" s="104"/>
      <c r="HOJ132" s="104"/>
      <c r="HOK132" s="104"/>
      <c r="HOL132" s="104"/>
      <c r="HOM132" s="104"/>
      <c r="HON132" s="104"/>
      <c r="HOO132" s="104"/>
      <c r="HOP132" s="104"/>
      <c r="HOQ132" s="104"/>
      <c r="HOR132" s="104"/>
      <c r="HOS132" s="104"/>
      <c r="HOT132" s="104"/>
      <c r="HOU132" s="104"/>
      <c r="HOV132" s="104"/>
      <c r="HOW132" s="104"/>
      <c r="HOX132" s="104"/>
      <c r="HOY132" s="104"/>
      <c r="HOZ132" s="104"/>
      <c r="HPA132" s="104"/>
      <c r="HPB132" s="104"/>
      <c r="HPC132" s="104"/>
      <c r="HPD132" s="104"/>
      <c r="HPE132" s="104"/>
      <c r="HPF132" s="104"/>
      <c r="HPG132" s="104"/>
      <c r="HPH132" s="104"/>
      <c r="HPI132" s="104"/>
      <c r="HPJ132" s="104"/>
      <c r="HPK132" s="104"/>
      <c r="HPL132" s="104"/>
      <c r="HPM132" s="104"/>
      <c r="HPN132" s="104"/>
      <c r="HPO132" s="104"/>
      <c r="HPP132" s="104"/>
      <c r="HPQ132" s="104"/>
      <c r="HPR132" s="104"/>
      <c r="HPS132" s="104"/>
      <c r="HPT132" s="104"/>
      <c r="HPU132" s="104"/>
      <c r="HPV132" s="104"/>
      <c r="HPW132" s="104"/>
      <c r="HPX132" s="104"/>
      <c r="HPY132" s="104"/>
      <c r="HPZ132" s="104"/>
      <c r="HQA132" s="104"/>
      <c r="HQB132" s="104"/>
      <c r="HQC132" s="104"/>
      <c r="HQD132" s="104"/>
      <c r="HQE132" s="104"/>
      <c r="HQF132" s="104"/>
      <c r="HQG132" s="104"/>
      <c r="HQH132" s="104"/>
      <c r="HQI132" s="104"/>
      <c r="HQJ132" s="104"/>
      <c r="HQK132" s="104"/>
      <c r="HQL132" s="104"/>
      <c r="HQM132" s="104"/>
      <c r="HQN132" s="104"/>
      <c r="HQO132" s="104"/>
      <c r="HQP132" s="104"/>
      <c r="HQQ132" s="104"/>
      <c r="HQR132" s="104"/>
      <c r="HQS132" s="104"/>
      <c r="HQT132" s="104"/>
      <c r="HQU132" s="104"/>
      <c r="HQV132" s="104"/>
      <c r="HQW132" s="104"/>
      <c r="HQX132" s="104"/>
      <c r="HQY132" s="104"/>
      <c r="HQZ132" s="104"/>
      <c r="HRA132" s="104"/>
      <c r="HRB132" s="104"/>
      <c r="HRC132" s="104"/>
      <c r="HRD132" s="104"/>
      <c r="HRE132" s="104"/>
      <c r="HRF132" s="104"/>
      <c r="HRG132" s="104"/>
      <c r="HRH132" s="104"/>
      <c r="HRI132" s="104"/>
      <c r="HRJ132" s="104"/>
      <c r="HRK132" s="104"/>
      <c r="HRL132" s="104"/>
      <c r="HRM132" s="104"/>
      <c r="HRN132" s="104"/>
      <c r="HRO132" s="104"/>
      <c r="HRP132" s="104"/>
      <c r="HRQ132" s="104"/>
      <c r="HRR132" s="104"/>
      <c r="HRS132" s="104"/>
      <c r="HRT132" s="104"/>
      <c r="HRU132" s="104"/>
      <c r="HRV132" s="104"/>
      <c r="HRW132" s="104"/>
      <c r="HRX132" s="104"/>
      <c r="HRY132" s="104"/>
      <c r="HRZ132" s="104"/>
      <c r="HSA132" s="104"/>
      <c r="HSB132" s="104"/>
      <c r="HSC132" s="104"/>
      <c r="HSD132" s="104"/>
      <c r="HSE132" s="104"/>
      <c r="HSF132" s="104"/>
      <c r="HSG132" s="104"/>
      <c r="HSH132" s="104"/>
      <c r="HSI132" s="104"/>
      <c r="HSJ132" s="104"/>
      <c r="HSK132" s="104"/>
      <c r="HSL132" s="104"/>
      <c r="HSM132" s="104"/>
      <c r="HSN132" s="104"/>
      <c r="HSO132" s="104"/>
      <c r="HSP132" s="104"/>
      <c r="HSQ132" s="104"/>
      <c r="HSR132" s="104"/>
      <c r="HSS132" s="104"/>
      <c r="HST132" s="104"/>
      <c r="HSU132" s="104"/>
      <c r="HSV132" s="104"/>
      <c r="HSW132" s="104"/>
      <c r="HSX132" s="104"/>
      <c r="HSY132" s="104"/>
      <c r="HSZ132" s="104"/>
      <c r="HTA132" s="104"/>
      <c r="HTB132" s="104"/>
      <c r="HTC132" s="104"/>
      <c r="HTD132" s="104"/>
      <c r="HTE132" s="104"/>
      <c r="HTF132" s="104"/>
      <c r="HTG132" s="104"/>
      <c r="HTH132" s="104"/>
      <c r="HTI132" s="104"/>
      <c r="HTJ132" s="104"/>
      <c r="HTK132" s="104"/>
      <c r="HTL132" s="104"/>
      <c r="HTM132" s="104"/>
      <c r="HTN132" s="104"/>
      <c r="HTO132" s="104"/>
      <c r="HTP132" s="104"/>
      <c r="HTQ132" s="104"/>
      <c r="HTR132" s="104"/>
      <c r="HTS132" s="104"/>
      <c r="HTT132" s="104"/>
      <c r="HTU132" s="104"/>
      <c r="HTV132" s="104"/>
      <c r="HTW132" s="104"/>
      <c r="HTX132" s="104"/>
      <c r="HTY132" s="104"/>
      <c r="HTZ132" s="104"/>
      <c r="HUA132" s="104"/>
      <c r="HUB132" s="104"/>
      <c r="HUC132" s="104"/>
      <c r="HUD132" s="104"/>
      <c r="HUE132" s="104"/>
      <c r="HUF132" s="104"/>
      <c r="HUG132" s="104"/>
      <c r="HUH132" s="104"/>
      <c r="HUI132" s="104"/>
      <c r="HUJ132" s="104"/>
      <c r="HUK132" s="104"/>
      <c r="HUL132" s="104"/>
      <c r="HUM132" s="104"/>
      <c r="HUN132" s="104"/>
      <c r="HUO132" s="104"/>
      <c r="HUP132" s="104"/>
      <c r="HUQ132" s="104"/>
      <c r="HUR132" s="104"/>
      <c r="HUS132" s="104"/>
      <c r="HUT132" s="104"/>
      <c r="HUU132" s="104"/>
      <c r="HUV132" s="104"/>
      <c r="HUW132" s="104"/>
      <c r="HUX132" s="104"/>
      <c r="HUY132" s="104"/>
      <c r="HUZ132" s="104"/>
      <c r="HVA132" s="104"/>
      <c r="HVB132" s="104"/>
      <c r="HVC132" s="104"/>
      <c r="HVD132" s="104"/>
      <c r="HVE132" s="104"/>
      <c r="HVF132" s="104"/>
      <c r="HVG132" s="104"/>
      <c r="HVH132" s="104"/>
      <c r="HVI132" s="104"/>
      <c r="HVJ132" s="104"/>
      <c r="HVK132" s="104"/>
      <c r="HVL132" s="104"/>
      <c r="HVM132" s="104"/>
      <c r="HVN132" s="104"/>
      <c r="HVO132" s="104"/>
      <c r="HVP132" s="104"/>
      <c r="HVQ132" s="104"/>
      <c r="HVR132" s="104"/>
      <c r="HVS132" s="104"/>
      <c r="HVT132" s="104"/>
      <c r="HVU132" s="104"/>
      <c r="HVV132" s="104"/>
      <c r="HVW132" s="104"/>
      <c r="HVX132" s="104"/>
      <c r="HVY132" s="104"/>
      <c r="HVZ132" s="104"/>
      <c r="HWA132" s="104"/>
      <c r="HWB132" s="104"/>
      <c r="HWC132" s="104"/>
      <c r="HWD132" s="104"/>
      <c r="HWE132" s="104"/>
      <c r="HWF132" s="104"/>
      <c r="HWG132" s="104"/>
      <c r="HWH132" s="104"/>
      <c r="HWI132" s="104"/>
      <c r="HWJ132" s="104"/>
      <c r="HWK132" s="104"/>
      <c r="HWL132" s="104"/>
      <c r="HWM132" s="104"/>
      <c r="HWN132" s="104"/>
      <c r="HWO132" s="104"/>
      <c r="HWP132" s="104"/>
      <c r="HWQ132" s="104"/>
      <c r="HWR132" s="104"/>
      <c r="HWS132" s="104"/>
      <c r="HWT132" s="104"/>
      <c r="HWU132" s="104"/>
      <c r="HWV132" s="104"/>
      <c r="HWW132" s="104"/>
      <c r="HWX132" s="104"/>
      <c r="HWY132" s="104"/>
      <c r="HWZ132" s="104"/>
      <c r="HXA132" s="104"/>
      <c r="HXB132" s="104"/>
      <c r="HXC132" s="104"/>
      <c r="HXD132" s="104"/>
      <c r="HXE132" s="104"/>
      <c r="HXF132" s="104"/>
      <c r="HXG132" s="104"/>
      <c r="HXH132" s="104"/>
      <c r="HXI132" s="104"/>
      <c r="HXJ132" s="104"/>
      <c r="HXK132" s="104"/>
      <c r="HXL132" s="104"/>
      <c r="HXM132" s="104"/>
      <c r="HXN132" s="104"/>
      <c r="HXO132" s="104"/>
      <c r="HXP132" s="104"/>
      <c r="HXQ132" s="104"/>
      <c r="HXR132" s="104"/>
      <c r="HXS132" s="104"/>
      <c r="HXT132" s="104"/>
      <c r="HXU132" s="104"/>
      <c r="HXV132" s="104"/>
      <c r="HXW132" s="104"/>
      <c r="HXX132" s="104"/>
      <c r="HXY132" s="104"/>
      <c r="HXZ132" s="104"/>
      <c r="HYA132" s="104"/>
      <c r="HYB132" s="104"/>
      <c r="HYC132" s="104"/>
      <c r="HYD132" s="104"/>
      <c r="HYE132" s="104"/>
      <c r="HYF132" s="104"/>
      <c r="HYG132" s="104"/>
      <c r="HYH132" s="104"/>
      <c r="HYI132" s="104"/>
      <c r="HYJ132" s="104"/>
      <c r="HYK132" s="104"/>
      <c r="HYL132" s="104"/>
      <c r="HYM132" s="104"/>
      <c r="HYN132" s="104"/>
      <c r="HYO132" s="104"/>
      <c r="HYP132" s="104"/>
      <c r="HYQ132" s="104"/>
      <c r="HYR132" s="104"/>
      <c r="HYS132" s="104"/>
      <c r="HYT132" s="104"/>
      <c r="HYU132" s="104"/>
      <c r="HYV132" s="104"/>
      <c r="HYW132" s="104"/>
      <c r="HYX132" s="104"/>
      <c r="HYY132" s="104"/>
      <c r="HYZ132" s="104"/>
      <c r="HZA132" s="104"/>
      <c r="HZB132" s="104"/>
      <c r="HZC132" s="104"/>
      <c r="HZD132" s="104"/>
      <c r="HZE132" s="104"/>
      <c r="HZF132" s="104"/>
      <c r="HZG132" s="104"/>
      <c r="HZH132" s="104"/>
      <c r="HZI132" s="104"/>
      <c r="HZJ132" s="104"/>
      <c r="HZK132" s="104"/>
      <c r="HZL132" s="104"/>
      <c r="HZM132" s="104"/>
      <c r="HZN132" s="104"/>
      <c r="HZO132" s="104"/>
      <c r="HZP132" s="104"/>
      <c r="HZQ132" s="104"/>
      <c r="HZR132" s="104"/>
      <c r="HZS132" s="104"/>
      <c r="HZT132" s="104"/>
      <c r="HZU132" s="104"/>
      <c r="HZV132" s="104"/>
      <c r="HZW132" s="104"/>
      <c r="HZX132" s="104"/>
      <c r="HZY132" s="104"/>
      <c r="HZZ132" s="104"/>
      <c r="IAA132" s="104"/>
      <c r="IAB132" s="104"/>
      <c r="IAC132" s="104"/>
      <c r="IAD132" s="104"/>
      <c r="IAE132" s="104"/>
      <c r="IAF132" s="104"/>
      <c r="IAG132" s="104"/>
      <c r="IAH132" s="104"/>
      <c r="IAI132" s="104"/>
      <c r="IAJ132" s="104"/>
      <c r="IAK132" s="104"/>
      <c r="IAL132" s="104"/>
      <c r="IAM132" s="104"/>
      <c r="IAN132" s="104"/>
      <c r="IAO132" s="104"/>
      <c r="IAP132" s="104"/>
      <c r="IAQ132" s="104"/>
      <c r="IAR132" s="104"/>
      <c r="IAS132" s="104"/>
      <c r="IAT132" s="104"/>
      <c r="IAU132" s="104"/>
      <c r="IAV132" s="104"/>
      <c r="IAW132" s="104"/>
      <c r="IAX132" s="104"/>
      <c r="IAY132" s="104"/>
      <c r="IAZ132" s="104"/>
      <c r="IBA132" s="104"/>
      <c r="IBB132" s="104"/>
      <c r="IBC132" s="104"/>
      <c r="IBD132" s="104"/>
      <c r="IBE132" s="104"/>
      <c r="IBF132" s="104"/>
      <c r="IBG132" s="104"/>
      <c r="IBH132" s="104"/>
      <c r="IBI132" s="104"/>
      <c r="IBJ132" s="104"/>
      <c r="IBK132" s="104"/>
      <c r="IBL132" s="104"/>
      <c r="IBM132" s="104"/>
      <c r="IBN132" s="104"/>
      <c r="IBO132" s="104"/>
      <c r="IBP132" s="104"/>
      <c r="IBQ132" s="104"/>
      <c r="IBR132" s="104"/>
      <c r="IBS132" s="104"/>
      <c r="IBT132" s="104"/>
      <c r="IBU132" s="104"/>
      <c r="IBV132" s="104"/>
      <c r="IBW132" s="104"/>
      <c r="IBX132" s="104"/>
      <c r="IBY132" s="104"/>
      <c r="IBZ132" s="104"/>
      <c r="ICA132" s="104"/>
      <c r="ICB132" s="104"/>
      <c r="ICC132" s="104"/>
      <c r="ICD132" s="104"/>
      <c r="ICE132" s="104"/>
      <c r="ICF132" s="104"/>
      <c r="ICG132" s="104"/>
      <c r="ICH132" s="104"/>
      <c r="ICI132" s="104"/>
      <c r="ICJ132" s="104"/>
      <c r="ICK132" s="104"/>
      <c r="ICL132" s="104"/>
      <c r="ICM132" s="104"/>
      <c r="ICN132" s="104"/>
      <c r="ICO132" s="104"/>
      <c r="ICP132" s="104"/>
      <c r="ICQ132" s="104"/>
      <c r="ICR132" s="104"/>
      <c r="ICS132" s="104"/>
      <c r="ICT132" s="104"/>
      <c r="ICU132" s="104"/>
      <c r="ICV132" s="104"/>
      <c r="ICW132" s="104"/>
      <c r="ICX132" s="104"/>
      <c r="ICY132" s="104"/>
      <c r="ICZ132" s="104"/>
      <c r="IDA132" s="104"/>
      <c r="IDB132" s="104"/>
      <c r="IDC132" s="104"/>
      <c r="IDD132" s="104"/>
      <c r="IDE132" s="104"/>
      <c r="IDF132" s="104"/>
      <c r="IDG132" s="104"/>
      <c r="IDH132" s="104"/>
      <c r="IDI132" s="104"/>
      <c r="IDJ132" s="104"/>
      <c r="IDK132" s="104"/>
      <c r="IDL132" s="104"/>
      <c r="IDM132" s="104"/>
      <c r="IDN132" s="104"/>
      <c r="IDO132" s="104"/>
      <c r="IDP132" s="104"/>
      <c r="IDQ132" s="104"/>
      <c r="IDR132" s="104"/>
      <c r="IDS132" s="104"/>
      <c r="IDT132" s="104"/>
      <c r="IDU132" s="104"/>
      <c r="IDV132" s="104"/>
      <c r="IDW132" s="104"/>
      <c r="IDX132" s="104"/>
      <c r="IDY132" s="104"/>
      <c r="IDZ132" s="104"/>
      <c r="IEA132" s="104"/>
      <c r="IEB132" s="104"/>
      <c r="IEC132" s="104"/>
      <c r="IED132" s="104"/>
      <c r="IEE132" s="104"/>
      <c r="IEF132" s="104"/>
      <c r="IEG132" s="104"/>
      <c r="IEH132" s="104"/>
      <c r="IEI132" s="104"/>
      <c r="IEJ132" s="104"/>
      <c r="IEK132" s="104"/>
      <c r="IEL132" s="104"/>
      <c r="IEM132" s="104"/>
      <c r="IEN132" s="104"/>
      <c r="IEO132" s="104"/>
      <c r="IEP132" s="104"/>
      <c r="IEQ132" s="104"/>
      <c r="IER132" s="104"/>
      <c r="IES132" s="104"/>
      <c r="IET132" s="104"/>
      <c r="IEU132" s="104"/>
      <c r="IEV132" s="104"/>
      <c r="IEW132" s="104"/>
      <c r="IEX132" s="104"/>
      <c r="IEY132" s="104"/>
      <c r="IEZ132" s="104"/>
      <c r="IFA132" s="104"/>
      <c r="IFB132" s="104"/>
      <c r="IFC132" s="104"/>
      <c r="IFD132" s="104"/>
      <c r="IFE132" s="104"/>
      <c r="IFF132" s="104"/>
      <c r="IFG132" s="104"/>
      <c r="IFH132" s="104"/>
      <c r="IFI132" s="104"/>
      <c r="IFJ132" s="104"/>
      <c r="IFK132" s="104"/>
      <c r="IFL132" s="104"/>
      <c r="IFM132" s="104"/>
      <c r="IFN132" s="104"/>
      <c r="IFO132" s="104"/>
      <c r="IFP132" s="104"/>
      <c r="IFQ132" s="104"/>
      <c r="IFR132" s="104"/>
      <c r="IFS132" s="104"/>
      <c r="IFT132" s="104"/>
      <c r="IFU132" s="104"/>
      <c r="IFV132" s="104"/>
      <c r="IFW132" s="104"/>
      <c r="IFX132" s="104"/>
      <c r="IFY132" s="104"/>
      <c r="IFZ132" s="104"/>
      <c r="IGA132" s="104"/>
      <c r="IGB132" s="104"/>
      <c r="IGC132" s="104"/>
      <c r="IGD132" s="104"/>
      <c r="IGE132" s="104"/>
      <c r="IGF132" s="104"/>
      <c r="IGG132" s="104"/>
      <c r="IGH132" s="104"/>
      <c r="IGI132" s="104"/>
      <c r="IGJ132" s="104"/>
      <c r="IGK132" s="104"/>
      <c r="IGL132" s="104"/>
      <c r="IGM132" s="104"/>
      <c r="IGN132" s="104"/>
      <c r="IGO132" s="104"/>
      <c r="IGP132" s="104"/>
      <c r="IGQ132" s="104"/>
      <c r="IGR132" s="104"/>
      <c r="IGS132" s="104"/>
      <c r="IGT132" s="104"/>
      <c r="IGU132" s="104"/>
      <c r="IGV132" s="104"/>
      <c r="IGW132" s="104"/>
      <c r="IGX132" s="104"/>
      <c r="IGY132" s="104"/>
      <c r="IGZ132" s="104"/>
      <c r="IHA132" s="104"/>
      <c r="IHB132" s="104"/>
      <c r="IHC132" s="104"/>
      <c r="IHD132" s="104"/>
      <c r="IHE132" s="104"/>
      <c r="IHF132" s="104"/>
      <c r="IHG132" s="104"/>
      <c r="IHH132" s="104"/>
      <c r="IHI132" s="104"/>
      <c r="IHJ132" s="104"/>
      <c r="IHK132" s="104"/>
      <c r="IHL132" s="104"/>
      <c r="IHM132" s="104"/>
      <c r="IHN132" s="104"/>
      <c r="IHO132" s="104"/>
      <c r="IHP132" s="104"/>
      <c r="IHQ132" s="104"/>
      <c r="IHR132" s="104"/>
      <c r="IHS132" s="104"/>
      <c r="IHT132" s="104"/>
      <c r="IHU132" s="104"/>
      <c r="IHV132" s="104"/>
      <c r="IHW132" s="104"/>
      <c r="IHX132" s="104"/>
      <c r="IHY132" s="104"/>
      <c r="IHZ132" s="104"/>
      <c r="IIA132" s="104"/>
      <c r="IIB132" s="104"/>
      <c r="IIC132" s="104"/>
      <c r="IID132" s="104"/>
      <c r="IIE132" s="104"/>
      <c r="IIF132" s="104"/>
      <c r="IIG132" s="104"/>
      <c r="IIH132" s="104"/>
      <c r="III132" s="104"/>
      <c r="IIJ132" s="104"/>
      <c r="IIK132" s="104"/>
      <c r="IIL132" s="104"/>
      <c r="IIM132" s="104"/>
      <c r="IIN132" s="104"/>
      <c r="IIO132" s="104"/>
      <c r="IIP132" s="104"/>
      <c r="IIQ132" s="104"/>
      <c r="IIR132" s="104"/>
      <c r="IIS132" s="104"/>
      <c r="IIT132" s="104"/>
      <c r="IIU132" s="104"/>
      <c r="IIV132" s="104"/>
      <c r="IIW132" s="104"/>
      <c r="IIX132" s="104"/>
      <c r="IIY132" s="104"/>
      <c r="IIZ132" s="104"/>
      <c r="IJA132" s="104"/>
      <c r="IJB132" s="104"/>
      <c r="IJC132" s="104"/>
      <c r="IJD132" s="104"/>
      <c r="IJE132" s="104"/>
      <c r="IJF132" s="104"/>
      <c r="IJG132" s="104"/>
      <c r="IJH132" s="104"/>
      <c r="IJI132" s="104"/>
      <c r="IJJ132" s="104"/>
      <c r="IJK132" s="104"/>
      <c r="IJL132" s="104"/>
      <c r="IJM132" s="104"/>
      <c r="IJN132" s="104"/>
      <c r="IJO132" s="104"/>
      <c r="IJP132" s="104"/>
      <c r="IJQ132" s="104"/>
      <c r="IJR132" s="104"/>
      <c r="IJS132" s="104"/>
      <c r="IJT132" s="104"/>
      <c r="IJU132" s="104"/>
      <c r="IJV132" s="104"/>
      <c r="IJW132" s="104"/>
      <c r="IJX132" s="104"/>
      <c r="IJY132" s="104"/>
      <c r="IJZ132" s="104"/>
      <c r="IKA132" s="104"/>
      <c r="IKB132" s="104"/>
      <c r="IKC132" s="104"/>
      <c r="IKD132" s="104"/>
      <c r="IKE132" s="104"/>
      <c r="IKF132" s="104"/>
      <c r="IKG132" s="104"/>
      <c r="IKH132" s="104"/>
      <c r="IKI132" s="104"/>
      <c r="IKJ132" s="104"/>
      <c r="IKK132" s="104"/>
      <c r="IKL132" s="104"/>
      <c r="IKM132" s="104"/>
      <c r="IKN132" s="104"/>
      <c r="IKO132" s="104"/>
      <c r="IKP132" s="104"/>
      <c r="IKQ132" s="104"/>
      <c r="IKR132" s="104"/>
      <c r="IKS132" s="104"/>
      <c r="IKT132" s="104"/>
      <c r="IKU132" s="104"/>
      <c r="IKV132" s="104"/>
      <c r="IKW132" s="104"/>
      <c r="IKX132" s="104"/>
      <c r="IKY132" s="104"/>
      <c r="IKZ132" s="104"/>
      <c r="ILA132" s="104"/>
      <c r="ILB132" s="104"/>
      <c r="ILC132" s="104"/>
      <c r="ILD132" s="104"/>
      <c r="ILE132" s="104"/>
      <c r="ILF132" s="104"/>
      <c r="ILG132" s="104"/>
      <c r="ILH132" s="104"/>
      <c r="ILI132" s="104"/>
      <c r="ILJ132" s="104"/>
      <c r="ILK132" s="104"/>
      <c r="ILL132" s="104"/>
      <c r="ILM132" s="104"/>
      <c r="ILN132" s="104"/>
      <c r="ILO132" s="104"/>
      <c r="ILP132" s="104"/>
      <c r="ILQ132" s="104"/>
      <c r="ILR132" s="104"/>
      <c r="ILS132" s="104"/>
      <c r="ILT132" s="104"/>
      <c r="ILU132" s="104"/>
      <c r="ILV132" s="104"/>
      <c r="ILW132" s="104"/>
      <c r="ILX132" s="104"/>
      <c r="ILY132" s="104"/>
      <c r="ILZ132" s="104"/>
      <c r="IMA132" s="104"/>
      <c r="IMB132" s="104"/>
      <c r="IMC132" s="104"/>
      <c r="IMD132" s="104"/>
      <c r="IME132" s="104"/>
      <c r="IMF132" s="104"/>
      <c r="IMG132" s="104"/>
      <c r="IMH132" s="104"/>
      <c r="IMI132" s="104"/>
      <c r="IMJ132" s="104"/>
      <c r="IMK132" s="104"/>
      <c r="IML132" s="104"/>
      <c r="IMM132" s="104"/>
      <c r="IMN132" s="104"/>
      <c r="IMO132" s="104"/>
      <c r="IMP132" s="104"/>
      <c r="IMQ132" s="104"/>
      <c r="IMR132" s="104"/>
      <c r="IMS132" s="104"/>
      <c r="IMT132" s="104"/>
      <c r="IMU132" s="104"/>
      <c r="IMV132" s="104"/>
      <c r="IMW132" s="104"/>
      <c r="IMX132" s="104"/>
      <c r="IMY132" s="104"/>
      <c r="IMZ132" s="104"/>
      <c r="INA132" s="104"/>
      <c r="INB132" s="104"/>
      <c r="INC132" s="104"/>
      <c r="IND132" s="104"/>
      <c r="INE132" s="104"/>
      <c r="INF132" s="104"/>
      <c r="ING132" s="104"/>
      <c r="INH132" s="104"/>
      <c r="INI132" s="104"/>
      <c r="INJ132" s="104"/>
      <c r="INK132" s="104"/>
      <c r="INL132" s="104"/>
      <c r="INM132" s="104"/>
      <c r="INN132" s="104"/>
      <c r="INO132" s="104"/>
      <c r="INP132" s="104"/>
      <c r="INQ132" s="104"/>
      <c r="INR132" s="104"/>
      <c r="INS132" s="104"/>
      <c r="INT132" s="104"/>
      <c r="INU132" s="104"/>
      <c r="INV132" s="104"/>
      <c r="INW132" s="104"/>
      <c r="INX132" s="104"/>
      <c r="INY132" s="104"/>
      <c r="INZ132" s="104"/>
      <c r="IOA132" s="104"/>
      <c r="IOB132" s="104"/>
      <c r="IOC132" s="104"/>
      <c r="IOD132" s="104"/>
      <c r="IOE132" s="104"/>
      <c r="IOF132" s="104"/>
      <c r="IOG132" s="104"/>
      <c r="IOH132" s="104"/>
      <c r="IOI132" s="104"/>
      <c r="IOJ132" s="104"/>
      <c r="IOK132" s="104"/>
      <c r="IOL132" s="104"/>
      <c r="IOM132" s="104"/>
      <c r="ION132" s="104"/>
      <c r="IOO132" s="104"/>
      <c r="IOP132" s="104"/>
      <c r="IOQ132" s="104"/>
      <c r="IOR132" s="104"/>
      <c r="IOS132" s="104"/>
      <c r="IOT132" s="104"/>
      <c r="IOU132" s="104"/>
      <c r="IOV132" s="104"/>
      <c r="IOW132" s="104"/>
      <c r="IOX132" s="104"/>
      <c r="IOY132" s="104"/>
      <c r="IOZ132" s="104"/>
      <c r="IPA132" s="104"/>
      <c r="IPB132" s="104"/>
      <c r="IPC132" s="104"/>
      <c r="IPD132" s="104"/>
      <c r="IPE132" s="104"/>
      <c r="IPF132" s="104"/>
      <c r="IPG132" s="104"/>
      <c r="IPH132" s="104"/>
      <c r="IPI132" s="104"/>
      <c r="IPJ132" s="104"/>
      <c r="IPK132" s="104"/>
      <c r="IPL132" s="104"/>
      <c r="IPM132" s="104"/>
      <c r="IPN132" s="104"/>
      <c r="IPO132" s="104"/>
      <c r="IPP132" s="104"/>
      <c r="IPQ132" s="104"/>
      <c r="IPR132" s="104"/>
      <c r="IPS132" s="104"/>
      <c r="IPT132" s="104"/>
      <c r="IPU132" s="104"/>
      <c r="IPV132" s="104"/>
      <c r="IPW132" s="104"/>
      <c r="IPX132" s="104"/>
      <c r="IPY132" s="104"/>
      <c r="IPZ132" s="104"/>
      <c r="IQA132" s="104"/>
      <c r="IQB132" s="104"/>
      <c r="IQC132" s="104"/>
      <c r="IQD132" s="104"/>
      <c r="IQE132" s="104"/>
      <c r="IQF132" s="104"/>
      <c r="IQG132" s="104"/>
      <c r="IQH132" s="104"/>
      <c r="IQI132" s="104"/>
      <c r="IQJ132" s="104"/>
      <c r="IQK132" s="104"/>
      <c r="IQL132" s="104"/>
      <c r="IQM132" s="104"/>
      <c r="IQN132" s="104"/>
      <c r="IQO132" s="104"/>
      <c r="IQP132" s="104"/>
      <c r="IQQ132" s="104"/>
      <c r="IQR132" s="104"/>
      <c r="IQS132" s="104"/>
      <c r="IQT132" s="104"/>
      <c r="IQU132" s="104"/>
      <c r="IQV132" s="104"/>
      <c r="IQW132" s="104"/>
      <c r="IQX132" s="104"/>
      <c r="IQY132" s="104"/>
      <c r="IQZ132" s="104"/>
      <c r="IRA132" s="104"/>
      <c r="IRB132" s="104"/>
      <c r="IRC132" s="104"/>
      <c r="IRD132" s="104"/>
      <c r="IRE132" s="104"/>
      <c r="IRF132" s="104"/>
      <c r="IRG132" s="104"/>
      <c r="IRH132" s="104"/>
      <c r="IRI132" s="104"/>
      <c r="IRJ132" s="104"/>
      <c r="IRK132" s="104"/>
      <c r="IRL132" s="104"/>
      <c r="IRM132" s="104"/>
      <c r="IRN132" s="104"/>
      <c r="IRO132" s="104"/>
      <c r="IRP132" s="104"/>
      <c r="IRQ132" s="104"/>
      <c r="IRR132" s="104"/>
      <c r="IRS132" s="104"/>
      <c r="IRT132" s="104"/>
      <c r="IRU132" s="104"/>
      <c r="IRV132" s="104"/>
      <c r="IRW132" s="104"/>
      <c r="IRX132" s="104"/>
      <c r="IRY132" s="104"/>
      <c r="IRZ132" s="104"/>
      <c r="ISA132" s="104"/>
      <c r="ISB132" s="104"/>
      <c r="ISC132" s="104"/>
      <c r="ISD132" s="104"/>
      <c r="ISE132" s="104"/>
      <c r="ISF132" s="104"/>
      <c r="ISG132" s="104"/>
      <c r="ISH132" s="104"/>
      <c r="ISI132" s="104"/>
      <c r="ISJ132" s="104"/>
      <c r="ISK132" s="104"/>
      <c r="ISL132" s="104"/>
      <c r="ISM132" s="104"/>
      <c r="ISN132" s="104"/>
      <c r="ISO132" s="104"/>
      <c r="ISP132" s="104"/>
      <c r="ISQ132" s="104"/>
      <c r="ISR132" s="104"/>
      <c r="ISS132" s="104"/>
      <c r="IST132" s="104"/>
      <c r="ISU132" s="104"/>
      <c r="ISV132" s="104"/>
      <c r="ISW132" s="104"/>
      <c r="ISX132" s="104"/>
      <c r="ISY132" s="104"/>
      <c r="ISZ132" s="104"/>
      <c r="ITA132" s="104"/>
      <c r="ITB132" s="104"/>
      <c r="ITC132" s="104"/>
      <c r="ITD132" s="104"/>
      <c r="ITE132" s="104"/>
      <c r="ITF132" s="104"/>
      <c r="ITG132" s="104"/>
      <c r="ITH132" s="104"/>
      <c r="ITI132" s="104"/>
      <c r="ITJ132" s="104"/>
      <c r="ITK132" s="104"/>
      <c r="ITL132" s="104"/>
      <c r="ITM132" s="104"/>
      <c r="ITN132" s="104"/>
      <c r="ITO132" s="104"/>
      <c r="ITP132" s="104"/>
      <c r="ITQ132" s="104"/>
      <c r="ITR132" s="104"/>
      <c r="ITS132" s="104"/>
      <c r="ITT132" s="104"/>
      <c r="ITU132" s="104"/>
      <c r="ITV132" s="104"/>
      <c r="ITW132" s="104"/>
      <c r="ITX132" s="104"/>
      <c r="ITY132" s="104"/>
      <c r="ITZ132" s="104"/>
      <c r="IUA132" s="104"/>
      <c r="IUB132" s="104"/>
      <c r="IUC132" s="104"/>
      <c r="IUD132" s="104"/>
      <c r="IUE132" s="104"/>
      <c r="IUF132" s="104"/>
      <c r="IUG132" s="104"/>
      <c r="IUH132" s="104"/>
      <c r="IUI132" s="104"/>
      <c r="IUJ132" s="104"/>
      <c r="IUK132" s="104"/>
      <c r="IUL132" s="104"/>
      <c r="IUM132" s="104"/>
      <c r="IUN132" s="104"/>
      <c r="IUO132" s="104"/>
      <c r="IUP132" s="104"/>
      <c r="IUQ132" s="104"/>
      <c r="IUR132" s="104"/>
      <c r="IUS132" s="104"/>
      <c r="IUT132" s="104"/>
      <c r="IUU132" s="104"/>
      <c r="IUV132" s="104"/>
      <c r="IUW132" s="104"/>
      <c r="IUX132" s="104"/>
      <c r="IUY132" s="104"/>
      <c r="IUZ132" s="104"/>
      <c r="IVA132" s="104"/>
      <c r="IVB132" s="104"/>
      <c r="IVC132" s="104"/>
      <c r="IVD132" s="104"/>
      <c r="IVE132" s="104"/>
      <c r="IVF132" s="104"/>
      <c r="IVG132" s="104"/>
      <c r="IVH132" s="104"/>
      <c r="IVI132" s="104"/>
      <c r="IVJ132" s="104"/>
      <c r="IVK132" s="104"/>
      <c r="IVL132" s="104"/>
      <c r="IVM132" s="104"/>
      <c r="IVN132" s="104"/>
      <c r="IVO132" s="104"/>
      <c r="IVP132" s="104"/>
      <c r="IVQ132" s="104"/>
      <c r="IVR132" s="104"/>
      <c r="IVS132" s="104"/>
      <c r="IVT132" s="104"/>
      <c r="IVU132" s="104"/>
      <c r="IVV132" s="104"/>
      <c r="IVW132" s="104"/>
      <c r="IVX132" s="104"/>
      <c r="IVY132" s="104"/>
      <c r="IVZ132" s="104"/>
      <c r="IWA132" s="104"/>
      <c r="IWB132" s="104"/>
      <c r="IWC132" s="104"/>
      <c r="IWD132" s="104"/>
      <c r="IWE132" s="104"/>
      <c r="IWF132" s="104"/>
      <c r="IWG132" s="104"/>
      <c r="IWH132" s="104"/>
      <c r="IWI132" s="104"/>
      <c r="IWJ132" s="104"/>
      <c r="IWK132" s="104"/>
      <c r="IWL132" s="104"/>
      <c r="IWM132" s="104"/>
      <c r="IWN132" s="104"/>
      <c r="IWO132" s="104"/>
      <c r="IWP132" s="104"/>
      <c r="IWQ132" s="104"/>
      <c r="IWR132" s="104"/>
      <c r="IWS132" s="104"/>
      <c r="IWT132" s="104"/>
      <c r="IWU132" s="104"/>
      <c r="IWV132" s="104"/>
      <c r="IWW132" s="104"/>
      <c r="IWX132" s="104"/>
      <c r="IWY132" s="104"/>
      <c r="IWZ132" s="104"/>
      <c r="IXA132" s="104"/>
      <c r="IXB132" s="104"/>
      <c r="IXC132" s="104"/>
      <c r="IXD132" s="104"/>
      <c r="IXE132" s="104"/>
      <c r="IXF132" s="104"/>
      <c r="IXG132" s="104"/>
      <c r="IXH132" s="104"/>
      <c r="IXI132" s="104"/>
      <c r="IXJ132" s="104"/>
      <c r="IXK132" s="104"/>
      <c r="IXL132" s="104"/>
      <c r="IXM132" s="104"/>
      <c r="IXN132" s="104"/>
      <c r="IXO132" s="104"/>
      <c r="IXP132" s="104"/>
      <c r="IXQ132" s="104"/>
      <c r="IXR132" s="104"/>
      <c r="IXS132" s="104"/>
      <c r="IXT132" s="104"/>
      <c r="IXU132" s="104"/>
      <c r="IXV132" s="104"/>
      <c r="IXW132" s="104"/>
      <c r="IXX132" s="104"/>
      <c r="IXY132" s="104"/>
      <c r="IXZ132" s="104"/>
      <c r="IYA132" s="104"/>
      <c r="IYB132" s="104"/>
      <c r="IYC132" s="104"/>
      <c r="IYD132" s="104"/>
      <c r="IYE132" s="104"/>
      <c r="IYF132" s="104"/>
      <c r="IYG132" s="104"/>
      <c r="IYH132" s="104"/>
      <c r="IYI132" s="104"/>
      <c r="IYJ132" s="104"/>
      <c r="IYK132" s="104"/>
      <c r="IYL132" s="104"/>
      <c r="IYM132" s="104"/>
      <c r="IYN132" s="104"/>
      <c r="IYO132" s="104"/>
      <c r="IYP132" s="104"/>
      <c r="IYQ132" s="104"/>
      <c r="IYR132" s="104"/>
      <c r="IYS132" s="104"/>
      <c r="IYT132" s="104"/>
      <c r="IYU132" s="104"/>
      <c r="IYV132" s="104"/>
      <c r="IYW132" s="104"/>
      <c r="IYX132" s="104"/>
      <c r="IYY132" s="104"/>
      <c r="IYZ132" s="104"/>
      <c r="IZA132" s="104"/>
      <c r="IZB132" s="104"/>
      <c r="IZC132" s="104"/>
      <c r="IZD132" s="104"/>
      <c r="IZE132" s="104"/>
      <c r="IZF132" s="104"/>
      <c r="IZG132" s="104"/>
      <c r="IZH132" s="104"/>
      <c r="IZI132" s="104"/>
      <c r="IZJ132" s="104"/>
      <c r="IZK132" s="104"/>
      <c r="IZL132" s="104"/>
      <c r="IZM132" s="104"/>
      <c r="IZN132" s="104"/>
      <c r="IZO132" s="104"/>
      <c r="IZP132" s="104"/>
      <c r="IZQ132" s="104"/>
      <c r="IZR132" s="104"/>
      <c r="IZS132" s="104"/>
      <c r="IZT132" s="104"/>
      <c r="IZU132" s="104"/>
      <c r="IZV132" s="104"/>
      <c r="IZW132" s="104"/>
      <c r="IZX132" s="104"/>
      <c r="IZY132" s="104"/>
      <c r="IZZ132" s="104"/>
      <c r="JAA132" s="104"/>
      <c r="JAB132" s="104"/>
      <c r="JAC132" s="104"/>
      <c r="JAD132" s="104"/>
      <c r="JAE132" s="104"/>
      <c r="JAF132" s="104"/>
      <c r="JAG132" s="104"/>
      <c r="JAH132" s="104"/>
      <c r="JAI132" s="104"/>
      <c r="JAJ132" s="104"/>
      <c r="JAK132" s="104"/>
      <c r="JAL132" s="104"/>
      <c r="JAM132" s="104"/>
      <c r="JAN132" s="104"/>
      <c r="JAO132" s="104"/>
      <c r="JAP132" s="104"/>
      <c r="JAQ132" s="104"/>
      <c r="JAR132" s="104"/>
      <c r="JAS132" s="104"/>
      <c r="JAT132" s="104"/>
      <c r="JAU132" s="104"/>
      <c r="JAV132" s="104"/>
      <c r="JAW132" s="104"/>
      <c r="JAX132" s="104"/>
      <c r="JAY132" s="104"/>
      <c r="JAZ132" s="104"/>
      <c r="JBA132" s="104"/>
      <c r="JBB132" s="104"/>
      <c r="JBC132" s="104"/>
      <c r="JBD132" s="104"/>
      <c r="JBE132" s="104"/>
      <c r="JBF132" s="104"/>
      <c r="JBG132" s="104"/>
      <c r="JBH132" s="104"/>
      <c r="JBI132" s="104"/>
      <c r="JBJ132" s="104"/>
      <c r="JBK132" s="104"/>
      <c r="JBL132" s="104"/>
      <c r="JBM132" s="104"/>
      <c r="JBN132" s="104"/>
      <c r="JBO132" s="104"/>
      <c r="JBP132" s="104"/>
      <c r="JBQ132" s="104"/>
      <c r="JBR132" s="104"/>
      <c r="JBS132" s="104"/>
      <c r="JBT132" s="104"/>
      <c r="JBU132" s="104"/>
      <c r="JBV132" s="104"/>
      <c r="JBW132" s="104"/>
      <c r="JBX132" s="104"/>
      <c r="JBY132" s="104"/>
      <c r="JBZ132" s="104"/>
      <c r="JCA132" s="104"/>
      <c r="JCB132" s="104"/>
      <c r="JCC132" s="104"/>
      <c r="JCD132" s="104"/>
      <c r="JCE132" s="104"/>
      <c r="JCF132" s="104"/>
      <c r="JCG132" s="104"/>
      <c r="JCH132" s="104"/>
      <c r="JCI132" s="104"/>
      <c r="JCJ132" s="104"/>
      <c r="JCK132" s="104"/>
      <c r="JCL132" s="104"/>
      <c r="JCM132" s="104"/>
      <c r="JCN132" s="104"/>
      <c r="JCO132" s="104"/>
      <c r="JCP132" s="104"/>
      <c r="JCQ132" s="104"/>
      <c r="JCR132" s="104"/>
      <c r="JCS132" s="104"/>
      <c r="JCT132" s="104"/>
      <c r="JCU132" s="104"/>
      <c r="JCV132" s="104"/>
      <c r="JCW132" s="104"/>
      <c r="JCX132" s="104"/>
      <c r="JCY132" s="104"/>
      <c r="JCZ132" s="104"/>
      <c r="JDA132" s="104"/>
      <c r="JDB132" s="104"/>
      <c r="JDC132" s="104"/>
      <c r="JDD132" s="104"/>
      <c r="JDE132" s="104"/>
      <c r="JDF132" s="104"/>
      <c r="JDG132" s="104"/>
      <c r="JDH132" s="104"/>
      <c r="JDI132" s="104"/>
      <c r="JDJ132" s="104"/>
      <c r="JDK132" s="104"/>
      <c r="JDL132" s="104"/>
      <c r="JDM132" s="104"/>
      <c r="JDN132" s="104"/>
      <c r="JDO132" s="104"/>
      <c r="JDP132" s="104"/>
      <c r="JDQ132" s="104"/>
      <c r="JDR132" s="104"/>
      <c r="JDS132" s="104"/>
      <c r="JDT132" s="104"/>
      <c r="JDU132" s="104"/>
      <c r="JDV132" s="104"/>
      <c r="JDW132" s="104"/>
      <c r="JDX132" s="104"/>
      <c r="JDY132" s="104"/>
      <c r="JDZ132" s="104"/>
      <c r="JEA132" s="104"/>
      <c r="JEB132" s="104"/>
      <c r="JEC132" s="104"/>
      <c r="JED132" s="104"/>
      <c r="JEE132" s="104"/>
      <c r="JEF132" s="104"/>
      <c r="JEG132" s="104"/>
      <c r="JEH132" s="104"/>
      <c r="JEI132" s="104"/>
      <c r="JEJ132" s="104"/>
      <c r="JEK132" s="104"/>
      <c r="JEL132" s="104"/>
      <c r="JEM132" s="104"/>
      <c r="JEN132" s="104"/>
      <c r="JEO132" s="104"/>
      <c r="JEP132" s="104"/>
      <c r="JEQ132" s="104"/>
      <c r="JER132" s="104"/>
      <c r="JES132" s="104"/>
      <c r="JET132" s="104"/>
      <c r="JEU132" s="104"/>
      <c r="JEV132" s="104"/>
      <c r="JEW132" s="104"/>
      <c r="JEX132" s="104"/>
      <c r="JEY132" s="104"/>
      <c r="JEZ132" s="104"/>
      <c r="JFA132" s="104"/>
      <c r="JFB132" s="104"/>
      <c r="JFC132" s="104"/>
      <c r="JFD132" s="104"/>
      <c r="JFE132" s="104"/>
      <c r="JFF132" s="104"/>
      <c r="JFG132" s="104"/>
      <c r="JFH132" s="104"/>
      <c r="JFI132" s="104"/>
      <c r="JFJ132" s="104"/>
      <c r="JFK132" s="104"/>
      <c r="JFL132" s="104"/>
      <c r="JFM132" s="104"/>
      <c r="JFN132" s="104"/>
      <c r="JFO132" s="104"/>
      <c r="JFP132" s="104"/>
      <c r="JFQ132" s="104"/>
      <c r="JFR132" s="104"/>
      <c r="JFS132" s="104"/>
      <c r="JFT132" s="104"/>
      <c r="JFU132" s="104"/>
      <c r="JFV132" s="104"/>
      <c r="JFW132" s="104"/>
      <c r="JFX132" s="104"/>
      <c r="JFY132" s="104"/>
      <c r="JFZ132" s="104"/>
      <c r="JGA132" s="104"/>
      <c r="JGB132" s="104"/>
      <c r="JGC132" s="104"/>
      <c r="JGD132" s="104"/>
      <c r="JGE132" s="104"/>
      <c r="JGF132" s="104"/>
      <c r="JGG132" s="104"/>
      <c r="JGH132" s="104"/>
      <c r="JGI132" s="104"/>
      <c r="JGJ132" s="104"/>
      <c r="JGK132" s="104"/>
      <c r="JGL132" s="104"/>
      <c r="JGM132" s="104"/>
      <c r="JGN132" s="104"/>
      <c r="JGO132" s="104"/>
      <c r="JGP132" s="104"/>
      <c r="JGQ132" s="104"/>
      <c r="JGR132" s="104"/>
      <c r="JGS132" s="104"/>
      <c r="JGT132" s="104"/>
      <c r="JGU132" s="104"/>
      <c r="JGV132" s="104"/>
      <c r="JGW132" s="104"/>
      <c r="JGX132" s="104"/>
      <c r="JGY132" s="104"/>
      <c r="JGZ132" s="104"/>
      <c r="JHA132" s="104"/>
      <c r="JHB132" s="104"/>
      <c r="JHC132" s="104"/>
      <c r="JHD132" s="104"/>
      <c r="JHE132" s="104"/>
      <c r="JHF132" s="104"/>
      <c r="JHG132" s="104"/>
      <c r="JHH132" s="104"/>
      <c r="JHI132" s="104"/>
      <c r="JHJ132" s="104"/>
      <c r="JHK132" s="104"/>
      <c r="JHL132" s="104"/>
      <c r="JHM132" s="104"/>
      <c r="JHN132" s="104"/>
      <c r="JHO132" s="104"/>
      <c r="JHP132" s="104"/>
      <c r="JHQ132" s="104"/>
      <c r="JHR132" s="104"/>
      <c r="JHS132" s="104"/>
      <c r="JHT132" s="104"/>
      <c r="JHU132" s="104"/>
      <c r="JHV132" s="104"/>
      <c r="JHW132" s="104"/>
      <c r="JHX132" s="104"/>
      <c r="JHY132" s="104"/>
      <c r="JHZ132" s="104"/>
      <c r="JIA132" s="104"/>
      <c r="JIB132" s="104"/>
      <c r="JIC132" s="104"/>
      <c r="JID132" s="104"/>
      <c r="JIE132" s="104"/>
      <c r="JIF132" s="104"/>
      <c r="JIG132" s="104"/>
      <c r="JIH132" s="104"/>
      <c r="JII132" s="104"/>
      <c r="JIJ132" s="104"/>
      <c r="JIK132" s="104"/>
      <c r="JIL132" s="104"/>
      <c r="JIM132" s="104"/>
      <c r="JIN132" s="104"/>
      <c r="JIO132" s="104"/>
      <c r="JIP132" s="104"/>
      <c r="JIQ132" s="104"/>
      <c r="JIR132" s="104"/>
      <c r="JIS132" s="104"/>
      <c r="JIT132" s="104"/>
      <c r="JIU132" s="104"/>
      <c r="JIV132" s="104"/>
      <c r="JIW132" s="104"/>
      <c r="JIX132" s="104"/>
      <c r="JIY132" s="104"/>
      <c r="JIZ132" s="104"/>
      <c r="JJA132" s="104"/>
      <c r="JJB132" s="104"/>
      <c r="JJC132" s="104"/>
      <c r="JJD132" s="104"/>
      <c r="JJE132" s="104"/>
      <c r="JJF132" s="104"/>
      <c r="JJG132" s="104"/>
      <c r="JJH132" s="104"/>
      <c r="JJI132" s="104"/>
      <c r="JJJ132" s="104"/>
      <c r="JJK132" s="104"/>
      <c r="JJL132" s="104"/>
      <c r="JJM132" s="104"/>
      <c r="JJN132" s="104"/>
      <c r="JJO132" s="104"/>
      <c r="JJP132" s="104"/>
      <c r="JJQ132" s="104"/>
      <c r="JJR132" s="104"/>
      <c r="JJS132" s="104"/>
      <c r="JJT132" s="104"/>
      <c r="JJU132" s="104"/>
      <c r="JJV132" s="104"/>
      <c r="JJW132" s="104"/>
      <c r="JJX132" s="104"/>
      <c r="JJY132" s="104"/>
      <c r="JJZ132" s="104"/>
      <c r="JKA132" s="104"/>
      <c r="JKB132" s="104"/>
      <c r="JKC132" s="104"/>
      <c r="JKD132" s="104"/>
      <c r="JKE132" s="104"/>
      <c r="JKF132" s="104"/>
      <c r="JKG132" s="104"/>
      <c r="JKH132" s="104"/>
      <c r="JKI132" s="104"/>
      <c r="JKJ132" s="104"/>
      <c r="JKK132" s="104"/>
      <c r="JKL132" s="104"/>
      <c r="JKM132" s="104"/>
      <c r="JKN132" s="104"/>
      <c r="JKO132" s="104"/>
      <c r="JKP132" s="104"/>
      <c r="JKQ132" s="104"/>
      <c r="JKR132" s="104"/>
      <c r="JKS132" s="104"/>
      <c r="JKT132" s="104"/>
      <c r="JKU132" s="104"/>
      <c r="JKV132" s="104"/>
      <c r="JKW132" s="104"/>
      <c r="JKX132" s="104"/>
      <c r="JKY132" s="104"/>
      <c r="JKZ132" s="104"/>
      <c r="JLA132" s="104"/>
      <c r="JLB132" s="104"/>
      <c r="JLC132" s="104"/>
      <c r="JLD132" s="104"/>
      <c r="JLE132" s="104"/>
      <c r="JLF132" s="104"/>
      <c r="JLG132" s="104"/>
      <c r="JLH132" s="104"/>
      <c r="JLI132" s="104"/>
      <c r="JLJ132" s="104"/>
      <c r="JLK132" s="104"/>
      <c r="JLL132" s="104"/>
      <c r="JLM132" s="104"/>
      <c r="JLN132" s="104"/>
      <c r="JLO132" s="104"/>
      <c r="JLP132" s="104"/>
      <c r="JLQ132" s="104"/>
      <c r="JLR132" s="104"/>
      <c r="JLS132" s="104"/>
      <c r="JLT132" s="104"/>
      <c r="JLU132" s="104"/>
      <c r="JLV132" s="104"/>
      <c r="JLW132" s="104"/>
      <c r="JLX132" s="104"/>
      <c r="JLY132" s="104"/>
      <c r="JLZ132" s="104"/>
      <c r="JMA132" s="104"/>
      <c r="JMB132" s="104"/>
      <c r="JMC132" s="104"/>
      <c r="JMD132" s="104"/>
      <c r="JME132" s="104"/>
      <c r="JMF132" s="104"/>
      <c r="JMG132" s="104"/>
      <c r="JMH132" s="104"/>
      <c r="JMI132" s="104"/>
      <c r="JMJ132" s="104"/>
      <c r="JMK132" s="104"/>
      <c r="JML132" s="104"/>
      <c r="JMM132" s="104"/>
      <c r="JMN132" s="104"/>
      <c r="JMO132" s="104"/>
      <c r="JMP132" s="104"/>
      <c r="JMQ132" s="104"/>
      <c r="JMR132" s="104"/>
      <c r="JMS132" s="104"/>
      <c r="JMT132" s="104"/>
      <c r="JMU132" s="104"/>
      <c r="JMV132" s="104"/>
      <c r="JMW132" s="104"/>
      <c r="JMX132" s="104"/>
      <c r="JMY132" s="104"/>
      <c r="JMZ132" s="104"/>
      <c r="JNA132" s="104"/>
      <c r="JNB132" s="104"/>
      <c r="JNC132" s="104"/>
      <c r="JND132" s="104"/>
      <c r="JNE132" s="104"/>
      <c r="JNF132" s="104"/>
      <c r="JNG132" s="104"/>
      <c r="JNH132" s="104"/>
      <c r="JNI132" s="104"/>
      <c r="JNJ132" s="104"/>
      <c r="JNK132" s="104"/>
      <c r="JNL132" s="104"/>
      <c r="JNM132" s="104"/>
      <c r="JNN132" s="104"/>
      <c r="JNO132" s="104"/>
      <c r="JNP132" s="104"/>
      <c r="JNQ132" s="104"/>
      <c r="JNR132" s="104"/>
      <c r="JNS132" s="104"/>
      <c r="JNT132" s="104"/>
      <c r="JNU132" s="104"/>
      <c r="JNV132" s="104"/>
      <c r="JNW132" s="104"/>
      <c r="JNX132" s="104"/>
      <c r="JNY132" s="104"/>
      <c r="JNZ132" s="104"/>
      <c r="JOA132" s="104"/>
      <c r="JOB132" s="104"/>
      <c r="JOC132" s="104"/>
      <c r="JOD132" s="104"/>
      <c r="JOE132" s="104"/>
      <c r="JOF132" s="104"/>
      <c r="JOG132" s="104"/>
      <c r="JOH132" s="104"/>
      <c r="JOI132" s="104"/>
      <c r="JOJ132" s="104"/>
      <c r="JOK132" s="104"/>
      <c r="JOL132" s="104"/>
      <c r="JOM132" s="104"/>
      <c r="JON132" s="104"/>
      <c r="JOO132" s="104"/>
      <c r="JOP132" s="104"/>
      <c r="JOQ132" s="104"/>
      <c r="JOR132" s="104"/>
      <c r="JOS132" s="104"/>
      <c r="JOT132" s="104"/>
      <c r="JOU132" s="104"/>
      <c r="JOV132" s="104"/>
      <c r="JOW132" s="104"/>
      <c r="JOX132" s="104"/>
      <c r="JOY132" s="104"/>
      <c r="JOZ132" s="104"/>
      <c r="JPA132" s="104"/>
      <c r="JPB132" s="104"/>
      <c r="JPC132" s="104"/>
      <c r="JPD132" s="104"/>
      <c r="JPE132" s="104"/>
      <c r="JPF132" s="104"/>
      <c r="JPG132" s="104"/>
      <c r="JPH132" s="104"/>
      <c r="JPI132" s="104"/>
      <c r="JPJ132" s="104"/>
      <c r="JPK132" s="104"/>
      <c r="JPL132" s="104"/>
      <c r="JPM132" s="104"/>
      <c r="JPN132" s="104"/>
      <c r="JPO132" s="104"/>
      <c r="JPP132" s="104"/>
      <c r="JPQ132" s="104"/>
      <c r="JPR132" s="104"/>
      <c r="JPS132" s="104"/>
      <c r="JPT132" s="104"/>
      <c r="JPU132" s="104"/>
      <c r="JPV132" s="104"/>
      <c r="JPW132" s="104"/>
      <c r="JPX132" s="104"/>
      <c r="JPY132" s="104"/>
      <c r="JPZ132" s="104"/>
      <c r="JQA132" s="104"/>
      <c r="JQB132" s="104"/>
      <c r="JQC132" s="104"/>
      <c r="JQD132" s="104"/>
      <c r="JQE132" s="104"/>
      <c r="JQF132" s="104"/>
      <c r="JQG132" s="104"/>
      <c r="JQH132" s="104"/>
      <c r="JQI132" s="104"/>
      <c r="JQJ132" s="104"/>
      <c r="JQK132" s="104"/>
      <c r="JQL132" s="104"/>
      <c r="JQM132" s="104"/>
      <c r="JQN132" s="104"/>
      <c r="JQO132" s="104"/>
      <c r="JQP132" s="104"/>
      <c r="JQQ132" s="104"/>
      <c r="JQR132" s="104"/>
      <c r="JQS132" s="104"/>
      <c r="JQT132" s="104"/>
      <c r="JQU132" s="104"/>
      <c r="JQV132" s="104"/>
      <c r="JQW132" s="104"/>
      <c r="JQX132" s="104"/>
      <c r="JQY132" s="104"/>
      <c r="JQZ132" s="104"/>
      <c r="JRA132" s="104"/>
      <c r="JRB132" s="104"/>
      <c r="JRC132" s="104"/>
      <c r="JRD132" s="104"/>
      <c r="JRE132" s="104"/>
      <c r="JRF132" s="104"/>
      <c r="JRG132" s="104"/>
      <c r="JRH132" s="104"/>
      <c r="JRI132" s="104"/>
      <c r="JRJ132" s="104"/>
      <c r="JRK132" s="104"/>
      <c r="JRL132" s="104"/>
      <c r="JRM132" s="104"/>
      <c r="JRN132" s="104"/>
      <c r="JRO132" s="104"/>
      <c r="JRP132" s="104"/>
      <c r="JRQ132" s="104"/>
      <c r="JRR132" s="104"/>
      <c r="JRS132" s="104"/>
      <c r="JRT132" s="104"/>
      <c r="JRU132" s="104"/>
      <c r="JRV132" s="104"/>
      <c r="JRW132" s="104"/>
      <c r="JRX132" s="104"/>
      <c r="JRY132" s="104"/>
      <c r="JRZ132" s="104"/>
      <c r="JSA132" s="104"/>
      <c r="JSB132" s="104"/>
      <c r="JSC132" s="104"/>
      <c r="JSD132" s="104"/>
      <c r="JSE132" s="104"/>
      <c r="JSF132" s="104"/>
      <c r="JSG132" s="104"/>
      <c r="JSH132" s="104"/>
      <c r="JSI132" s="104"/>
      <c r="JSJ132" s="104"/>
      <c r="JSK132" s="104"/>
      <c r="JSL132" s="104"/>
      <c r="JSM132" s="104"/>
      <c r="JSN132" s="104"/>
      <c r="JSO132" s="104"/>
      <c r="JSP132" s="104"/>
      <c r="JSQ132" s="104"/>
      <c r="JSR132" s="104"/>
      <c r="JSS132" s="104"/>
      <c r="JST132" s="104"/>
      <c r="JSU132" s="104"/>
      <c r="JSV132" s="104"/>
      <c r="JSW132" s="104"/>
      <c r="JSX132" s="104"/>
      <c r="JSY132" s="104"/>
      <c r="JSZ132" s="104"/>
      <c r="JTA132" s="104"/>
      <c r="JTB132" s="104"/>
      <c r="JTC132" s="104"/>
      <c r="JTD132" s="104"/>
      <c r="JTE132" s="104"/>
      <c r="JTF132" s="104"/>
      <c r="JTG132" s="104"/>
      <c r="JTH132" s="104"/>
      <c r="JTI132" s="104"/>
      <c r="JTJ132" s="104"/>
      <c r="JTK132" s="104"/>
      <c r="JTL132" s="104"/>
      <c r="JTM132" s="104"/>
      <c r="JTN132" s="104"/>
      <c r="JTO132" s="104"/>
      <c r="JTP132" s="104"/>
      <c r="JTQ132" s="104"/>
      <c r="JTR132" s="104"/>
      <c r="JTS132" s="104"/>
      <c r="JTT132" s="104"/>
      <c r="JTU132" s="104"/>
      <c r="JTV132" s="104"/>
      <c r="JTW132" s="104"/>
      <c r="JTX132" s="104"/>
      <c r="JTY132" s="104"/>
      <c r="JTZ132" s="104"/>
      <c r="JUA132" s="104"/>
      <c r="JUB132" s="104"/>
      <c r="JUC132" s="104"/>
      <c r="JUD132" s="104"/>
      <c r="JUE132" s="104"/>
      <c r="JUF132" s="104"/>
      <c r="JUG132" s="104"/>
      <c r="JUH132" s="104"/>
      <c r="JUI132" s="104"/>
      <c r="JUJ132" s="104"/>
      <c r="JUK132" s="104"/>
      <c r="JUL132" s="104"/>
      <c r="JUM132" s="104"/>
      <c r="JUN132" s="104"/>
      <c r="JUO132" s="104"/>
      <c r="JUP132" s="104"/>
      <c r="JUQ132" s="104"/>
      <c r="JUR132" s="104"/>
      <c r="JUS132" s="104"/>
      <c r="JUT132" s="104"/>
      <c r="JUU132" s="104"/>
      <c r="JUV132" s="104"/>
      <c r="JUW132" s="104"/>
      <c r="JUX132" s="104"/>
      <c r="JUY132" s="104"/>
      <c r="JUZ132" s="104"/>
      <c r="JVA132" s="104"/>
      <c r="JVB132" s="104"/>
      <c r="JVC132" s="104"/>
      <c r="JVD132" s="104"/>
      <c r="JVE132" s="104"/>
      <c r="JVF132" s="104"/>
      <c r="JVG132" s="104"/>
      <c r="JVH132" s="104"/>
      <c r="JVI132" s="104"/>
      <c r="JVJ132" s="104"/>
      <c r="JVK132" s="104"/>
      <c r="JVL132" s="104"/>
      <c r="JVM132" s="104"/>
      <c r="JVN132" s="104"/>
      <c r="JVO132" s="104"/>
      <c r="JVP132" s="104"/>
      <c r="JVQ132" s="104"/>
      <c r="JVR132" s="104"/>
      <c r="JVS132" s="104"/>
      <c r="JVT132" s="104"/>
      <c r="JVU132" s="104"/>
      <c r="JVV132" s="104"/>
      <c r="JVW132" s="104"/>
      <c r="JVX132" s="104"/>
      <c r="JVY132" s="104"/>
      <c r="JVZ132" s="104"/>
      <c r="JWA132" s="104"/>
      <c r="JWB132" s="104"/>
      <c r="JWC132" s="104"/>
      <c r="JWD132" s="104"/>
      <c r="JWE132" s="104"/>
      <c r="JWF132" s="104"/>
      <c r="JWG132" s="104"/>
      <c r="JWH132" s="104"/>
      <c r="JWI132" s="104"/>
      <c r="JWJ132" s="104"/>
      <c r="JWK132" s="104"/>
      <c r="JWL132" s="104"/>
      <c r="JWM132" s="104"/>
      <c r="JWN132" s="104"/>
      <c r="JWO132" s="104"/>
      <c r="JWP132" s="104"/>
      <c r="JWQ132" s="104"/>
      <c r="JWR132" s="104"/>
      <c r="JWS132" s="104"/>
      <c r="JWT132" s="104"/>
      <c r="JWU132" s="104"/>
      <c r="JWV132" s="104"/>
      <c r="JWW132" s="104"/>
      <c r="JWX132" s="104"/>
      <c r="JWY132" s="104"/>
      <c r="JWZ132" s="104"/>
      <c r="JXA132" s="104"/>
      <c r="JXB132" s="104"/>
      <c r="JXC132" s="104"/>
      <c r="JXD132" s="104"/>
      <c r="JXE132" s="104"/>
      <c r="JXF132" s="104"/>
      <c r="JXG132" s="104"/>
      <c r="JXH132" s="104"/>
      <c r="JXI132" s="104"/>
      <c r="JXJ132" s="104"/>
      <c r="JXK132" s="104"/>
      <c r="JXL132" s="104"/>
      <c r="JXM132" s="104"/>
      <c r="JXN132" s="104"/>
      <c r="JXO132" s="104"/>
      <c r="JXP132" s="104"/>
      <c r="JXQ132" s="104"/>
      <c r="JXR132" s="104"/>
      <c r="JXS132" s="104"/>
      <c r="JXT132" s="104"/>
      <c r="JXU132" s="104"/>
      <c r="JXV132" s="104"/>
      <c r="JXW132" s="104"/>
      <c r="JXX132" s="104"/>
      <c r="JXY132" s="104"/>
      <c r="JXZ132" s="104"/>
      <c r="JYA132" s="104"/>
      <c r="JYB132" s="104"/>
      <c r="JYC132" s="104"/>
      <c r="JYD132" s="104"/>
      <c r="JYE132" s="104"/>
      <c r="JYF132" s="104"/>
      <c r="JYG132" s="104"/>
      <c r="JYH132" s="104"/>
      <c r="JYI132" s="104"/>
      <c r="JYJ132" s="104"/>
      <c r="JYK132" s="104"/>
      <c r="JYL132" s="104"/>
      <c r="JYM132" s="104"/>
      <c r="JYN132" s="104"/>
      <c r="JYO132" s="104"/>
      <c r="JYP132" s="104"/>
      <c r="JYQ132" s="104"/>
      <c r="JYR132" s="104"/>
      <c r="JYS132" s="104"/>
      <c r="JYT132" s="104"/>
      <c r="JYU132" s="104"/>
      <c r="JYV132" s="104"/>
      <c r="JYW132" s="104"/>
      <c r="JYX132" s="104"/>
      <c r="JYY132" s="104"/>
      <c r="JYZ132" s="104"/>
      <c r="JZA132" s="104"/>
      <c r="JZB132" s="104"/>
      <c r="JZC132" s="104"/>
      <c r="JZD132" s="104"/>
      <c r="JZE132" s="104"/>
      <c r="JZF132" s="104"/>
      <c r="JZG132" s="104"/>
      <c r="JZH132" s="104"/>
      <c r="JZI132" s="104"/>
      <c r="JZJ132" s="104"/>
      <c r="JZK132" s="104"/>
      <c r="JZL132" s="104"/>
      <c r="JZM132" s="104"/>
      <c r="JZN132" s="104"/>
      <c r="JZO132" s="104"/>
      <c r="JZP132" s="104"/>
      <c r="JZQ132" s="104"/>
      <c r="JZR132" s="104"/>
      <c r="JZS132" s="104"/>
      <c r="JZT132" s="104"/>
      <c r="JZU132" s="104"/>
      <c r="JZV132" s="104"/>
      <c r="JZW132" s="104"/>
      <c r="JZX132" s="104"/>
      <c r="JZY132" s="104"/>
      <c r="JZZ132" s="104"/>
      <c r="KAA132" s="104"/>
      <c r="KAB132" s="104"/>
      <c r="KAC132" s="104"/>
      <c r="KAD132" s="104"/>
      <c r="KAE132" s="104"/>
      <c r="KAF132" s="104"/>
      <c r="KAG132" s="104"/>
      <c r="KAH132" s="104"/>
      <c r="KAI132" s="104"/>
      <c r="KAJ132" s="104"/>
      <c r="KAK132" s="104"/>
      <c r="KAL132" s="104"/>
      <c r="KAM132" s="104"/>
      <c r="KAN132" s="104"/>
      <c r="KAO132" s="104"/>
      <c r="KAP132" s="104"/>
      <c r="KAQ132" s="104"/>
      <c r="KAR132" s="104"/>
      <c r="KAS132" s="104"/>
      <c r="KAT132" s="104"/>
      <c r="KAU132" s="104"/>
      <c r="KAV132" s="104"/>
      <c r="KAW132" s="104"/>
      <c r="KAX132" s="104"/>
      <c r="KAY132" s="104"/>
      <c r="KAZ132" s="104"/>
      <c r="KBA132" s="104"/>
      <c r="KBB132" s="104"/>
      <c r="KBC132" s="104"/>
      <c r="KBD132" s="104"/>
      <c r="KBE132" s="104"/>
      <c r="KBF132" s="104"/>
      <c r="KBG132" s="104"/>
      <c r="KBH132" s="104"/>
      <c r="KBI132" s="104"/>
      <c r="KBJ132" s="104"/>
      <c r="KBK132" s="104"/>
      <c r="KBL132" s="104"/>
      <c r="KBM132" s="104"/>
      <c r="KBN132" s="104"/>
      <c r="KBO132" s="104"/>
      <c r="KBP132" s="104"/>
      <c r="KBQ132" s="104"/>
      <c r="KBR132" s="104"/>
      <c r="KBS132" s="104"/>
      <c r="KBT132" s="104"/>
      <c r="KBU132" s="104"/>
      <c r="KBV132" s="104"/>
      <c r="KBW132" s="104"/>
      <c r="KBX132" s="104"/>
      <c r="KBY132" s="104"/>
      <c r="KBZ132" s="104"/>
      <c r="KCA132" s="104"/>
      <c r="KCB132" s="104"/>
      <c r="KCC132" s="104"/>
      <c r="KCD132" s="104"/>
      <c r="KCE132" s="104"/>
      <c r="KCF132" s="104"/>
      <c r="KCG132" s="104"/>
      <c r="KCH132" s="104"/>
      <c r="KCI132" s="104"/>
      <c r="KCJ132" s="104"/>
      <c r="KCK132" s="104"/>
      <c r="KCL132" s="104"/>
      <c r="KCM132" s="104"/>
      <c r="KCN132" s="104"/>
      <c r="KCO132" s="104"/>
      <c r="KCP132" s="104"/>
      <c r="KCQ132" s="104"/>
      <c r="KCR132" s="104"/>
      <c r="KCS132" s="104"/>
      <c r="KCT132" s="104"/>
      <c r="KCU132" s="104"/>
      <c r="KCV132" s="104"/>
      <c r="KCW132" s="104"/>
      <c r="KCX132" s="104"/>
      <c r="KCY132" s="104"/>
      <c r="KCZ132" s="104"/>
      <c r="KDA132" s="104"/>
      <c r="KDB132" s="104"/>
      <c r="KDC132" s="104"/>
      <c r="KDD132" s="104"/>
      <c r="KDE132" s="104"/>
      <c r="KDF132" s="104"/>
      <c r="KDG132" s="104"/>
      <c r="KDH132" s="104"/>
      <c r="KDI132" s="104"/>
      <c r="KDJ132" s="104"/>
      <c r="KDK132" s="104"/>
      <c r="KDL132" s="104"/>
      <c r="KDM132" s="104"/>
      <c r="KDN132" s="104"/>
      <c r="KDO132" s="104"/>
      <c r="KDP132" s="104"/>
      <c r="KDQ132" s="104"/>
      <c r="KDR132" s="104"/>
      <c r="KDS132" s="104"/>
      <c r="KDT132" s="104"/>
      <c r="KDU132" s="104"/>
      <c r="KDV132" s="104"/>
      <c r="KDW132" s="104"/>
      <c r="KDX132" s="104"/>
      <c r="KDY132" s="104"/>
      <c r="KDZ132" s="104"/>
      <c r="KEA132" s="104"/>
      <c r="KEB132" s="104"/>
      <c r="KEC132" s="104"/>
      <c r="KED132" s="104"/>
      <c r="KEE132" s="104"/>
      <c r="KEF132" s="104"/>
      <c r="KEG132" s="104"/>
      <c r="KEH132" s="104"/>
      <c r="KEI132" s="104"/>
      <c r="KEJ132" s="104"/>
      <c r="KEK132" s="104"/>
      <c r="KEL132" s="104"/>
      <c r="KEM132" s="104"/>
      <c r="KEN132" s="104"/>
      <c r="KEO132" s="104"/>
      <c r="KEP132" s="104"/>
      <c r="KEQ132" s="104"/>
      <c r="KER132" s="104"/>
      <c r="KES132" s="104"/>
      <c r="KET132" s="104"/>
      <c r="KEU132" s="104"/>
      <c r="KEV132" s="104"/>
      <c r="KEW132" s="104"/>
      <c r="KEX132" s="104"/>
      <c r="KEY132" s="104"/>
      <c r="KEZ132" s="104"/>
      <c r="KFA132" s="104"/>
      <c r="KFB132" s="104"/>
      <c r="KFC132" s="104"/>
      <c r="KFD132" s="104"/>
      <c r="KFE132" s="104"/>
      <c r="KFF132" s="104"/>
      <c r="KFG132" s="104"/>
      <c r="KFH132" s="104"/>
      <c r="KFI132" s="104"/>
      <c r="KFJ132" s="104"/>
      <c r="KFK132" s="104"/>
      <c r="KFL132" s="104"/>
      <c r="KFM132" s="104"/>
      <c r="KFN132" s="104"/>
      <c r="KFO132" s="104"/>
      <c r="KFP132" s="104"/>
      <c r="KFQ132" s="104"/>
      <c r="KFR132" s="104"/>
      <c r="KFS132" s="104"/>
      <c r="KFT132" s="104"/>
      <c r="KFU132" s="104"/>
      <c r="KFV132" s="104"/>
      <c r="KFW132" s="104"/>
      <c r="KFX132" s="104"/>
      <c r="KFY132" s="104"/>
      <c r="KFZ132" s="104"/>
      <c r="KGA132" s="104"/>
      <c r="KGB132" s="104"/>
      <c r="KGC132" s="104"/>
      <c r="KGD132" s="104"/>
      <c r="KGE132" s="104"/>
      <c r="KGF132" s="104"/>
      <c r="KGG132" s="104"/>
      <c r="KGH132" s="104"/>
      <c r="KGI132" s="104"/>
      <c r="KGJ132" s="104"/>
      <c r="KGK132" s="104"/>
      <c r="KGL132" s="104"/>
      <c r="KGM132" s="104"/>
      <c r="KGN132" s="104"/>
      <c r="KGO132" s="104"/>
      <c r="KGP132" s="104"/>
      <c r="KGQ132" s="104"/>
      <c r="KGR132" s="104"/>
      <c r="KGS132" s="104"/>
      <c r="KGT132" s="104"/>
      <c r="KGU132" s="104"/>
      <c r="KGV132" s="104"/>
      <c r="KGW132" s="104"/>
      <c r="KGX132" s="104"/>
      <c r="KGY132" s="104"/>
      <c r="KGZ132" s="104"/>
      <c r="KHA132" s="104"/>
      <c r="KHB132" s="104"/>
      <c r="KHC132" s="104"/>
      <c r="KHD132" s="104"/>
      <c r="KHE132" s="104"/>
      <c r="KHF132" s="104"/>
      <c r="KHG132" s="104"/>
      <c r="KHH132" s="104"/>
      <c r="KHI132" s="104"/>
      <c r="KHJ132" s="104"/>
      <c r="KHK132" s="104"/>
      <c r="KHL132" s="104"/>
      <c r="KHM132" s="104"/>
      <c r="KHN132" s="104"/>
      <c r="KHO132" s="104"/>
      <c r="KHP132" s="104"/>
      <c r="KHQ132" s="104"/>
      <c r="KHR132" s="104"/>
      <c r="KHS132" s="104"/>
      <c r="KHT132" s="104"/>
      <c r="KHU132" s="104"/>
      <c r="KHV132" s="104"/>
      <c r="KHW132" s="104"/>
      <c r="KHX132" s="104"/>
      <c r="KHY132" s="104"/>
      <c r="KHZ132" s="104"/>
      <c r="KIA132" s="104"/>
      <c r="KIB132" s="104"/>
      <c r="KIC132" s="104"/>
      <c r="KID132" s="104"/>
      <c r="KIE132" s="104"/>
      <c r="KIF132" s="104"/>
      <c r="KIG132" s="104"/>
      <c r="KIH132" s="104"/>
      <c r="KII132" s="104"/>
      <c r="KIJ132" s="104"/>
      <c r="KIK132" s="104"/>
      <c r="KIL132" s="104"/>
      <c r="KIM132" s="104"/>
      <c r="KIN132" s="104"/>
      <c r="KIO132" s="104"/>
      <c r="KIP132" s="104"/>
      <c r="KIQ132" s="104"/>
      <c r="KIR132" s="104"/>
      <c r="KIS132" s="104"/>
      <c r="KIT132" s="104"/>
      <c r="KIU132" s="104"/>
      <c r="KIV132" s="104"/>
      <c r="KIW132" s="104"/>
      <c r="KIX132" s="104"/>
      <c r="KIY132" s="104"/>
      <c r="KIZ132" s="104"/>
      <c r="KJA132" s="104"/>
      <c r="KJB132" s="104"/>
      <c r="KJC132" s="104"/>
      <c r="KJD132" s="104"/>
      <c r="KJE132" s="104"/>
      <c r="KJF132" s="104"/>
      <c r="KJG132" s="104"/>
      <c r="KJH132" s="104"/>
      <c r="KJI132" s="104"/>
      <c r="KJJ132" s="104"/>
      <c r="KJK132" s="104"/>
      <c r="KJL132" s="104"/>
      <c r="KJM132" s="104"/>
      <c r="KJN132" s="104"/>
      <c r="KJO132" s="104"/>
      <c r="KJP132" s="104"/>
      <c r="KJQ132" s="104"/>
      <c r="KJR132" s="104"/>
      <c r="KJS132" s="104"/>
      <c r="KJT132" s="104"/>
      <c r="KJU132" s="104"/>
      <c r="KJV132" s="104"/>
      <c r="KJW132" s="104"/>
      <c r="KJX132" s="104"/>
      <c r="KJY132" s="104"/>
      <c r="KJZ132" s="104"/>
      <c r="KKA132" s="104"/>
      <c r="KKB132" s="104"/>
      <c r="KKC132" s="104"/>
      <c r="KKD132" s="104"/>
      <c r="KKE132" s="104"/>
      <c r="KKF132" s="104"/>
      <c r="KKG132" s="104"/>
      <c r="KKH132" s="104"/>
      <c r="KKI132" s="104"/>
      <c r="KKJ132" s="104"/>
      <c r="KKK132" s="104"/>
      <c r="KKL132" s="104"/>
      <c r="KKM132" s="104"/>
      <c r="KKN132" s="104"/>
      <c r="KKO132" s="104"/>
      <c r="KKP132" s="104"/>
      <c r="KKQ132" s="104"/>
      <c r="KKR132" s="104"/>
      <c r="KKS132" s="104"/>
      <c r="KKT132" s="104"/>
      <c r="KKU132" s="104"/>
      <c r="KKV132" s="104"/>
      <c r="KKW132" s="104"/>
      <c r="KKX132" s="104"/>
      <c r="KKY132" s="104"/>
      <c r="KKZ132" s="104"/>
      <c r="KLA132" s="104"/>
      <c r="KLB132" s="104"/>
      <c r="KLC132" s="104"/>
      <c r="KLD132" s="104"/>
      <c r="KLE132" s="104"/>
      <c r="KLF132" s="104"/>
      <c r="KLG132" s="104"/>
      <c r="KLH132" s="104"/>
      <c r="KLI132" s="104"/>
      <c r="KLJ132" s="104"/>
      <c r="KLK132" s="104"/>
      <c r="KLL132" s="104"/>
      <c r="KLM132" s="104"/>
      <c r="KLN132" s="104"/>
      <c r="KLO132" s="104"/>
      <c r="KLP132" s="104"/>
      <c r="KLQ132" s="104"/>
      <c r="KLR132" s="104"/>
      <c r="KLS132" s="104"/>
      <c r="KLT132" s="104"/>
      <c r="KLU132" s="104"/>
      <c r="KLV132" s="104"/>
      <c r="KLW132" s="104"/>
      <c r="KLX132" s="104"/>
      <c r="KLY132" s="104"/>
      <c r="KLZ132" s="104"/>
      <c r="KMA132" s="104"/>
      <c r="KMB132" s="104"/>
      <c r="KMC132" s="104"/>
      <c r="KMD132" s="104"/>
      <c r="KME132" s="104"/>
      <c r="KMF132" s="104"/>
      <c r="KMG132" s="104"/>
      <c r="KMH132" s="104"/>
      <c r="KMI132" s="104"/>
      <c r="KMJ132" s="104"/>
      <c r="KMK132" s="104"/>
      <c r="KML132" s="104"/>
      <c r="KMM132" s="104"/>
      <c r="KMN132" s="104"/>
      <c r="KMO132" s="104"/>
      <c r="KMP132" s="104"/>
      <c r="KMQ132" s="104"/>
      <c r="KMR132" s="104"/>
      <c r="KMS132" s="104"/>
      <c r="KMT132" s="104"/>
      <c r="KMU132" s="104"/>
      <c r="KMV132" s="104"/>
      <c r="KMW132" s="104"/>
      <c r="KMX132" s="104"/>
      <c r="KMY132" s="104"/>
      <c r="KMZ132" s="104"/>
      <c r="KNA132" s="104"/>
      <c r="KNB132" s="104"/>
      <c r="KNC132" s="104"/>
      <c r="KND132" s="104"/>
      <c r="KNE132" s="104"/>
      <c r="KNF132" s="104"/>
      <c r="KNG132" s="104"/>
      <c r="KNH132" s="104"/>
      <c r="KNI132" s="104"/>
      <c r="KNJ132" s="104"/>
      <c r="KNK132" s="104"/>
      <c r="KNL132" s="104"/>
      <c r="KNM132" s="104"/>
      <c r="KNN132" s="104"/>
      <c r="KNO132" s="104"/>
      <c r="KNP132" s="104"/>
      <c r="KNQ132" s="104"/>
      <c r="KNR132" s="104"/>
      <c r="KNS132" s="104"/>
      <c r="KNT132" s="104"/>
      <c r="KNU132" s="104"/>
      <c r="KNV132" s="104"/>
      <c r="KNW132" s="104"/>
      <c r="KNX132" s="104"/>
      <c r="KNY132" s="104"/>
      <c r="KNZ132" s="104"/>
      <c r="KOA132" s="104"/>
      <c r="KOB132" s="104"/>
      <c r="KOC132" s="104"/>
      <c r="KOD132" s="104"/>
      <c r="KOE132" s="104"/>
      <c r="KOF132" s="104"/>
      <c r="KOG132" s="104"/>
      <c r="KOH132" s="104"/>
      <c r="KOI132" s="104"/>
      <c r="KOJ132" s="104"/>
      <c r="KOK132" s="104"/>
      <c r="KOL132" s="104"/>
      <c r="KOM132" s="104"/>
      <c r="KON132" s="104"/>
      <c r="KOO132" s="104"/>
      <c r="KOP132" s="104"/>
      <c r="KOQ132" s="104"/>
      <c r="KOR132" s="104"/>
      <c r="KOS132" s="104"/>
      <c r="KOT132" s="104"/>
      <c r="KOU132" s="104"/>
      <c r="KOV132" s="104"/>
      <c r="KOW132" s="104"/>
      <c r="KOX132" s="104"/>
      <c r="KOY132" s="104"/>
      <c r="KOZ132" s="104"/>
      <c r="KPA132" s="104"/>
      <c r="KPB132" s="104"/>
      <c r="KPC132" s="104"/>
      <c r="KPD132" s="104"/>
      <c r="KPE132" s="104"/>
      <c r="KPF132" s="104"/>
      <c r="KPG132" s="104"/>
      <c r="KPH132" s="104"/>
      <c r="KPI132" s="104"/>
      <c r="KPJ132" s="104"/>
      <c r="KPK132" s="104"/>
      <c r="KPL132" s="104"/>
      <c r="KPM132" s="104"/>
      <c r="KPN132" s="104"/>
      <c r="KPO132" s="104"/>
      <c r="KPP132" s="104"/>
      <c r="KPQ132" s="104"/>
      <c r="KPR132" s="104"/>
      <c r="KPS132" s="104"/>
      <c r="KPT132" s="104"/>
      <c r="KPU132" s="104"/>
      <c r="KPV132" s="104"/>
      <c r="KPW132" s="104"/>
      <c r="KPX132" s="104"/>
      <c r="KPY132" s="104"/>
      <c r="KPZ132" s="104"/>
      <c r="KQA132" s="104"/>
      <c r="KQB132" s="104"/>
      <c r="KQC132" s="104"/>
      <c r="KQD132" s="104"/>
      <c r="KQE132" s="104"/>
      <c r="KQF132" s="104"/>
      <c r="KQG132" s="104"/>
      <c r="KQH132" s="104"/>
      <c r="KQI132" s="104"/>
      <c r="KQJ132" s="104"/>
      <c r="KQK132" s="104"/>
      <c r="KQL132" s="104"/>
      <c r="KQM132" s="104"/>
      <c r="KQN132" s="104"/>
      <c r="KQO132" s="104"/>
      <c r="KQP132" s="104"/>
      <c r="KQQ132" s="104"/>
      <c r="KQR132" s="104"/>
      <c r="KQS132" s="104"/>
      <c r="KQT132" s="104"/>
      <c r="KQU132" s="104"/>
      <c r="KQV132" s="104"/>
      <c r="KQW132" s="104"/>
      <c r="KQX132" s="104"/>
      <c r="KQY132" s="104"/>
      <c r="KQZ132" s="104"/>
      <c r="KRA132" s="104"/>
      <c r="KRB132" s="104"/>
      <c r="KRC132" s="104"/>
      <c r="KRD132" s="104"/>
      <c r="KRE132" s="104"/>
      <c r="KRF132" s="104"/>
      <c r="KRG132" s="104"/>
      <c r="KRH132" s="104"/>
      <c r="KRI132" s="104"/>
      <c r="KRJ132" s="104"/>
      <c r="KRK132" s="104"/>
      <c r="KRL132" s="104"/>
      <c r="KRM132" s="104"/>
      <c r="KRN132" s="104"/>
      <c r="KRO132" s="104"/>
      <c r="KRP132" s="104"/>
      <c r="KRQ132" s="104"/>
      <c r="KRR132" s="104"/>
      <c r="KRS132" s="104"/>
      <c r="KRT132" s="104"/>
      <c r="KRU132" s="104"/>
      <c r="KRV132" s="104"/>
      <c r="KRW132" s="104"/>
      <c r="KRX132" s="104"/>
      <c r="KRY132" s="104"/>
      <c r="KRZ132" s="104"/>
      <c r="KSA132" s="104"/>
      <c r="KSB132" s="104"/>
      <c r="KSC132" s="104"/>
      <c r="KSD132" s="104"/>
      <c r="KSE132" s="104"/>
      <c r="KSF132" s="104"/>
      <c r="KSG132" s="104"/>
      <c r="KSH132" s="104"/>
      <c r="KSI132" s="104"/>
      <c r="KSJ132" s="104"/>
      <c r="KSK132" s="104"/>
      <c r="KSL132" s="104"/>
      <c r="KSM132" s="104"/>
      <c r="KSN132" s="104"/>
      <c r="KSO132" s="104"/>
      <c r="KSP132" s="104"/>
      <c r="KSQ132" s="104"/>
      <c r="KSR132" s="104"/>
      <c r="KSS132" s="104"/>
      <c r="KST132" s="104"/>
      <c r="KSU132" s="104"/>
      <c r="KSV132" s="104"/>
      <c r="KSW132" s="104"/>
      <c r="KSX132" s="104"/>
      <c r="KSY132" s="104"/>
      <c r="KSZ132" s="104"/>
      <c r="KTA132" s="104"/>
      <c r="KTB132" s="104"/>
      <c r="KTC132" s="104"/>
      <c r="KTD132" s="104"/>
      <c r="KTE132" s="104"/>
      <c r="KTF132" s="104"/>
      <c r="KTG132" s="104"/>
      <c r="KTH132" s="104"/>
      <c r="KTI132" s="104"/>
      <c r="KTJ132" s="104"/>
      <c r="KTK132" s="104"/>
      <c r="KTL132" s="104"/>
      <c r="KTM132" s="104"/>
      <c r="KTN132" s="104"/>
      <c r="KTO132" s="104"/>
      <c r="KTP132" s="104"/>
      <c r="KTQ132" s="104"/>
      <c r="KTR132" s="104"/>
      <c r="KTS132" s="104"/>
      <c r="KTT132" s="104"/>
      <c r="KTU132" s="104"/>
      <c r="KTV132" s="104"/>
      <c r="KTW132" s="104"/>
      <c r="KTX132" s="104"/>
      <c r="KTY132" s="104"/>
      <c r="KTZ132" s="104"/>
      <c r="KUA132" s="104"/>
      <c r="KUB132" s="104"/>
      <c r="KUC132" s="104"/>
      <c r="KUD132" s="104"/>
      <c r="KUE132" s="104"/>
      <c r="KUF132" s="104"/>
      <c r="KUG132" s="104"/>
      <c r="KUH132" s="104"/>
      <c r="KUI132" s="104"/>
      <c r="KUJ132" s="104"/>
      <c r="KUK132" s="104"/>
      <c r="KUL132" s="104"/>
      <c r="KUM132" s="104"/>
      <c r="KUN132" s="104"/>
      <c r="KUO132" s="104"/>
      <c r="KUP132" s="104"/>
      <c r="KUQ132" s="104"/>
      <c r="KUR132" s="104"/>
      <c r="KUS132" s="104"/>
      <c r="KUT132" s="104"/>
      <c r="KUU132" s="104"/>
      <c r="KUV132" s="104"/>
      <c r="KUW132" s="104"/>
      <c r="KUX132" s="104"/>
      <c r="KUY132" s="104"/>
      <c r="KUZ132" s="104"/>
      <c r="KVA132" s="104"/>
      <c r="KVB132" s="104"/>
      <c r="KVC132" s="104"/>
      <c r="KVD132" s="104"/>
      <c r="KVE132" s="104"/>
      <c r="KVF132" s="104"/>
      <c r="KVG132" s="104"/>
      <c r="KVH132" s="104"/>
      <c r="KVI132" s="104"/>
      <c r="KVJ132" s="104"/>
      <c r="KVK132" s="104"/>
      <c r="KVL132" s="104"/>
      <c r="KVM132" s="104"/>
      <c r="KVN132" s="104"/>
      <c r="KVO132" s="104"/>
      <c r="KVP132" s="104"/>
      <c r="KVQ132" s="104"/>
      <c r="KVR132" s="104"/>
      <c r="KVS132" s="104"/>
      <c r="KVT132" s="104"/>
      <c r="KVU132" s="104"/>
      <c r="KVV132" s="104"/>
      <c r="KVW132" s="104"/>
      <c r="KVX132" s="104"/>
      <c r="KVY132" s="104"/>
      <c r="KVZ132" s="104"/>
      <c r="KWA132" s="104"/>
      <c r="KWB132" s="104"/>
      <c r="KWC132" s="104"/>
      <c r="KWD132" s="104"/>
      <c r="KWE132" s="104"/>
      <c r="KWF132" s="104"/>
      <c r="KWG132" s="104"/>
      <c r="KWH132" s="104"/>
      <c r="KWI132" s="104"/>
      <c r="KWJ132" s="104"/>
      <c r="KWK132" s="104"/>
      <c r="KWL132" s="104"/>
      <c r="KWM132" s="104"/>
      <c r="KWN132" s="104"/>
      <c r="KWO132" s="104"/>
      <c r="KWP132" s="104"/>
      <c r="KWQ132" s="104"/>
      <c r="KWR132" s="104"/>
      <c r="KWS132" s="104"/>
      <c r="KWT132" s="104"/>
      <c r="KWU132" s="104"/>
      <c r="KWV132" s="104"/>
      <c r="KWW132" s="104"/>
      <c r="KWX132" s="104"/>
      <c r="KWY132" s="104"/>
      <c r="KWZ132" s="104"/>
      <c r="KXA132" s="104"/>
      <c r="KXB132" s="104"/>
      <c r="KXC132" s="104"/>
      <c r="KXD132" s="104"/>
      <c r="KXE132" s="104"/>
      <c r="KXF132" s="104"/>
      <c r="KXG132" s="104"/>
      <c r="KXH132" s="104"/>
      <c r="KXI132" s="104"/>
      <c r="KXJ132" s="104"/>
      <c r="KXK132" s="104"/>
      <c r="KXL132" s="104"/>
      <c r="KXM132" s="104"/>
      <c r="KXN132" s="104"/>
      <c r="KXO132" s="104"/>
      <c r="KXP132" s="104"/>
      <c r="KXQ132" s="104"/>
      <c r="KXR132" s="104"/>
      <c r="KXS132" s="104"/>
      <c r="KXT132" s="104"/>
      <c r="KXU132" s="104"/>
      <c r="KXV132" s="104"/>
      <c r="KXW132" s="104"/>
      <c r="KXX132" s="104"/>
      <c r="KXY132" s="104"/>
      <c r="KXZ132" s="104"/>
      <c r="KYA132" s="104"/>
      <c r="KYB132" s="104"/>
      <c r="KYC132" s="104"/>
      <c r="KYD132" s="104"/>
      <c r="KYE132" s="104"/>
      <c r="KYF132" s="104"/>
      <c r="KYG132" s="104"/>
      <c r="KYH132" s="104"/>
      <c r="KYI132" s="104"/>
      <c r="KYJ132" s="104"/>
      <c r="KYK132" s="104"/>
      <c r="KYL132" s="104"/>
      <c r="KYM132" s="104"/>
      <c r="KYN132" s="104"/>
      <c r="KYO132" s="104"/>
      <c r="KYP132" s="104"/>
      <c r="KYQ132" s="104"/>
      <c r="KYR132" s="104"/>
      <c r="KYS132" s="104"/>
      <c r="KYT132" s="104"/>
      <c r="KYU132" s="104"/>
      <c r="KYV132" s="104"/>
      <c r="KYW132" s="104"/>
      <c r="KYX132" s="104"/>
      <c r="KYY132" s="104"/>
      <c r="KYZ132" s="104"/>
      <c r="KZA132" s="104"/>
      <c r="KZB132" s="104"/>
      <c r="KZC132" s="104"/>
      <c r="KZD132" s="104"/>
      <c r="KZE132" s="104"/>
      <c r="KZF132" s="104"/>
      <c r="KZG132" s="104"/>
      <c r="KZH132" s="104"/>
      <c r="KZI132" s="104"/>
      <c r="KZJ132" s="104"/>
      <c r="KZK132" s="104"/>
      <c r="KZL132" s="104"/>
      <c r="KZM132" s="104"/>
      <c r="KZN132" s="104"/>
      <c r="KZO132" s="104"/>
      <c r="KZP132" s="104"/>
      <c r="KZQ132" s="104"/>
      <c r="KZR132" s="104"/>
      <c r="KZS132" s="104"/>
      <c r="KZT132" s="104"/>
      <c r="KZU132" s="104"/>
      <c r="KZV132" s="104"/>
      <c r="KZW132" s="104"/>
      <c r="KZX132" s="104"/>
      <c r="KZY132" s="104"/>
      <c r="KZZ132" s="104"/>
      <c r="LAA132" s="104"/>
      <c r="LAB132" s="104"/>
      <c r="LAC132" s="104"/>
      <c r="LAD132" s="104"/>
      <c r="LAE132" s="104"/>
      <c r="LAF132" s="104"/>
      <c r="LAG132" s="104"/>
      <c r="LAH132" s="104"/>
      <c r="LAI132" s="104"/>
      <c r="LAJ132" s="104"/>
      <c r="LAK132" s="104"/>
      <c r="LAL132" s="104"/>
      <c r="LAM132" s="104"/>
      <c r="LAN132" s="104"/>
      <c r="LAO132" s="104"/>
      <c r="LAP132" s="104"/>
      <c r="LAQ132" s="104"/>
      <c r="LAR132" s="104"/>
      <c r="LAS132" s="104"/>
      <c r="LAT132" s="104"/>
      <c r="LAU132" s="104"/>
      <c r="LAV132" s="104"/>
      <c r="LAW132" s="104"/>
      <c r="LAX132" s="104"/>
      <c r="LAY132" s="104"/>
      <c r="LAZ132" s="104"/>
      <c r="LBA132" s="104"/>
      <c r="LBB132" s="104"/>
      <c r="LBC132" s="104"/>
      <c r="LBD132" s="104"/>
      <c r="LBE132" s="104"/>
      <c r="LBF132" s="104"/>
      <c r="LBG132" s="104"/>
      <c r="LBH132" s="104"/>
      <c r="LBI132" s="104"/>
      <c r="LBJ132" s="104"/>
      <c r="LBK132" s="104"/>
      <c r="LBL132" s="104"/>
      <c r="LBM132" s="104"/>
      <c r="LBN132" s="104"/>
      <c r="LBO132" s="104"/>
      <c r="LBP132" s="104"/>
      <c r="LBQ132" s="104"/>
      <c r="LBR132" s="104"/>
      <c r="LBS132" s="104"/>
      <c r="LBT132" s="104"/>
      <c r="LBU132" s="104"/>
      <c r="LBV132" s="104"/>
      <c r="LBW132" s="104"/>
      <c r="LBX132" s="104"/>
      <c r="LBY132" s="104"/>
      <c r="LBZ132" s="104"/>
      <c r="LCA132" s="104"/>
      <c r="LCB132" s="104"/>
      <c r="LCC132" s="104"/>
      <c r="LCD132" s="104"/>
      <c r="LCE132" s="104"/>
      <c r="LCF132" s="104"/>
      <c r="LCG132" s="104"/>
      <c r="LCH132" s="104"/>
      <c r="LCI132" s="104"/>
      <c r="LCJ132" s="104"/>
      <c r="LCK132" s="104"/>
      <c r="LCL132" s="104"/>
      <c r="LCM132" s="104"/>
      <c r="LCN132" s="104"/>
      <c r="LCO132" s="104"/>
      <c r="LCP132" s="104"/>
      <c r="LCQ132" s="104"/>
      <c r="LCR132" s="104"/>
      <c r="LCS132" s="104"/>
      <c r="LCT132" s="104"/>
      <c r="LCU132" s="104"/>
      <c r="LCV132" s="104"/>
      <c r="LCW132" s="104"/>
      <c r="LCX132" s="104"/>
      <c r="LCY132" s="104"/>
      <c r="LCZ132" s="104"/>
      <c r="LDA132" s="104"/>
      <c r="LDB132" s="104"/>
      <c r="LDC132" s="104"/>
      <c r="LDD132" s="104"/>
      <c r="LDE132" s="104"/>
      <c r="LDF132" s="104"/>
      <c r="LDG132" s="104"/>
      <c r="LDH132" s="104"/>
      <c r="LDI132" s="104"/>
      <c r="LDJ132" s="104"/>
      <c r="LDK132" s="104"/>
      <c r="LDL132" s="104"/>
      <c r="LDM132" s="104"/>
      <c r="LDN132" s="104"/>
      <c r="LDO132" s="104"/>
      <c r="LDP132" s="104"/>
      <c r="LDQ132" s="104"/>
      <c r="LDR132" s="104"/>
      <c r="LDS132" s="104"/>
      <c r="LDT132" s="104"/>
      <c r="LDU132" s="104"/>
      <c r="LDV132" s="104"/>
      <c r="LDW132" s="104"/>
      <c r="LDX132" s="104"/>
      <c r="LDY132" s="104"/>
      <c r="LDZ132" s="104"/>
      <c r="LEA132" s="104"/>
      <c r="LEB132" s="104"/>
      <c r="LEC132" s="104"/>
      <c r="LED132" s="104"/>
      <c r="LEE132" s="104"/>
      <c r="LEF132" s="104"/>
      <c r="LEG132" s="104"/>
      <c r="LEH132" s="104"/>
      <c r="LEI132" s="104"/>
      <c r="LEJ132" s="104"/>
      <c r="LEK132" s="104"/>
      <c r="LEL132" s="104"/>
      <c r="LEM132" s="104"/>
      <c r="LEN132" s="104"/>
      <c r="LEO132" s="104"/>
      <c r="LEP132" s="104"/>
      <c r="LEQ132" s="104"/>
      <c r="LER132" s="104"/>
      <c r="LES132" s="104"/>
      <c r="LET132" s="104"/>
      <c r="LEU132" s="104"/>
      <c r="LEV132" s="104"/>
      <c r="LEW132" s="104"/>
      <c r="LEX132" s="104"/>
      <c r="LEY132" s="104"/>
      <c r="LEZ132" s="104"/>
      <c r="LFA132" s="104"/>
      <c r="LFB132" s="104"/>
      <c r="LFC132" s="104"/>
      <c r="LFD132" s="104"/>
      <c r="LFE132" s="104"/>
      <c r="LFF132" s="104"/>
      <c r="LFG132" s="104"/>
      <c r="LFH132" s="104"/>
      <c r="LFI132" s="104"/>
      <c r="LFJ132" s="104"/>
      <c r="LFK132" s="104"/>
      <c r="LFL132" s="104"/>
      <c r="LFM132" s="104"/>
      <c r="LFN132" s="104"/>
      <c r="LFO132" s="104"/>
      <c r="LFP132" s="104"/>
      <c r="LFQ132" s="104"/>
      <c r="LFR132" s="104"/>
      <c r="LFS132" s="104"/>
      <c r="LFT132" s="104"/>
      <c r="LFU132" s="104"/>
      <c r="LFV132" s="104"/>
      <c r="LFW132" s="104"/>
      <c r="LFX132" s="104"/>
      <c r="LFY132" s="104"/>
      <c r="LFZ132" s="104"/>
      <c r="LGA132" s="104"/>
      <c r="LGB132" s="104"/>
      <c r="LGC132" s="104"/>
      <c r="LGD132" s="104"/>
      <c r="LGE132" s="104"/>
      <c r="LGF132" s="104"/>
      <c r="LGG132" s="104"/>
      <c r="LGH132" s="104"/>
      <c r="LGI132" s="104"/>
      <c r="LGJ132" s="104"/>
      <c r="LGK132" s="104"/>
      <c r="LGL132" s="104"/>
      <c r="LGM132" s="104"/>
      <c r="LGN132" s="104"/>
      <c r="LGO132" s="104"/>
      <c r="LGP132" s="104"/>
      <c r="LGQ132" s="104"/>
      <c r="LGR132" s="104"/>
      <c r="LGS132" s="104"/>
      <c r="LGT132" s="104"/>
      <c r="LGU132" s="104"/>
      <c r="LGV132" s="104"/>
      <c r="LGW132" s="104"/>
      <c r="LGX132" s="104"/>
      <c r="LGY132" s="104"/>
      <c r="LGZ132" s="104"/>
      <c r="LHA132" s="104"/>
      <c r="LHB132" s="104"/>
      <c r="LHC132" s="104"/>
      <c r="LHD132" s="104"/>
      <c r="LHE132" s="104"/>
      <c r="LHF132" s="104"/>
      <c r="LHG132" s="104"/>
      <c r="LHH132" s="104"/>
      <c r="LHI132" s="104"/>
      <c r="LHJ132" s="104"/>
      <c r="LHK132" s="104"/>
      <c r="LHL132" s="104"/>
      <c r="LHM132" s="104"/>
      <c r="LHN132" s="104"/>
      <c r="LHO132" s="104"/>
      <c r="LHP132" s="104"/>
      <c r="LHQ132" s="104"/>
      <c r="LHR132" s="104"/>
      <c r="LHS132" s="104"/>
      <c r="LHT132" s="104"/>
      <c r="LHU132" s="104"/>
      <c r="LHV132" s="104"/>
      <c r="LHW132" s="104"/>
      <c r="LHX132" s="104"/>
      <c r="LHY132" s="104"/>
      <c r="LHZ132" s="104"/>
      <c r="LIA132" s="104"/>
      <c r="LIB132" s="104"/>
      <c r="LIC132" s="104"/>
      <c r="LID132" s="104"/>
      <c r="LIE132" s="104"/>
      <c r="LIF132" s="104"/>
      <c r="LIG132" s="104"/>
      <c r="LIH132" s="104"/>
      <c r="LII132" s="104"/>
      <c r="LIJ132" s="104"/>
      <c r="LIK132" s="104"/>
      <c r="LIL132" s="104"/>
      <c r="LIM132" s="104"/>
      <c r="LIN132" s="104"/>
      <c r="LIO132" s="104"/>
      <c r="LIP132" s="104"/>
      <c r="LIQ132" s="104"/>
      <c r="LIR132" s="104"/>
      <c r="LIS132" s="104"/>
      <c r="LIT132" s="104"/>
      <c r="LIU132" s="104"/>
      <c r="LIV132" s="104"/>
      <c r="LIW132" s="104"/>
      <c r="LIX132" s="104"/>
      <c r="LIY132" s="104"/>
      <c r="LIZ132" s="104"/>
      <c r="LJA132" s="104"/>
      <c r="LJB132" s="104"/>
      <c r="LJC132" s="104"/>
      <c r="LJD132" s="104"/>
      <c r="LJE132" s="104"/>
      <c r="LJF132" s="104"/>
      <c r="LJG132" s="104"/>
      <c r="LJH132" s="104"/>
      <c r="LJI132" s="104"/>
      <c r="LJJ132" s="104"/>
      <c r="LJK132" s="104"/>
      <c r="LJL132" s="104"/>
      <c r="LJM132" s="104"/>
      <c r="LJN132" s="104"/>
      <c r="LJO132" s="104"/>
      <c r="LJP132" s="104"/>
      <c r="LJQ132" s="104"/>
      <c r="LJR132" s="104"/>
      <c r="LJS132" s="104"/>
      <c r="LJT132" s="104"/>
      <c r="LJU132" s="104"/>
      <c r="LJV132" s="104"/>
      <c r="LJW132" s="104"/>
      <c r="LJX132" s="104"/>
      <c r="LJY132" s="104"/>
      <c r="LJZ132" s="104"/>
      <c r="LKA132" s="104"/>
      <c r="LKB132" s="104"/>
      <c r="LKC132" s="104"/>
      <c r="LKD132" s="104"/>
      <c r="LKE132" s="104"/>
      <c r="LKF132" s="104"/>
      <c r="LKG132" s="104"/>
      <c r="LKH132" s="104"/>
      <c r="LKI132" s="104"/>
      <c r="LKJ132" s="104"/>
      <c r="LKK132" s="104"/>
      <c r="LKL132" s="104"/>
      <c r="LKM132" s="104"/>
      <c r="LKN132" s="104"/>
      <c r="LKO132" s="104"/>
      <c r="LKP132" s="104"/>
      <c r="LKQ132" s="104"/>
      <c r="LKR132" s="104"/>
      <c r="LKS132" s="104"/>
      <c r="LKT132" s="104"/>
      <c r="LKU132" s="104"/>
      <c r="LKV132" s="104"/>
      <c r="LKW132" s="104"/>
      <c r="LKX132" s="104"/>
      <c r="LKY132" s="104"/>
      <c r="LKZ132" s="104"/>
      <c r="LLA132" s="104"/>
      <c r="LLB132" s="104"/>
      <c r="LLC132" s="104"/>
      <c r="LLD132" s="104"/>
      <c r="LLE132" s="104"/>
      <c r="LLF132" s="104"/>
      <c r="LLG132" s="104"/>
      <c r="LLH132" s="104"/>
      <c r="LLI132" s="104"/>
      <c r="LLJ132" s="104"/>
      <c r="LLK132" s="104"/>
      <c r="LLL132" s="104"/>
      <c r="LLM132" s="104"/>
      <c r="LLN132" s="104"/>
      <c r="LLO132" s="104"/>
      <c r="LLP132" s="104"/>
      <c r="LLQ132" s="104"/>
      <c r="LLR132" s="104"/>
      <c r="LLS132" s="104"/>
      <c r="LLT132" s="104"/>
      <c r="LLU132" s="104"/>
      <c r="LLV132" s="104"/>
      <c r="LLW132" s="104"/>
      <c r="LLX132" s="104"/>
      <c r="LLY132" s="104"/>
      <c r="LLZ132" s="104"/>
      <c r="LMA132" s="104"/>
      <c r="LMB132" s="104"/>
      <c r="LMC132" s="104"/>
      <c r="LMD132" s="104"/>
      <c r="LME132" s="104"/>
      <c r="LMF132" s="104"/>
      <c r="LMG132" s="104"/>
      <c r="LMH132" s="104"/>
      <c r="LMI132" s="104"/>
      <c r="LMJ132" s="104"/>
      <c r="LMK132" s="104"/>
      <c r="LML132" s="104"/>
      <c r="LMM132" s="104"/>
      <c r="LMN132" s="104"/>
      <c r="LMO132" s="104"/>
      <c r="LMP132" s="104"/>
      <c r="LMQ132" s="104"/>
      <c r="LMR132" s="104"/>
      <c r="LMS132" s="104"/>
      <c r="LMT132" s="104"/>
      <c r="LMU132" s="104"/>
      <c r="LMV132" s="104"/>
      <c r="LMW132" s="104"/>
      <c r="LMX132" s="104"/>
      <c r="LMY132" s="104"/>
      <c r="LMZ132" s="104"/>
      <c r="LNA132" s="104"/>
      <c r="LNB132" s="104"/>
      <c r="LNC132" s="104"/>
      <c r="LND132" s="104"/>
      <c r="LNE132" s="104"/>
      <c r="LNF132" s="104"/>
      <c r="LNG132" s="104"/>
      <c r="LNH132" s="104"/>
      <c r="LNI132" s="104"/>
      <c r="LNJ132" s="104"/>
      <c r="LNK132" s="104"/>
      <c r="LNL132" s="104"/>
      <c r="LNM132" s="104"/>
      <c r="LNN132" s="104"/>
      <c r="LNO132" s="104"/>
      <c r="LNP132" s="104"/>
      <c r="LNQ132" s="104"/>
      <c r="LNR132" s="104"/>
      <c r="LNS132" s="104"/>
      <c r="LNT132" s="104"/>
      <c r="LNU132" s="104"/>
      <c r="LNV132" s="104"/>
      <c r="LNW132" s="104"/>
      <c r="LNX132" s="104"/>
      <c r="LNY132" s="104"/>
      <c r="LNZ132" s="104"/>
      <c r="LOA132" s="104"/>
      <c r="LOB132" s="104"/>
      <c r="LOC132" s="104"/>
      <c r="LOD132" s="104"/>
      <c r="LOE132" s="104"/>
      <c r="LOF132" s="104"/>
      <c r="LOG132" s="104"/>
      <c r="LOH132" s="104"/>
      <c r="LOI132" s="104"/>
      <c r="LOJ132" s="104"/>
      <c r="LOK132" s="104"/>
      <c r="LOL132" s="104"/>
      <c r="LOM132" s="104"/>
      <c r="LON132" s="104"/>
      <c r="LOO132" s="104"/>
      <c r="LOP132" s="104"/>
      <c r="LOQ132" s="104"/>
      <c r="LOR132" s="104"/>
      <c r="LOS132" s="104"/>
      <c r="LOT132" s="104"/>
      <c r="LOU132" s="104"/>
      <c r="LOV132" s="104"/>
      <c r="LOW132" s="104"/>
      <c r="LOX132" s="104"/>
      <c r="LOY132" s="104"/>
      <c r="LOZ132" s="104"/>
      <c r="LPA132" s="104"/>
      <c r="LPB132" s="104"/>
      <c r="LPC132" s="104"/>
      <c r="LPD132" s="104"/>
      <c r="LPE132" s="104"/>
      <c r="LPF132" s="104"/>
      <c r="LPG132" s="104"/>
      <c r="LPH132" s="104"/>
      <c r="LPI132" s="104"/>
      <c r="LPJ132" s="104"/>
      <c r="LPK132" s="104"/>
      <c r="LPL132" s="104"/>
      <c r="LPM132" s="104"/>
      <c r="LPN132" s="104"/>
      <c r="LPO132" s="104"/>
      <c r="LPP132" s="104"/>
      <c r="LPQ132" s="104"/>
      <c r="LPR132" s="104"/>
      <c r="LPS132" s="104"/>
      <c r="LPT132" s="104"/>
      <c r="LPU132" s="104"/>
      <c r="LPV132" s="104"/>
      <c r="LPW132" s="104"/>
      <c r="LPX132" s="104"/>
      <c r="LPY132" s="104"/>
      <c r="LPZ132" s="104"/>
      <c r="LQA132" s="104"/>
      <c r="LQB132" s="104"/>
      <c r="LQC132" s="104"/>
      <c r="LQD132" s="104"/>
      <c r="LQE132" s="104"/>
      <c r="LQF132" s="104"/>
      <c r="LQG132" s="104"/>
      <c r="LQH132" s="104"/>
      <c r="LQI132" s="104"/>
      <c r="LQJ132" s="104"/>
      <c r="LQK132" s="104"/>
      <c r="LQL132" s="104"/>
      <c r="LQM132" s="104"/>
      <c r="LQN132" s="104"/>
      <c r="LQO132" s="104"/>
      <c r="LQP132" s="104"/>
      <c r="LQQ132" s="104"/>
      <c r="LQR132" s="104"/>
      <c r="LQS132" s="104"/>
      <c r="LQT132" s="104"/>
      <c r="LQU132" s="104"/>
      <c r="LQV132" s="104"/>
      <c r="LQW132" s="104"/>
      <c r="LQX132" s="104"/>
      <c r="LQY132" s="104"/>
      <c r="LQZ132" s="104"/>
      <c r="LRA132" s="104"/>
      <c r="LRB132" s="104"/>
      <c r="LRC132" s="104"/>
      <c r="LRD132" s="104"/>
      <c r="LRE132" s="104"/>
      <c r="LRF132" s="104"/>
      <c r="LRG132" s="104"/>
      <c r="LRH132" s="104"/>
      <c r="LRI132" s="104"/>
      <c r="LRJ132" s="104"/>
      <c r="LRK132" s="104"/>
      <c r="LRL132" s="104"/>
      <c r="LRM132" s="104"/>
      <c r="LRN132" s="104"/>
      <c r="LRO132" s="104"/>
      <c r="LRP132" s="104"/>
      <c r="LRQ132" s="104"/>
      <c r="LRR132" s="104"/>
      <c r="LRS132" s="104"/>
      <c r="LRT132" s="104"/>
      <c r="LRU132" s="104"/>
      <c r="LRV132" s="104"/>
      <c r="LRW132" s="104"/>
      <c r="LRX132" s="104"/>
      <c r="LRY132" s="104"/>
      <c r="LRZ132" s="104"/>
      <c r="LSA132" s="104"/>
      <c r="LSB132" s="104"/>
      <c r="LSC132" s="104"/>
      <c r="LSD132" s="104"/>
      <c r="LSE132" s="104"/>
      <c r="LSF132" s="104"/>
      <c r="LSG132" s="104"/>
      <c r="LSH132" s="104"/>
      <c r="LSI132" s="104"/>
      <c r="LSJ132" s="104"/>
      <c r="LSK132" s="104"/>
      <c r="LSL132" s="104"/>
      <c r="LSM132" s="104"/>
      <c r="LSN132" s="104"/>
      <c r="LSO132" s="104"/>
      <c r="LSP132" s="104"/>
      <c r="LSQ132" s="104"/>
      <c r="LSR132" s="104"/>
      <c r="LSS132" s="104"/>
      <c r="LST132" s="104"/>
      <c r="LSU132" s="104"/>
      <c r="LSV132" s="104"/>
      <c r="LSW132" s="104"/>
      <c r="LSX132" s="104"/>
      <c r="LSY132" s="104"/>
      <c r="LSZ132" s="104"/>
      <c r="LTA132" s="104"/>
      <c r="LTB132" s="104"/>
      <c r="LTC132" s="104"/>
      <c r="LTD132" s="104"/>
      <c r="LTE132" s="104"/>
      <c r="LTF132" s="104"/>
      <c r="LTG132" s="104"/>
      <c r="LTH132" s="104"/>
      <c r="LTI132" s="104"/>
      <c r="LTJ132" s="104"/>
      <c r="LTK132" s="104"/>
      <c r="LTL132" s="104"/>
      <c r="LTM132" s="104"/>
      <c r="LTN132" s="104"/>
      <c r="LTO132" s="104"/>
      <c r="LTP132" s="104"/>
      <c r="LTQ132" s="104"/>
      <c r="LTR132" s="104"/>
      <c r="LTS132" s="104"/>
      <c r="LTT132" s="104"/>
      <c r="LTU132" s="104"/>
      <c r="LTV132" s="104"/>
      <c r="LTW132" s="104"/>
      <c r="LTX132" s="104"/>
      <c r="LTY132" s="104"/>
      <c r="LTZ132" s="104"/>
      <c r="LUA132" s="104"/>
      <c r="LUB132" s="104"/>
      <c r="LUC132" s="104"/>
      <c r="LUD132" s="104"/>
      <c r="LUE132" s="104"/>
      <c r="LUF132" s="104"/>
      <c r="LUG132" s="104"/>
      <c r="LUH132" s="104"/>
      <c r="LUI132" s="104"/>
      <c r="LUJ132" s="104"/>
      <c r="LUK132" s="104"/>
      <c r="LUL132" s="104"/>
      <c r="LUM132" s="104"/>
      <c r="LUN132" s="104"/>
      <c r="LUO132" s="104"/>
      <c r="LUP132" s="104"/>
      <c r="LUQ132" s="104"/>
      <c r="LUR132" s="104"/>
      <c r="LUS132" s="104"/>
      <c r="LUT132" s="104"/>
      <c r="LUU132" s="104"/>
      <c r="LUV132" s="104"/>
      <c r="LUW132" s="104"/>
      <c r="LUX132" s="104"/>
      <c r="LUY132" s="104"/>
      <c r="LUZ132" s="104"/>
      <c r="LVA132" s="104"/>
      <c r="LVB132" s="104"/>
      <c r="LVC132" s="104"/>
      <c r="LVD132" s="104"/>
      <c r="LVE132" s="104"/>
      <c r="LVF132" s="104"/>
      <c r="LVG132" s="104"/>
      <c r="LVH132" s="104"/>
      <c r="LVI132" s="104"/>
      <c r="LVJ132" s="104"/>
      <c r="LVK132" s="104"/>
      <c r="LVL132" s="104"/>
      <c r="LVM132" s="104"/>
      <c r="LVN132" s="104"/>
      <c r="LVO132" s="104"/>
      <c r="LVP132" s="104"/>
      <c r="LVQ132" s="104"/>
      <c r="LVR132" s="104"/>
      <c r="LVS132" s="104"/>
      <c r="LVT132" s="104"/>
      <c r="LVU132" s="104"/>
      <c r="LVV132" s="104"/>
      <c r="LVW132" s="104"/>
      <c r="LVX132" s="104"/>
      <c r="LVY132" s="104"/>
      <c r="LVZ132" s="104"/>
      <c r="LWA132" s="104"/>
      <c r="LWB132" s="104"/>
      <c r="LWC132" s="104"/>
      <c r="LWD132" s="104"/>
      <c r="LWE132" s="104"/>
      <c r="LWF132" s="104"/>
      <c r="LWG132" s="104"/>
      <c r="LWH132" s="104"/>
      <c r="LWI132" s="104"/>
      <c r="LWJ132" s="104"/>
      <c r="LWK132" s="104"/>
      <c r="LWL132" s="104"/>
      <c r="LWM132" s="104"/>
      <c r="LWN132" s="104"/>
      <c r="LWO132" s="104"/>
      <c r="LWP132" s="104"/>
      <c r="LWQ132" s="104"/>
      <c r="LWR132" s="104"/>
      <c r="LWS132" s="104"/>
      <c r="LWT132" s="104"/>
      <c r="LWU132" s="104"/>
      <c r="LWV132" s="104"/>
      <c r="LWW132" s="104"/>
      <c r="LWX132" s="104"/>
      <c r="LWY132" s="104"/>
      <c r="LWZ132" s="104"/>
      <c r="LXA132" s="104"/>
      <c r="LXB132" s="104"/>
      <c r="LXC132" s="104"/>
      <c r="LXD132" s="104"/>
      <c r="LXE132" s="104"/>
      <c r="LXF132" s="104"/>
      <c r="LXG132" s="104"/>
      <c r="LXH132" s="104"/>
      <c r="LXI132" s="104"/>
      <c r="LXJ132" s="104"/>
      <c r="LXK132" s="104"/>
      <c r="LXL132" s="104"/>
      <c r="LXM132" s="104"/>
      <c r="LXN132" s="104"/>
      <c r="LXO132" s="104"/>
      <c r="LXP132" s="104"/>
      <c r="LXQ132" s="104"/>
      <c r="LXR132" s="104"/>
      <c r="LXS132" s="104"/>
      <c r="LXT132" s="104"/>
      <c r="LXU132" s="104"/>
      <c r="LXV132" s="104"/>
      <c r="LXW132" s="104"/>
      <c r="LXX132" s="104"/>
      <c r="LXY132" s="104"/>
      <c r="LXZ132" s="104"/>
      <c r="LYA132" s="104"/>
      <c r="LYB132" s="104"/>
      <c r="LYC132" s="104"/>
      <c r="LYD132" s="104"/>
      <c r="LYE132" s="104"/>
      <c r="LYF132" s="104"/>
      <c r="LYG132" s="104"/>
      <c r="LYH132" s="104"/>
      <c r="LYI132" s="104"/>
      <c r="LYJ132" s="104"/>
      <c r="LYK132" s="104"/>
      <c r="LYL132" s="104"/>
      <c r="LYM132" s="104"/>
      <c r="LYN132" s="104"/>
      <c r="LYO132" s="104"/>
      <c r="LYP132" s="104"/>
      <c r="LYQ132" s="104"/>
      <c r="LYR132" s="104"/>
      <c r="LYS132" s="104"/>
      <c r="LYT132" s="104"/>
      <c r="LYU132" s="104"/>
      <c r="LYV132" s="104"/>
      <c r="LYW132" s="104"/>
      <c r="LYX132" s="104"/>
      <c r="LYY132" s="104"/>
      <c r="LYZ132" s="104"/>
      <c r="LZA132" s="104"/>
      <c r="LZB132" s="104"/>
      <c r="LZC132" s="104"/>
      <c r="LZD132" s="104"/>
      <c r="LZE132" s="104"/>
      <c r="LZF132" s="104"/>
      <c r="LZG132" s="104"/>
      <c r="LZH132" s="104"/>
      <c r="LZI132" s="104"/>
      <c r="LZJ132" s="104"/>
      <c r="LZK132" s="104"/>
      <c r="LZL132" s="104"/>
      <c r="LZM132" s="104"/>
      <c r="LZN132" s="104"/>
      <c r="LZO132" s="104"/>
      <c r="LZP132" s="104"/>
      <c r="LZQ132" s="104"/>
      <c r="LZR132" s="104"/>
      <c r="LZS132" s="104"/>
      <c r="LZT132" s="104"/>
      <c r="LZU132" s="104"/>
      <c r="LZV132" s="104"/>
      <c r="LZW132" s="104"/>
      <c r="LZX132" s="104"/>
      <c r="LZY132" s="104"/>
      <c r="LZZ132" s="104"/>
      <c r="MAA132" s="104"/>
      <c r="MAB132" s="104"/>
      <c r="MAC132" s="104"/>
      <c r="MAD132" s="104"/>
      <c r="MAE132" s="104"/>
      <c r="MAF132" s="104"/>
      <c r="MAG132" s="104"/>
      <c r="MAH132" s="104"/>
      <c r="MAI132" s="104"/>
      <c r="MAJ132" s="104"/>
      <c r="MAK132" s="104"/>
      <c r="MAL132" s="104"/>
      <c r="MAM132" s="104"/>
      <c r="MAN132" s="104"/>
      <c r="MAO132" s="104"/>
      <c r="MAP132" s="104"/>
      <c r="MAQ132" s="104"/>
      <c r="MAR132" s="104"/>
      <c r="MAS132" s="104"/>
      <c r="MAT132" s="104"/>
      <c r="MAU132" s="104"/>
      <c r="MAV132" s="104"/>
      <c r="MAW132" s="104"/>
      <c r="MAX132" s="104"/>
      <c r="MAY132" s="104"/>
      <c r="MAZ132" s="104"/>
      <c r="MBA132" s="104"/>
      <c r="MBB132" s="104"/>
      <c r="MBC132" s="104"/>
      <c r="MBD132" s="104"/>
      <c r="MBE132" s="104"/>
      <c r="MBF132" s="104"/>
      <c r="MBG132" s="104"/>
      <c r="MBH132" s="104"/>
      <c r="MBI132" s="104"/>
      <c r="MBJ132" s="104"/>
      <c r="MBK132" s="104"/>
      <c r="MBL132" s="104"/>
      <c r="MBM132" s="104"/>
      <c r="MBN132" s="104"/>
      <c r="MBO132" s="104"/>
      <c r="MBP132" s="104"/>
      <c r="MBQ132" s="104"/>
      <c r="MBR132" s="104"/>
      <c r="MBS132" s="104"/>
      <c r="MBT132" s="104"/>
      <c r="MBU132" s="104"/>
      <c r="MBV132" s="104"/>
      <c r="MBW132" s="104"/>
      <c r="MBX132" s="104"/>
      <c r="MBY132" s="104"/>
      <c r="MBZ132" s="104"/>
      <c r="MCA132" s="104"/>
      <c r="MCB132" s="104"/>
      <c r="MCC132" s="104"/>
      <c r="MCD132" s="104"/>
      <c r="MCE132" s="104"/>
      <c r="MCF132" s="104"/>
      <c r="MCG132" s="104"/>
      <c r="MCH132" s="104"/>
      <c r="MCI132" s="104"/>
      <c r="MCJ132" s="104"/>
      <c r="MCK132" s="104"/>
      <c r="MCL132" s="104"/>
      <c r="MCM132" s="104"/>
      <c r="MCN132" s="104"/>
      <c r="MCO132" s="104"/>
      <c r="MCP132" s="104"/>
      <c r="MCQ132" s="104"/>
      <c r="MCR132" s="104"/>
      <c r="MCS132" s="104"/>
      <c r="MCT132" s="104"/>
      <c r="MCU132" s="104"/>
      <c r="MCV132" s="104"/>
      <c r="MCW132" s="104"/>
      <c r="MCX132" s="104"/>
      <c r="MCY132" s="104"/>
      <c r="MCZ132" s="104"/>
      <c r="MDA132" s="104"/>
      <c r="MDB132" s="104"/>
      <c r="MDC132" s="104"/>
      <c r="MDD132" s="104"/>
      <c r="MDE132" s="104"/>
      <c r="MDF132" s="104"/>
      <c r="MDG132" s="104"/>
      <c r="MDH132" s="104"/>
      <c r="MDI132" s="104"/>
      <c r="MDJ132" s="104"/>
      <c r="MDK132" s="104"/>
      <c r="MDL132" s="104"/>
      <c r="MDM132" s="104"/>
      <c r="MDN132" s="104"/>
      <c r="MDO132" s="104"/>
      <c r="MDP132" s="104"/>
      <c r="MDQ132" s="104"/>
      <c r="MDR132" s="104"/>
      <c r="MDS132" s="104"/>
      <c r="MDT132" s="104"/>
      <c r="MDU132" s="104"/>
      <c r="MDV132" s="104"/>
      <c r="MDW132" s="104"/>
      <c r="MDX132" s="104"/>
      <c r="MDY132" s="104"/>
      <c r="MDZ132" s="104"/>
      <c r="MEA132" s="104"/>
      <c r="MEB132" s="104"/>
      <c r="MEC132" s="104"/>
      <c r="MED132" s="104"/>
      <c r="MEE132" s="104"/>
      <c r="MEF132" s="104"/>
      <c r="MEG132" s="104"/>
      <c r="MEH132" s="104"/>
      <c r="MEI132" s="104"/>
      <c r="MEJ132" s="104"/>
      <c r="MEK132" s="104"/>
      <c r="MEL132" s="104"/>
      <c r="MEM132" s="104"/>
      <c r="MEN132" s="104"/>
      <c r="MEO132" s="104"/>
      <c r="MEP132" s="104"/>
      <c r="MEQ132" s="104"/>
      <c r="MER132" s="104"/>
      <c r="MES132" s="104"/>
      <c r="MET132" s="104"/>
      <c r="MEU132" s="104"/>
      <c r="MEV132" s="104"/>
      <c r="MEW132" s="104"/>
      <c r="MEX132" s="104"/>
      <c r="MEY132" s="104"/>
      <c r="MEZ132" s="104"/>
      <c r="MFA132" s="104"/>
      <c r="MFB132" s="104"/>
      <c r="MFC132" s="104"/>
      <c r="MFD132" s="104"/>
      <c r="MFE132" s="104"/>
      <c r="MFF132" s="104"/>
      <c r="MFG132" s="104"/>
      <c r="MFH132" s="104"/>
      <c r="MFI132" s="104"/>
      <c r="MFJ132" s="104"/>
      <c r="MFK132" s="104"/>
      <c r="MFL132" s="104"/>
      <c r="MFM132" s="104"/>
      <c r="MFN132" s="104"/>
      <c r="MFO132" s="104"/>
      <c r="MFP132" s="104"/>
      <c r="MFQ132" s="104"/>
      <c r="MFR132" s="104"/>
      <c r="MFS132" s="104"/>
      <c r="MFT132" s="104"/>
      <c r="MFU132" s="104"/>
      <c r="MFV132" s="104"/>
      <c r="MFW132" s="104"/>
      <c r="MFX132" s="104"/>
      <c r="MFY132" s="104"/>
      <c r="MFZ132" s="104"/>
      <c r="MGA132" s="104"/>
      <c r="MGB132" s="104"/>
      <c r="MGC132" s="104"/>
      <c r="MGD132" s="104"/>
      <c r="MGE132" s="104"/>
      <c r="MGF132" s="104"/>
      <c r="MGG132" s="104"/>
      <c r="MGH132" s="104"/>
      <c r="MGI132" s="104"/>
      <c r="MGJ132" s="104"/>
      <c r="MGK132" s="104"/>
      <c r="MGL132" s="104"/>
      <c r="MGM132" s="104"/>
      <c r="MGN132" s="104"/>
      <c r="MGO132" s="104"/>
      <c r="MGP132" s="104"/>
      <c r="MGQ132" s="104"/>
      <c r="MGR132" s="104"/>
      <c r="MGS132" s="104"/>
      <c r="MGT132" s="104"/>
      <c r="MGU132" s="104"/>
      <c r="MGV132" s="104"/>
      <c r="MGW132" s="104"/>
      <c r="MGX132" s="104"/>
      <c r="MGY132" s="104"/>
      <c r="MGZ132" s="104"/>
      <c r="MHA132" s="104"/>
      <c r="MHB132" s="104"/>
      <c r="MHC132" s="104"/>
      <c r="MHD132" s="104"/>
      <c r="MHE132" s="104"/>
      <c r="MHF132" s="104"/>
      <c r="MHG132" s="104"/>
      <c r="MHH132" s="104"/>
      <c r="MHI132" s="104"/>
      <c r="MHJ132" s="104"/>
      <c r="MHK132" s="104"/>
      <c r="MHL132" s="104"/>
      <c r="MHM132" s="104"/>
      <c r="MHN132" s="104"/>
      <c r="MHO132" s="104"/>
      <c r="MHP132" s="104"/>
      <c r="MHQ132" s="104"/>
      <c r="MHR132" s="104"/>
      <c r="MHS132" s="104"/>
      <c r="MHT132" s="104"/>
      <c r="MHU132" s="104"/>
      <c r="MHV132" s="104"/>
      <c r="MHW132" s="104"/>
      <c r="MHX132" s="104"/>
      <c r="MHY132" s="104"/>
      <c r="MHZ132" s="104"/>
      <c r="MIA132" s="104"/>
      <c r="MIB132" s="104"/>
      <c r="MIC132" s="104"/>
      <c r="MID132" s="104"/>
      <c r="MIE132" s="104"/>
      <c r="MIF132" s="104"/>
      <c r="MIG132" s="104"/>
      <c r="MIH132" s="104"/>
      <c r="MII132" s="104"/>
      <c r="MIJ132" s="104"/>
      <c r="MIK132" s="104"/>
      <c r="MIL132" s="104"/>
      <c r="MIM132" s="104"/>
      <c r="MIN132" s="104"/>
      <c r="MIO132" s="104"/>
      <c r="MIP132" s="104"/>
      <c r="MIQ132" s="104"/>
      <c r="MIR132" s="104"/>
      <c r="MIS132" s="104"/>
      <c r="MIT132" s="104"/>
      <c r="MIU132" s="104"/>
      <c r="MIV132" s="104"/>
      <c r="MIW132" s="104"/>
      <c r="MIX132" s="104"/>
      <c r="MIY132" s="104"/>
      <c r="MIZ132" s="104"/>
      <c r="MJA132" s="104"/>
      <c r="MJB132" s="104"/>
      <c r="MJC132" s="104"/>
      <c r="MJD132" s="104"/>
      <c r="MJE132" s="104"/>
      <c r="MJF132" s="104"/>
      <c r="MJG132" s="104"/>
      <c r="MJH132" s="104"/>
      <c r="MJI132" s="104"/>
      <c r="MJJ132" s="104"/>
      <c r="MJK132" s="104"/>
      <c r="MJL132" s="104"/>
      <c r="MJM132" s="104"/>
      <c r="MJN132" s="104"/>
      <c r="MJO132" s="104"/>
      <c r="MJP132" s="104"/>
      <c r="MJQ132" s="104"/>
      <c r="MJR132" s="104"/>
      <c r="MJS132" s="104"/>
      <c r="MJT132" s="104"/>
      <c r="MJU132" s="104"/>
      <c r="MJV132" s="104"/>
      <c r="MJW132" s="104"/>
      <c r="MJX132" s="104"/>
      <c r="MJY132" s="104"/>
      <c r="MJZ132" s="104"/>
      <c r="MKA132" s="104"/>
      <c r="MKB132" s="104"/>
      <c r="MKC132" s="104"/>
      <c r="MKD132" s="104"/>
      <c r="MKE132" s="104"/>
      <c r="MKF132" s="104"/>
      <c r="MKG132" s="104"/>
      <c r="MKH132" s="104"/>
      <c r="MKI132" s="104"/>
      <c r="MKJ132" s="104"/>
      <c r="MKK132" s="104"/>
      <c r="MKL132" s="104"/>
      <c r="MKM132" s="104"/>
      <c r="MKN132" s="104"/>
      <c r="MKO132" s="104"/>
      <c r="MKP132" s="104"/>
      <c r="MKQ132" s="104"/>
      <c r="MKR132" s="104"/>
      <c r="MKS132" s="104"/>
      <c r="MKT132" s="104"/>
      <c r="MKU132" s="104"/>
      <c r="MKV132" s="104"/>
      <c r="MKW132" s="104"/>
      <c r="MKX132" s="104"/>
      <c r="MKY132" s="104"/>
      <c r="MKZ132" s="104"/>
      <c r="MLA132" s="104"/>
      <c r="MLB132" s="104"/>
      <c r="MLC132" s="104"/>
      <c r="MLD132" s="104"/>
      <c r="MLE132" s="104"/>
      <c r="MLF132" s="104"/>
      <c r="MLG132" s="104"/>
      <c r="MLH132" s="104"/>
      <c r="MLI132" s="104"/>
      <c r="MLJ132" s="104"/>
      <c r="MLK132" s="104"/>
      <c r="MLL132" s="104"/>
      <c r="MLM132" s="104"/>
      <c r="MLN132" s="104"/>
      <c r="MLO132" s="104"/>
      <c r="MLP132" s="104"/>
      <c r="MLQ132" s="104"/>
      <c r="MLR132" s="104"/>
      <c r="MLS132" s="104"/>
      <c r="MLT132" s="104"/>
      <c r="MLU132" s="104"/>
      <c r="MLV132" s="104"/>
      <c r="MLW132" s="104"/>
      <c r="MLX132" s="104"/>
      <c r="MLY132" s="104"/>
      <c r="MLZ132" s="104"/>
      <c r="MMA132" s="104"/>
      <c r="MMB132" s="104"/>
      <c r="MMC132" s="104"/>
      <c r="MMD132" s="104"/>
      <c r="MME132" s="104"/>
      <c r="MMF132" s="104"/>
      <c r="MMG132" s="104"/>
      <c r="MMH132" s="104"/>
      <c r="MMI132" s="104"/>
      <c r="MMJ132" s="104"/>
      <c r="MMK132" s="104"/>
      <c r="MML132" s="104"/>
      <c r="MMM132" s="104"/>
      <c r="MMN132" s="104"/>
      <c r="MMO132" s="104"/>
      <c r="MMP132" s="104"/>
      <c r="MMQ132" s="104"/>
      <c r="MMR132" s="104"/>
      <c r="MMS132" s="104"/>
      <c r="MMT132" s="104"/>
      <c r="MMU132" s="104"/>
      <c r="MMV132" s="104"/>
      <c r="MMW132" s="104"/>
      <c r="MMX132" s="104"/>
      <c r="MMY132" s="104"/>
      <c r="MMZ132" s="104"/>
      <c r="MNA132" s="104"/>
      <c r="MNB132" s="104"/>
      <c r="MNC132" s="104"/>
      <c r="MND132" s="104"/>
      <c r="MNE132" s="104"/>
      <c r="MNF132" s="104"/>
      <c r="MNG132" s="104"/>
      <c r="MNH132" s="104"/>
      <c r="MNI132" s="104"/>
      <c r="MNJ132" s="104"/>
      <c r="MNK132" s="104"/>
      <c r="MNL132" s="104"/>
      <c r="MNM132" s="104"/>
      <c r="MNN132" s="104"/>
      <c r="MNO132" s="104"/>
      <c r="MNP132" s="104"/>
      <c r="MNQ132" s="104"/>
      <c r="MNR132" s="104"/>
      <c r="MNS132" s="104"/>
      <c r="MNT132" s="104"/>
      <c r="MNU132" s="104"/>
      <c r="MNV132" s="104"/>
      <c r="MNW132" s="104"/>
      <c r="MNX132" s="104"/>
      <c r="MNY132" s="104"/>
      <c r="MNZ132" s="104"/>
      <c r="MOA132" s="104"/>
      <c r="MOB132" s="104"/>
      <c r="MOC132" s="104"/>
      <c r="MOD132" s="104"/>
      <c r="MOE132" s="104"/>
      <c r="MOF132" s="104"/>
      <c r="MOG132" s="104"/>
      <c r="MOH132" s="104"/>
      <c r="MOI132" s="104"/>
      <c r="MOJ132" s="104"/>
      <c r="MOK132" s="104"/>
      <c r="MOL132" s="104"/>
      <c r="MOM132" s="104"/>
      <c r="MON132" s="104"/>
      <c r="MOO132" s="104"/>
      <c r="MOP132" s="104"/>
      <c r="MOQ132" s="104"/>
      <c r="MOR132" s="104"/>
      <c r="MOS132" s="104"/>
      <c r="MOT132" s="104"/>
      <c r="MOU132" s="104"/>
      <c r="MOV132" s="104"/>
      <c r="MOW132" s="104"/>
      <c r="MOX132" s="104"/>
      <c r="MOY132" s="104"/>
      <c r="MOZ132" s="104"/>
      <c r="MPA132" s="104"/>
      <c r="MPB132" s="104"/>
      <c r="MPC132" s="104"/>
      <c r="MPD132" s="104"/>
      <c r="MPE132" s="104"/>
      <c r="MPF132" s="104"/>
      <c r="MPG132" s="104"/>
      <c r="MPH132" s="104"/>
      <c r="MPI132" s="104"/>
      <c r="MPJ132" s="104"/>
      <c r="MPK132" s="104"/>
      <c r="MPL132" s="104"/>
      <c r="MPM132" s="104"/>
      <c r="MPN132" s="104"/>
      <c r="MPO132" s="104"/>
      <c r="MPP132" s="104"/>
      <c r="MPQ132" s="104"/>
      <c r="MPR132" s="104"/>
      <c r="MPS132" s="104"/>
      <c r="MPT132" s="104"/>
      <c r="MPU132" s="104"/>
      <c r="MPV132" s="104"/>
      <c r="MPW132" s="104"/>
      <c r="MPX132" s="104"/>
      <c r="MPY132" s="104"/>
      <c r="MPZ132" s="104"/>
      <c r="MQA132" s="104"/>
      <c r="MQB132" s="104"/>
      <c r="MQC132" s="104"/>
      <c r="MQD132" s="104"/>
      <c r="MQE132" s="104"/>
      <c r="MQF132" s="104"/>
      <c r="MQG132" s="104"/>
      <c r="MQH132" s="104"/>
      <c r="MQI132" s="104"/>
      <c r="MQJ132" s="104"/>
      <c r="MQK132" s="104"/>
      <c r="MQL132" s="104"/>
      <c r="MQM132" s="104"/>
      <c r="MQN132" s="104"/>
      <c r="MQO132" s="104"/>
      <c r="MQP132" s="104"/>
      <c r="MQQ132" s="104"/>
      <c r="MQR132" s="104"/>
      <c r="MQS132" s="104"/>
      <c r="MQT132" s="104"/>
      <c r="MQU132" s="104"/>
      <c r="MQV132" s="104"/>
      <c r="MQW132" s="104"/>
      <c r="MQX132" s="104"/>
      <c r="MQY132" s="104"/>
      <c r="MQZ132" s="104"/>
      <c r="MRA132" s="104"/>
      <c r="MRB132" s="104"/>
      <c r="MRC132" s="104"/>
      <c r="MRD132" s="104"/>
      <c r="MRE132" s="104"/>
      <c r="MRF132" s="104"/>
      <c r="MRG132" s="104"/>
      <c r="MRH132" s="104"/>
      <c r="MRI132" s="104"/>
      <c r="MRJ132" s="104"/>
      <c r="MRK132" s="104"/>
      <c r="MRL132" s="104"/>
      <c r="MRM132" s="104"/>
      <c r="MRN132" s="104"/>
      <c r="MRO132" s="104"/>
      <c r="MRP132" s="104"/>
      <c r="MRQ132" s="104"/>
      <c r="MRR132" s="104"/>
      <c r="MRS132" s="104"/>
      <c r="MRT132" s="104"/>
      <c r="MRU132" s="104"/>
      <c r="MRV132" s="104"/>
      <c r="MRW132" s="104"/>
      <c r="MRX132" s="104"/>
      <c r="MRY132" s="104"/>
      <c r="MRZ132" s="104"/>
      <c r="MSA132" s="104"/>
      <c r="MSB132" s="104"/>
      <c r="MSC132" s="104"/>
      <c r="MSD132" s="104"/>
      <c r="MSE132" s="104"/>
      <c r="MSF132" s="104"/>
      <c r="MSG132" s="104"/>
      <c r="MSH132" s="104"/>
      <c r="MSI132" s="104"/>
      <c r="MSJ132" s="104"/>
      <c r="MSK132" s="104"/>
      <c r="MSL132" s="104"/>
      <c r="MSM132" s="104"/>
      <c r="MSN132" s="104"/>
      <c r="MSO132" s="104"/>
      <c r="MSP132" s="104"/>
      <c r="MSQ132" s="104"/>
      <c r="MSR132" s="104"/>
      <c r="MSS132" s="104"/>
      <c r="MST132" s="104"/>
      <c r="MSU132" s="104"/>
      <c r="MSV132" s="104"/>
      <c r="MSW132" s="104"/>
      <c r="MSX132" s="104"/>
      <c r="MSY132" s="104"/>
      <c r="MSZ132" s="104"/>
      <c r="MTA132" s="104"/>
      <c r="MTB132" s="104"/>
      <c r="MTC132" s="104"/>
      <c r="MTD132" s="104"/>
      <c r="MTE132" s="104"/>
      <c r="MTF132" s="104"/>
      <c r="MTG132" s="104"/>
      <c r="MTH132" s="104"/>
      <c r="MTI132" s="104"/>
      <c r="MTJ132" s="104"/>
      <c r="MTK132" s="104"/>
      <c r="MTL132" s="104"/>
      <c r="MTM132" s="104"/>
      <c r="MTN132" s="104"/>
      <c r="MTO132" s="104"/>
      <c r="MTP132" s="104"/>
      <c r="MTQ132" s="104"/>
      <c r="MTR132" s="104"/>
      <c r="MTS132" s="104"/>
      <c r="MTT132" s="104"/>
      <c r="MTU132" s="104"/>
      <c r="MTV132" s="104"/>
      <c r="MTW132" s="104"/>
      <c r="MTX132" s="104"/>
      <c r="MTY132" s="104"/>
      <c r="MTZ132" s="104"/>
      <c r="MUA132" s="104"/>
      <c r="MUB132" s="104"/>
      <c r="MUC132" s="104"/>
      <c r="MUD132" s="104"/>
      <c r="MUE132" s="104"/>
      <c r="MUF132" s="104"/>
      <c r="MUG132" s="104"/>
      <c r="MUH132" s="104"/>
      <c r="MUI132" s="104"/>
      <c r="MUJ132" s="104"/>
      <c r="MUK132" s="104"/>
      <c r="MUL132" s="104"/>
      <c r="MUM132" s="104"/>
      <c r="MUN132" s="104"/>
      <c r="MUO132" s="104"/>
      <c r="MUP132" s="104"/>
      <c r="MUQ132" s="104"/>
      <c r="MUR132" s="104"/>
      <c r="MUS132" s="104"/>
      <c r="MUT132" s="104"/>
      <c r="MUU132" s="104"/>
      <c r="MUV132" s="104"/>
      <c r="MUW132" s="104"/>
      <c r="MUX132" s="104"/>
      <c r="MUY132" s="104"/>
      <c r="MUZ132" s="104"/>
      <c r="MVA132" s="104"/>
      <c r="MVB132" s="104"/>
      <c r="MVC132" s="104"/>
      <c r="MVD132" s="104"/>
      <c r="MVE132" s="104"/>
      <c r="MVF132" s="104"/>
      <c r="MVG132" s="104"/>
      <c r="MVH132" s="104"/>
      <c r="MVI132" s="104"/>
      <c r="MVJ132" s="104"/>
      <c r="MVK132" s="104"/>
      <c r="MVL132" s="104"/>
      <c r="MVM132" s="104"/>
      <c r="MVN132" s="104"/>
      <c r="MVO132" s="104"/>
      <c r="MVP132" s="104"/>
      <c r="MVQ132" s="104"/>
      <c r="MVR132" s="104"/>
      <c r="MVS132" s="104"/>
      <c r="MVT132" s="104"/>
      <c r="MVU132" s="104"/>
      <c r="MVV132" s="104"/>
      <c r="MVW132" s="104"/>
      <c r="MVX132" s="104"/>
      <c r="MVY132" s="104"/>
      <c r="MVZ132" s="104"/>
      <c r="MWA132" s="104"/>
      <c r="MWB132" s="104"/>
      <c r="MWC132" s="104"/>
      <c r="MWD132" s="104"/>
      <c r="MWE132" s="104"/>
      <c r="MWF132" s="104"/>
      <c r="MWG132" s="104"/>
      <c r="MWH132" s="104"/>
      <c r="MWI132" s="104"/>
      <c r="MWJ132" s="104"/>
      <c r="MWK132" s="104"/>
      <c r="MWL132" s="104"/>
      <c r="MWM132" s="104"/>
      <c r="MWN132" s="104"/>
      <c r="MWO132" s="104"/>
      <c r="MWP132" s="104"/>
      <c r="MWQ132" s="104"/>
      <c r="MWR132" s="104"/>
      <c r="MWS132" s="104"/>
      <c r="MWT132" s="104"/>
      <c r="MWU132" s="104"/>
      <c r="MWV132" s="104"/>
      <c r="MWW132" s="104"/>
      <c r="MWX132" s="104"/>
      <c r="MWY132" s="104"/>
      <c r="MWZ132" s="104"/>
      <c r="MXA132" s="104"/>
      <c r="MXB132" s="104"/>
      <c r="MXC132" s="104"/>
      <c r="MXD132" s="104"/>
      <c r="MXE132" s="104"/>
      <c r="MXF132" s="104"/>
      <c r="MXG132" s="104"/>
      <c r="MXH132" s="104"/>
      <c r="MXI132" s="104"/>
      <c r="MXJ132" s="104"/>
      <c r="MXK132" s="104"/>
      <c r="MXL132" s="104"/>
      <c r="MXM132" s="104"/>
      <c r="MXN132" s="104"/>
      <c r="MXO132" s="104"/>
      <c r="MXP132" s="104"/>
      <c r="MXQ132" s="104"/>
      <c r="MXR132" s="104"/>
      <c r="MXS132" s="104"/>
      <c r="MXT132" s="104"/>
      <c r="MXU132" s="104"/>
      <c r="MXV132" s="104"/>
      <c r="MXW132" s="104"/>
      <c r="MXX132" s="104"/>
      <c r="MXY132" s="104"/>
      <c r="MXZ132" s="104"/>
      <c r="MYA132" s="104"/>
      <c r="MYB132" s="104"/>
      <c r="MYC132" s="104"/>
      <c r="MYD132" s="104"/>
      <c r="MYE132" s="104"/>
      <c r="MYF132" s="104"/>
      <c r="MYG132" s="104"/>
      <c r="MYH132" s="104"/>
      <c r="MYI132" s="104"/>
      <c r="MYJ132" s="104"/>
      <c r="MYK132" s="104"/>
      <c r="MYL132" s="104"/>
      <c r="MYM132" s="104"/>
      <c r="MYN132" s="104"/>
      <c r="MYO132" s="104"/>
      <c r="MYP132" s="104"/>
      <c r="MYQ132" s="104"/>
      <c r="MYR132" s="104"/>
      <c r="MYS132" s="104"/>
      <c r="MYT132" s="104"/>
      <c r="MYU132" s="104"/>
      <c r="MYV132" s="104"/>
      <c r="MYW132" s="104"/>
      <c r="MYX132" s="104"/>
      <c r="MYY132" s="104"/>
      <c r="MYZ132" s="104"/>
      <c r="MZA132" s="104"/>
      <c r="MZB132" s="104"/>
      <c r="MZC132" s="104"/>
      <c r="MZD132" s="104"/>
      <c r="MZE132" s="104"/>
      <c r="MZF132" s="104"/>
      <c r="MZG132" s="104"/>
      <c r="MZH132" s="104"/>
      <c r="MZI132" s="104"/>
      <c r="MZJ132" s="104"/>
      <c r="MZK132" s="104"/>
      <c r="MZL132" s="104"/>
      <c r="MZM132" s="104"/>
      <c r="MZN132" s="104"/>
      <c r="MZO132" s="104"/>
      <c r="MZP132" s="104"/>
      <c r="MZQ132" s="104"/>
      <c r="MZR132" s="104"/>
      <c r="MZS132" s="104"/>
      <c r="MZT132" s="104"/>
      <c r="MZU132" s="104"/>
      <c r="MZV132" s="104"/>
      <c r="MZW132" s="104"/>
      <c r="MZX132" s="104"/>
      <c r="MZY132" s="104"/>
      <c r="MZZ132" s="104"/>
      <c r="NAA132" s="104"/>
      <c r="NAB132" s="104"/>
      <c r="NAC132" s="104"/>
      <c r="NAD132" s="104"/>
      <c r="NAE132" s="104"/>
      <c r="NAF132" s="104"/>
      <c r="NAG132" s="104"/>
      <c r="NAH132" s="104"/>
      <c r="NAI132" s="104"/>
      <c r="NAJ132" s="104"/>
      <c r="NAK132" s="104"/>
      <c r="NAL132" s="104"/>
      <c r="NAM132" s="104"/>
      <c r="NAN132" s="104"/>
      <c r="NAO132" s="104"/>
      <c r="NAP132" s="104"/>
      <c r="NAQ132" s="104"/>
      <c r="NAR132" s="104"/>
      <c r="NAS132" s="104"/>
      <c r="NAT132" s="104"/>
      <c r="NAU132" s="104"/>
      <c r="NAV132" s="104"/>
      <c r="NAW132" s="104"/>
      <c r="NAX132" s="104"/>
      <c r="NAY132" s="104"/>
      <c r="NAZ132" s="104"/>
      <c r="NBA132" s="104"/>
      <c r="NBB132" s="104"/>
      <c r="NBC132" s="104"/>
      <c r="NBD132" s="104"/>
      <c r="NBE132" s="104"/>
      <c r="NBF132" s="104"/>
      <c r="NBG132" s="104"/>
      <c r="NBH132" s="104"/>
      <c r="NBI132" s="104"/>
      <c r="NBJ132" s="104"/>
      <c r="NBK132" s="104"/>
      <c r="NBL132" s="104"/>
      <c r="NBM132" s="104"/>
      <c r="NBN132" s="104"/>
      <c r="NBO132" s="104"/>
      <c r="NBP132" s="104"/>
      <c r="NBQ132" s="104"/>
      <c r="NBR132" s="104"/>
      <c r="NBS132" s="104"/>
      <c r="NBT132" s="104"/>
      <c r="NBU132" s="104"/>
      <c r="NBV132" s="104"/>
      <c r="NBW132" s="104"/>
      <c r="NBX132" s="104"/>
      <c r="NBY132" s="104"/>
      <c r="NBZ132" s="104"/>
      <c r="NCA132" s="104"/>
      <c r="NCB132" s="104"/>
      <c r="NCC132" s="104"/>
      <c r="NCD132" s="104"/>
      <c r="NCE132" s="104"/>
      <c r="NCF132" s="104"/>
      <c r="NCG132" s="104"/>
      <c r="NCH132" s="104"/>
      <c r="NCI132" s="104"/>
      <c r="NCJ132" s="104"/>
      <c r="NCK132" s="104"/>
      <c r="NCL132" s="104"/>
      <c r="NCM132" s="104"/>
      <c r="NCN132" s="104"/>
      <c r="NCO132" s="104"/>
      <c r="NCP132" s="104"/>
      <c r="NCQ132" s="104"/>
      <c r="NCR132" s="104"/>
      <c r="NCS132" s="104"/>
      <c r="NCT132" s="104"/>
      <c r="NCU132" s="104"/>
      <c r="NCV132" s="104"/>
      <c r="NCW132" s="104"/>
      <c r="NCX132" s="104"/>
      <c r="NCY132" s="104"/>
      <c r="NCZ132" s="104"/>
      <c r="NDA132" s="104"/>
      <c r="NDB132" s="104"/>
      <c r="NDC132" s="104"/>
      <c r="NDD132" s="104"/>
      <c r="NDE132" s="104"/>
      <c r="NDF132" s="104"/>
      <c r="NDG132" s="104"/>
      <c r="NDH132" s="104"/>
      <c r="NDI132" s="104"/>
      <c r="NDJ132" s="104"/>
      <c r="NDK132" s="104"/>
      <c r="NDL132" s="104"/>
      <c r="NDM132" s="104"/>
      <c r="NDN132" s="104"/>
      <c r="NDO132" s="104"/>
      <c r="NDP132" s="104"/>
      <c r="NDQ132" s="104"/>
      <c r="NDR132" s="104"/>
      <c r="NDS132" s="104"/>
      <c r="NDT132" s="104"/>
      <c r="NDU132" s="104"/>
      <c r="NDV132" s="104"/>
      <c r="NDW132" s="104"/>
      <c r="NDX132" s="104"/>
      <c r="NDY132" s="104"/>
      <c r="NDZ132" s="104"/>
      <c r="NEA132" s="104"/>
      <c r="NEB132" s="104"/>
      <c r="NEC132" s="104"/>
      <c r="NED132" s="104"/>
      <c r="NEE132" s="104"/>
      <c r="NEF132" s="104"/>
      <c r="NEG132" s="104"/>
      <c r="NEH132" s="104"/>
      <c r="NEI132" s="104"/>
      <c r="NEJ132" s="104"/>
      <c r="NEK132" s="104"/>
      <c r="NEL132" s="104"/>
      <c r="NEM132" s="104"/>
      <c r="NEN132" s="104"/>
      <c r="NEO132" s="104"/>
      <c r="NEP132" s="104"/>
      <c r="NEQ132" s="104"/>
      <c r="NER132" s="104"/>
      <c r="NES132" s="104"/>
      <c r="NET132" s="104"/>
      <c r="NEU132" s="104"/>
      <c r="NEV132" s="104"/>
      <c r="NEW132" s="104"/>
      <c r="NEX132" s="104"/>
      <c r="NEY132" s="104"/>
      <c r="NEZ132" s="104"/>
      <c r="NFA132" s="104"/>
      <c r="NFB132" s="104"/>
      <c r="NFC132" s="104"/>
      <c r="NFD132" s="104"/>
      <c r="NFE132" s="104"/>
      <c r="NFF132" s="104"/>
      <c r="NFG132" s="104"/>
      <c r="NFH132" s="104"/>
      <c r="NFI132" s="104"/>
      <c r="NFJ132" s="104"/>
      <c r="NFK132" s="104"/>
      <c r="NFL132" s="104"/>
      <c r="NFM132" s="104"/>
      <c r="NFN132" s="104"/>
      <c r="NFO132" s="104"/>
      <c r="NFP132" s="104"/>
      <c r="NFQ132" s="104"/>
      <c r="NFR132" s="104"/>
      <c r="NFS132" s="104"/>
      <c r="NFT132" s="104"/>
      <c r="NFU132" s="104"/>
      <c r="NFV132" s="104"/>
      <c r="NFW132" s="104"/>
      <c r="NFX132" s="104"/>
      <c r="NFY132" s="104"/>
      <c r="NFZ132" s="104"/>
      <c r="NGA132" s="104"/>
      <c r="NGB132" s="104"/>
      <c r="NGC132" s="104"/>
      <c r="NGD132" s="104"/>
      <c r="NGE132" s="104"/>
      <c r="NGF132" s="104"/>
      <c r="NGG132" s="104"/>
      <c r="NGH132" s="104"/>
      <c r="NGI132" s="104"/>
      <c r="NGJ132" s="104"/>
      <c r="NGK132" s="104"/>
      <c r="NGL132" s="104"/>
      <c r="NGM132" s="104"/>
      <c r="NGN132" s="104"/>
      <c r="NGO132" s="104"/>
      <c r="NGP132" s="104"/>
      <c r="NGQ132" s="104"/>
      <c r="NGR132" s="104"/>
      <c r="NGS132" s="104"/>
      <c r="NGT132" s="104"/>
      <c r="NGU132" s="104"/>
      <c r="NGV132" s="104"/>
      <c r="NGW132" s="104"/>
      <c r="NGX132" s="104"/>
      <c r="NGY132" s="104"/>
      <c r="NGZ132" s="104"/>
      <c r="NHA132" s="104"/>
      <c r="NHB132" s="104"/>
      <c r="NHC132" s="104"/>
      <c r="NHD132" s="104"/>
      <c r="NHE132" s="104"/>
      <c r="NHF132" s="104"/>
      <c r="NHG132" s="104"/>
      <c r="NHH132" s="104"/>
      <c r="NHI132" s="104"/>
      <c r="NHJ132" s="104"/>
      <c r="NHK132" s="104"/>
      <c r="NHL132" s="104"/>
      <c r="NHM132" s="104"/>
      <c r="NHN132" s="104"/>
      <c r="NHO132" s="104"/>
      <c r="NHP132" s="104"/>
      <c r="NHQ132" s="104"/>
      <c r="NHR132" s="104"/>
      <c r="NHS132" s="104"/>
      <c r="NHT132" s="104"/>
      <c r="NHU132" s="104"/>
      <c r="NHV132" s="104"/>
      <c r="NHW132" s="104"/>
      <c r="NHX132" s="104"/>
      <c r="NHY132" s="104"/>
      <c r="NHZ132" s="104"/>
      <c r="NIA132" s="104"/>
      <c r="NIB132" s="104"/>
      <c r="NIC132" s="104"/>
      <c r="NID132" s="104"/>
      <c r="NIE132" s="104"/>
      <c r="NIF132" s="104"/>
      <c r="NIG132" s="104"/>
      <c r="NIH132" s="104"/>
      <c r="NII132" s="104"/>
      <c r="NIJ132" s="104"/>
      <c r="NIK132" s="104"/>
      <c r="NIL132" s="104"/>
      <c r="NIM132" s="104"/>
      <c r="NIN132" s="104"/>
      <c r="NIO132" s="104"/>
      <c r="NIP132" s="104"/>
      <c r="NIQ132" s="104"/>
      <c r="NIR132" s="104"/>
      <c r="NIS132" s="104"/>
      <c r="NIT132" s="104"/>
      <c r="NIU132" s="104"/>
      <c r="NIV132" s="104"/>
      <c r="NIW132" s="104"/>
      <c r="NIX132" s="104"/>
      <c r="NIY132" s="104"/>
      <c r="NIZ132" s="104"/>
      <c r="NJA132" s="104"/>
      <c r="NJB132" s="104"/>
      <c r="NJC132" s="104"/>
      <c r="NJD132" s="104"/>
      <c r="NJE132" s="104"/>
      <c r="NJF132" s="104"/>
      <c r="NJG132" s="104"/>
      <c r="NJH132" s="104"/>
      <c r="NJI132" s="104"/>
      <c r="NJJ132" s="104"/>
      <c r="NJK132" s="104"/>
      <c r="NJL132" s="104"/>
      <c r="NJM132" s="104"/>
      <c r="NJN132" s="104"/>
      <c r="NJO132" s="104"/>
      <c r="NJP132" s="104"/>
      <c r="NJQ132" s="104"/>
      <c r="NJR132" s="104"/>
      <c r="NJS132" s="104"/>
      <c r="NJT132" s="104"/>
      <c r="NJU132" s="104"/>
      <c r="NJV132" s="104"/>
      <c r="NJW132" s="104"/>
      <c r="NJX132" s="104"/>
      <c r="NJY132" s="104"/>
      <c r="NJZ132" s="104"/>
      <c r="NKA132" s="104"/>
      <c r="NKB132" s="104"/>
      <c r="NKC132" s="104"/>
      <c r="NKD132" s="104"/>
      <c r="NKE132" s="104"/>
      <c r="NKF132" s="104"/>
      <c r="NKG132" s="104"/>
      <c r="NKH132" s="104"/>
      <c r="NKI132" s="104"/>
      <c r="NKJ132" s="104"/>
      <c r="NKK132" s="104"/>
      <c r="NKL132" s="104"/>
      <c r="NKM132" s="104"/>
      <c r="NKN132" s="104"/>
      <c r="NKO132" s="104"/>
      <c r="NKP132" s="104"/>
      <c r="NKQ132" s="104"/>
      <c r="NKR132" s="104"/>
      <c r="NKS132" s="104"/>
      <c r="NKT132" s="104"/>
      <c r="NKU132" s="104"/>
      <c r="NKV132" s="104"/>
      <c r="NKW132" s="104"/>
      <c r="NKX132" s="104"/>
      <c r="NKY132" s="104"/>
      <c r="NKZ132" s="104"/>
      <c r="NLA132" s="104"/>
      <c r="NLB132" s="104"/>
      <c r="NLC132" s="104"/>
      <c r="NLD132" s="104"/>
      <c r="NLE132" s="104"/>
      <c r="NLF132" s="104"/>
      <c r="NLG132" s="104"/>
      <c r="NLH132" s="104"/>
      <c r="NLI132" s="104"/>
      <c r="NLJ132" s="104"/>
      <c r="NLK132" s="104"/>
      <c r="NLL132" s="104"/>
      <c r="NLM132" s="104"/>
      <c r="NLN132" s="104"/>
      <c r="NLO132" s="104"/>
      <c r="NLP132" s="104"/>
      <c r="NLQ132" s="104"/>
      <c r="NLR132" s="104"/>
      <c r="NLS132" s="104"/>
      <c r="NLT132" s="104"/>
      <c r="NLU132" s="104"/>
      <c r="NLV132" s="104"/>
      <c r="NLW132" s="104"/>
      <c r="NLX132" s="104"/>
      <c r="NLY132" s="104"/>
      <c r="NLZ132" s="104"/>
      <c r="NMA132" s="104"/>
      <c r="NMB132" s="104"/>
      <c r="NMC132" s="104"/>
      <c r="NMD132" s="104"/>
      <c r="NME132" s="104"/>
      <c r="NMF132" s="104"/>
      <c r="NMG132" s="104"/>
      <c r="NMH132" s="104"/>
      <c r="NMI132" s="104"/>
      <c r="NMJ132" s="104"/>
      <c r="NMK132" s="104"/>
      <c r="NML132" s="104"/>
      <c r="NMM132" s="104"/>
      <c r="NMN132" s="104"/>
      <c r="NMO132" s="104"/>
      <c r="NMP132" s="104"/>
      <c r="NMQ132" s="104"/>
      <c r="NMR132" s="104"/>
      <c r="NMS132" s="104"/>
      <c r="NMT132" s="104"/>
      <c r="NMU132" s="104"/>
      <c r="NMV132" s="104"/>
      <c r="NMW132" s="104"/>
      <c r="NMX132" s="104"/>
      <c r="NMY132" s="104"/>
      <c r="NMZ132" s="104"/>
      <c r="NNA132" s="104"/>
      <c r="NNB132" s="104"/>
      <c r="NNC132" s="104"/>
      <c r="NND132" s="104"/>
      <c r="NNE132" s="104"/>
      <c r="NNF132" s="104"/>
      <c r="NNG132" s="104"/>
      <c r="NNH132" s="104"/>
      <c r="NNI132" s="104"/>
      <c r="NNJ132" s="104"/>
      <c r="NNK132" s="104"/>
      <c r="NNL132" s="104"/>
      <c r="NNM132" s="104"/>
      <c r="NNN132" s="104"/>
      <c r="NNO132" s="104"/>
      <c r="NNP132" s="104"/>
      <c r="NNQ132" s="104"/>
      <c r="NNR132" s="104"/>
      <c r="NNS132" s="104"/>
      <c r="NNT132" s="104"/>
      <c r="NNU132" s="104"/>
      <c r="NNV132" s="104"/>
      <c r="NNW132" s="104"/>
      <c r="NNX132" s="104"/>
      <c r="NNY132" s="104"/>
      <c r="NNZ132" s="104"/>
      <c r="NOA132" s="104"/>
      <c r="NOB132" s="104"/>
      <c r="NOC132" s="104"/>
      <c r="NOD132" s="104"/>
      <c r="NOE132" s="104"/>
      <c r="NOF132" s="104"/>
      <c r="NOG132" s="104"/>
      <c r="NOH132" s="104"/>
      <c r="NOI132" s="104"/>
      <c r="NOJ132" s="104"/>
      <c r="NOK132" s="104"/>
      <c r="NOL132" s="104"/>
      <c r="NOM132" s="104"/>
      <c r="NON132" s="104"/>
      <c r="NOO132" s="104"/>
      <c r="NOP132" s="104"/>
      <c r="NOQ132" s="104"/>
      <c r="NOR132" s="104"/>
      <c r="NOS132" s="104"/>
      <c r="NOT132" s="104"/>
      <c r="NOU132" s="104"/>
      <c r="NOV132" s="104"/>
      <c r="NOW132" s="104"/>
      <c r="NOX132" s="104"/>
      <c r="NOY132" s="104"/>
      <c r="NOZ132" s="104"/>
      <c r="NPA132" s="104"/>
      <c r="NPB132" s="104"/>
      <c r="NPC132" s="104"/>
      <c r="NPD132" s="104"/>
      <c r="NPE132" s="104"/>
      <c r="NPF132" s="104"/>
      <c r="NPG132" s="104"/>
      <c r="NPH132" s="104"/>
      <c r="NPI132" s="104"/>
      <c r="NPJ132" s="104"/>
      <c r="NPK132" s="104"/>
      <c r="NPL132" s="104"/>
      <c r="NPM132" s="104"/>
      <c r="NPN132" s="104"/>
      <c r="NPO132" s="104"/>
      <c r="NPP132" s="104"/>
      <c r="NPQ132" s="104"/>
      <c r="NPR132" s="104"/>
      <c r="NPS132" s="104"/>
      <c r="NPT132" s="104"/>
      <c r="NPU132" s="104"/>
      <c r="NPV132" s="104"/>
      <c r="NPW132" s="104"/>
      <c r="NPX132" s="104"/>
      <c r="NPY132" s="104"/>
      <c r="NPZ132" s="104"/>
      <c r="NQA132" s="104"/>
      <c r="NQB132" s="104"/>
      <c r="NQC132" s="104"/>
      <c r="NQD132" s="104"/>
      <c r="NQE132" s="104"/>
      <c r="NQF132" s="104"/>
      <c r="NQG132" s="104"/>
      <c r="NQH132" s="104"/>
      <c r="NQI132" s="104"/>
      <c r="NQJ132" s="104"/>
      <c r="NQK132" s="104"/>
      <c r="NQL132" s="104"/>
      <c r="NQM132" s="104"/>
      <c r="NQN132" s="104"/>
      <c r="NQO132" s="104"/>
      <c r="NQP132" s="104"/>
      <c r="NQQ132" s="104"/>
      <c r="NQR132" s="104"/>
      <c r="NQS132" s="104"/>
      <c r="NQT132" s="104"/>
      <c r="NQU132" s="104"/>
      <c r="NQV132" s="104"/>
      <c r="NQW132" s="104"/>
      <c r="NQX132" s="104"/>
      <c r="NQY132" s="104"/>
      <c r="NQZ132" s="104"/>
      <c r="NRA132" s="104"/>
      <c r="NRB132" s="104"/>
      <c r="NRC132" s="104"/>
      <c r="NRD132" s="104"/>
      <c r="NRE132" s="104"/>
      <c r="NRF132" s="104"/>
      <c r="NRG132" s="104"/>
      <c r="NRH132" s="104"/>
      <c r="NRI132" s="104"/>
      <c r="NRJ132" s="104"/>
      <c r="NRK132" s="104"/>
      <c r="NRL132" s="104"/>
      <c r="NRM132" s="104"/>
      <c r="NRN132" s="104"/>
      <c r="NRO132" s="104"/>
      <c r="NRP132" s="104"/>
      <c r="NRQ132" s="104"/>
      <c r="NRR132" s="104"/>
      <c r="NRS132" s="104"/>
      <c r="NRT132" s="104"/>
      <c r="NRU132" s="104"/>
      <c r="NRV132" s="104"/>
      <c r="NRW132" s="104"/>
      <c r="NRX132" s="104"/>
      <c r="NRY132" s="104"/>
      <c r="NRZ132" s="104"/>
      <c r="NSA132" s="104"/>
      <c r="NSB132" s="104"/>
      <c r="NSC132" s="104"/>
      <c r="NSD132" s="104"/>
      <c r="NSE132" s="104"/>
      <c r="NSF132" s="104"/>
      <c r="NSG132" s="104"/>
      <c r="NSH132" s="104"/>
      <c r="NSI132" s="104"/>
      <c r="NSJ132" s="104"/>
      <c r="NSK132" s="104"/>
      <c r="NSL132" s="104"/>
      <c r="NSM132" s="104"/>
      <c r="NSN132" s="104"/>
      <c r="NSO132" s="104"/>
      <c r="NSP132" s="104"/>
      <c r="NSQ132" s="104"/>
      <c r="NSR132" s="104"/>
      <c r="NSS132" s="104"/>
      <c r="NST132" s="104"/>
      <c r="NSU132" s="104"/>
      <c r="NSV132" s="104"/>
      <c r="NSW132" s="104"/>
      <c r="NSX132" s="104"/>
      <c r="NSY132" s="104"/>
      <c r="NSZ132" s="104"/>
      <c r="NTA132" s="104"/>
      <c r="NTB132" s="104"/>
      <c r="NTC132" s="104"/>
      <c r="NTD132" s="104"/>
      <c r="NTE132" s="104"/>
      <c r="NTF132" s="104"/>
      <c r="NTG132" s="104"/>
      <c r="NTH132" s="104"/>
      <c r="NTI132" s="104"/>
      <c r="NTJ132" s="104"/>
      <c r="NTK132" s="104"/>
      <c r="NTL132" s="104"/>
      <c r="NTM132" s="104"/>
      <c r="NTN132" s="104"/>
      <c r="NTO132" s="104"/>
      <c r="NTP132" s="104"/>
      <c r="NTQ132" s="104"/>
      <c r="NTR132" s="104"/>
      <c r="NTS132" s="104"/>
      <c r="NTT132" s="104"/>
      <c r="NTU132" s="104"/>
      <c r="NTV132" s="104"/>
      <c r="NTW132" s="104"/>
      <c r="NTX132" s="104"/>
      <c r="NTY132" s="104"/>
      <c r="NTZ132" s="104"/>
      <c r="NUA132" s="104"/>
      <c r="NUB132" s="104"/>
      <c r="NUC132" s="104"/>
      <c r="NUD132" s="104"/>
      <c r="NUE132" s="104"/>
      <c r="NUF132" s="104"/>
      <c r="NUG132" s="104"/>
      <c r="NUH132" s="104"/>
      <c r="NUI132" s="104"/>
      <c r="NUJ132" s="104"/>
      <c r="NUK132" s="104"/>
      <c r="NUL132" s="104"/>
      <c r="NUM132" s="104"/>
      <c r="NUN132" s="104"/>
      <c r="NUO132" s="104"/>
      <c r="NUP132" s="104"/>
      <c r="NUQ132" s="104"/>
      <c r="NUR132" s="104"/>
      <c r="NUS132" s="104"/>
      <c r="NUT132" s="104"/>
      <c r="NUU132" s="104"/>
      <c r="NUV132" s="104"/>
      <c r="NUW132" s="104"/>
      <c r="NUX132" s="104"/>
      <c r="NUY132" s="104"/>
      <c r="NUZ132" s="104"/>
      <c r="NVA132" s="104"/>
      <c r="NVB132" s="104"/>
      <c r="NVC132" s="104"/>
      <c r="NVD132" s="104"/>
      <c r="NVE132" s="104"/>
      <c r="NVF132" s="104"/>
      <c r="NVG132" s="104"/>
      <c r="NVH132" s="104"/>
      <c r="NVI132" s="104"/>
      <c r="NVJ132" s="104"/>
      <c r="NVK132" s="104"/>
      <c r="NVL132" s="104"/>
      <c r="NVM132" s="104"/>
      <c r="NVN132" s="104"/>
      <c r="NVO132" s="104"/>
      <c r="NVP132" s="104"/>
      <c r="NVQ132" s="104"/>
      <c r="NVR132" s="104"/>
      <c r="NVS132" s="104"/>
      <c r="NVT132" s="104"/>
      <c r="NVU132" s="104"/>
      <c r="NVV132" s="104"/>
      <c r="NVW132" s="104"/>
      <c r="NVX132" s="104"/>
      <c r="NVY132" s="104"/>
      <c r="NVZ132" s="104"/>
      <c r="NWA132" s="104"/>
      <c r="NWB132" s="104"/>
      <c r="NWC132" s="104"/>
      <c r="NWD132" s="104"/>
      <c r="NWE132" s="104"/>
      <c r="NWF132" s="104"/>
      <c r="NWG132" s="104"/>
      <c r="NWH132" s="104"/>
      <c r="NWI132" s="104"/>
      <c r="NWJ132" s="104"/>
      <c r="NWK132" s="104"/>
      <c r="NWL132" s="104"/>
      <c r="NWM132" s="104"/>
      <c r="NWN132" s="104"/>
      <c r="NWO132" s="104"/>
      <c r="NWP132" s="104"/>
      <c r="NWQ132" s="104"/>
      <c r="NWR132" s="104"/>
      <c r="NWS132" s="104"/>
      <c r="NWT132" s="104"/>
      <c r="NWU132" s="104"/>
      <c r="NWV132" s="104"/>
      <c r="NWW132" s="104"/>
      <c r="NWX132" s="104"/>
      <c r="NWY132" s="104"/>
      <c r="NWZ132" s="104"/>
      <c r="NXA132" s="104"/>
      <c r="NXB132" s="104"/>
      <c r="NXC132" s="104"/>
      <c r="NXD132" s="104"/>
      <c r="NXE132" s="104"/>
      <c r="NXF132" s="104"/>
      <c r="NXG132" s="104"/>
      <c r="NXH132" s="104"/>
      <c r="NXI132" s="104"/>
      <c r="NXJ132" s="104"/>
      <c r="NXK132" s="104"/>
      <c r="NXL132" s="104"/>
      <c r="NXM132" s="104"/>
      <c r="NXN132" s="104"/>
      <c r="NXO132" s="104"/>
      <c r="NXP132" s="104"/>
      <c r="NXQ132" s="104"/>
      <c r="NXR132" s="104"/>
      <c r="NXS132" s="104"/>
      <c r="NXT132" s="104"/>
      <c r="NXU132" s="104"/>
      <c r="NXV132" s="104"/>
      <c r="NXW132" s="104"/>
      <c r="NXX132" s="104"/>
      <c r="NXY132" s="104"/>
      <c r="NXZ132" s="104"/>
      <c r="NYA132" s="104"/>
      <c r="NYB132" s="104"/>
      <c r="NYC132" s="104"/>
      <c r="NYD132" s="104"/>
      <c r="NYE132" s="104"/>
      <c r="NYF132" s="104"/>
      <c r="NYG132" s="104"/>
      <c r="NYH132" s="104"/>
      <c r="NYI132" s="104"/>
      <c r="NYJ132" s="104"/>
      <c r="NYK132" s="104"/>
      <c r="NYL132" s="104"/>
      <c r="NYM132" s="104"/>
      <c r="NYN132" s="104"/>
      <c r="NYO132" s="104"/>
      <c r="NYP132" s="104"/>
      <c r="NYQ132" s="104"/>
      <c r="NYR132" s="104"/>
      <c r="NYS132" s="104"/>
      <c r="NYT132" s="104"/>
      <c r="NYU132" s="104"/>
      <c r="NYV132" s="104"/>
      <c r="NYW132" s="104"/>
      <c r="NYX132" s="104"/>
      <c r="NYY132" s="104"/>
      <c r="NYZ132" s="104"/>
      <c r="NZA132" s="104"/>
      <c r="NZB132" s="104"/>
      <c r="NZC132" s="104"/>
      <c r="NZD132" s="104"/>
      <c r="NZE132" s="104"/>
      <c r="NZF132" s="104"/>
      <c r="NZG132" s="104"/>
      <c r="NZH132" s="104"/>
      <c r="NZI132" s="104"/>
      <c r="NZJ132" s="104"/>
      <c r="NZK132" s="104"/>
      <c r="NZL132" s="104"/>
      <c r="NZM132" s="104"/>
      <c r="NZN132" s="104"/>
      <c r="NZO132" s="104"/>
      <c r="NZP132" s="104"/>
      <c r="NZQ132" s="104"/>
      <c r="NZR132" s="104"/>
      <c r="NZS132" s="104"/>
      <c r="NZT132" s="104"/>
      <c r="NZU132" s="104"/>
      <c r="NZV132" s="104"/>
      <c r="NZW132" s="104"/>
      <c r="NZX132" s="104"/>
      <c r="NZY132" s="104"/>
      <c r="NZZ132" s="104"/>
      <c r="OAA132" s="104"/>
      <c r="OAB132" s="104"/>
      <c r="OAC132" s="104"/>
      <c r="OAD132" s="104"/>
      <c r="OAE132" s="104"/>
      <c r="OAF132" s="104"/>
      <c r="OAG132" s="104"/>
      <c r="OAH132" s="104"/>
      <c r="OAI132" s="104"/>
      <c r="OAJ132" s="104"/>
      <c r="OAK132" s="104"/>
      <c r="OAL132" s="104"/>
      <c r="OAM132" s="104"/>
      <c r="OAN132" s="104"/>
      <c r="OAO132" s="104"/>
      <c r="OAP132" s="104"/>
      <c r="OAQ132" s="104"/>
      <c r="OAR132" s="104"/>
      <c r="OAS132" s="104"/>
      <c r="OAT132" s="104"/>
      <c r="OAU132" s="104"/>
      <c r="OAV132" s="104"/>
      <c r="OAW132" s="104"/>
      <c r="OAX132" s="104"/>
      <c r="OAY132" s="104"/>
      <c r="OAZ132" s="104"/>
      <c r="OBA132" s="104"/>
      <c r="OBB132" s="104"/>
      <c r="OBC132" s="104"/>
      <c r="OBD132" s="104"/>
      <c r="OBE132" s="104"/>
      <c r="OBF132" s="104"/>
      <c r="OBG132" s="104"/>
      <c r="OBH132" s="104"/>
      <c r="OBI132" s="104"/>
      <c r="OBJ132" s="104"/>
      <c r="OBK132" s="104"/>
      <c r="OBL132" s="104"/>
      <c r="OBM132" s="104"/>
      <c r="OBN132" s="104"/>
      <c r="OBO132" s="104"/>
      <c r="OBP132" s="104"/>
      <c r="OBQ132" s="104"/>
      <c r="OBR132" s="104"/>
      <c r="OBS132" s="104"/>
      <c r="OBT132" s="104"/>
      <c r="OBU132" s="104"/>
      <c r="OBV132" s="104"/>
      <c r="OBW132" s="104"/>
      <c r="OBX132" s="104"/>
      <c r="OBY132" s="104"/>
      <c r="OBZ132" s="104"/>
      <c r="OCA132" s="104"/>
      <c r="OCB132" s="104"/>
      <c r="OCC132" s="104"/>
      <c r="OCD132" s="104"/>
      <c r="OCE132" s="104"/>
      <c r="OCF132" s="104"/>
      <c r="OCG132" s="104"/>
      <c r="OCH132" s="104"/>
      <c r="OCI132" s="104"/>
      <c r="OCJ132" s="104"/>
      <c r="OCK132" s="104"/>
      <c r="OCL132" s="104"/>
      <c r="OCM132" s="104"/>
      <c r="OCN132" s="104"/>
      <c r="OCO132" s="104"/>
      <c r="OCP132" s="104"/>
      <c r="OCQ132" s="104"/>
      <c r="OCR132" s="104"/>
      <c r="OCS132" s="104"/>
      <c r="OCT132" s="104"/>
      <c r="OCU132" s="104"/>
      <c r="OCV132" s="104"/>
      <c r="OCW132" s="104"/>
      <c r="OCX132" s="104"/>
      <c r="OCY132" s="104"/>
      <c r="OCZ132" s="104"/>
      <c r="ODA132" s="104"/>
      <c r="ODB132" s="104"/>
      <c r="ODC132" s="104"/>
      <c r="ODD132" s="104"/>
      <c r="ODE132" s="104"/>
      <c r="ODF132" s="104"/>
      <c r="ODG132" s="104"/>
      <c r="ODH132" s="104"/>
      <c r="ODI132" s="104"/>
      <c r="ODJ132" s="104"/>
      <c r="ODK132" s="104"/>
      <c r="ODL132" s="104"/>
      <c r="ODM132" s="104"/>
      <c r="ODN132" s="104"/>
      <c r="ODO132" s="104"/>
      <c r="ODP132" s="104"/>
      <c r="ODQ132" s="104"/>
      <c r="ODR132" s="104"/>
      <c r="ODS132" s="104"/>
      <c r="ODT132" s="104"/>
      <c r="ODU132" s="104"/>
      <c r="ODV132" s="104"/>
      <c r="ODW132" s="104"/>
      <c r="ODX132" s="104"/>
      <c r="ODY132" s="104"/>
      <c r="ODZ132" s="104"/>
      <c r="OEA132" s="104"/>
      <c r="OEB132" s="104"/>
      <c r="OEC132" s="104"/>
      <c r="OED132" s="104"/>
      <c r="OEE132" s="104"/>
      <c r="OEF132" s="104"/>
      <c r="OEG132" s="104"/>
      <c r="OEH132" s="104"/>
      <c r="OEI132" s="104"/>
      <c r="OEJ132" s="104"/>
      <c r="OEK132" s="104"/>
      <c r="OEL132" s="104"/>
      <c r="OEM132" s="104"/>
      <c r="OEN132" s="104"/>
      <c r="OEO132" s="104"/>
      <c r="OEP132" s="104"/>
      <c r="OEQ132" s="104"/>
      <c r="OER132" s="104"/>
      <c r="OES132" s="104"/>
      <c r="OET132" s="104"/>
      <c r="OEU132" s="104"/>
      <c r="OEV132" s="104"/>
      <c r="OEW132" s="104"/>
      <c r="OEX132" s="104"/>
      <c r="OEY132" s="104"/>
      <c r="OEZ132" s="104"/>
      <c r="OFA132" s="104"/>
      <c r="OFB132" s="104"/>
      <c r="OFC132" s="104"/>
      <c r="OFD132" s="104"/>
      <c r="OFE132" s="104"/>
      <c r="OFF132" s="104"/>
      <c r="OFG132" s="104"/>
      <c r="OFH132" s="104"/>
      <c r="OFI132" s="104"/>
      <c r="OFJ132" s="104"/>
      <c r="OFK132" s="104"/>
      <c r="OFL132" s="104"/>
      <c r="OFM132" s="104"/>
      <c r="OFN132" s="104"/>
      <c r="OFO132" s="104"/>
      <c r="OFP132" s="104"/>
      <c r="OFQ132" s="104"/>
      <c r="OFR132" s="104"/>
      <c r="OFS132" s="104"/>
      <c r="OFT132" s="104"/>
      <c r="OFU132" s="104"/>
      <c r="OFV132" s="104"/>
      <c r="OFW132" s="104"/>
      <c r="OFX132" s="104"/>
      <c r="OFY132" s="104"/>
      <c r="OFZ132" s="104"/>
      <c r="OGA132" s="104"/>
      <c r="OGB132" s="104"/>
      <c r="OGC132" s="104"/>
      <c r="OGD132" s="104"/>
      <c r="OGE132" s="104"/>
      <c r="OGF132" s="104"/>
      <c r="OGG132" s="104"/>
      <c r="OGH132" s="104"/>
      <c r="OGI132" s="104"/>
      <c r="OGJ132" s="104"/>
      <c r="OGK132" s="104"/>
      <c r="OGL132" s="104"/>
      <c r="OGM132" s="104"/>
      <c r="OGN132" s="104"/>
      <c r="OGO132" s="104"/>
      <c r="OGP132" s="104"/>
      <c r="OGQ132" s="104"/>
      <c r="OGR132" s="104"/>
      <c r="OGS132" s="104"/>
      <c r="OGT132" s="104"/>
      <c r="OGU132" s="104"/>
      <c r="OGV132" s="104"/>
      <c r="OGW132" s="104"/>
      <c r="OGX132" s="104"/>
      <c r="OGY132" s="104"/>
      <c r="OGZ132" s="104"/>
      <c r="OHA132" s="104"/>
      <c r="OHB132" s="104"/>
      <c r="OHC132" s="104"/>
      <c r="OHD132" s="104"/>
      <c r="OHE132" s="104"/>
      <c r="OHF132" s="104"/>
      <c r="OHG132" s="104"/>
      <c r="OHH132" s="104"/>
      <c r="OHI132" s="104"/>
      <c r="OHJ132" s="104"/>
      <c r="OHK132" s="104"/>
      <c r="OHL132" s="104"/>
      <c r="OHM132" s="104"/>
      <c r="OHN132" s="104"/>
      <c r="OHO132" s="104"/>
      <c r="OHP132" s="104"/>
      <c r="OHQ132" s="104"/>
      <c r="OHR132" s="104"/>
      <c r="OHS132" s="104"/>
      <c r="OHT132" s="104"/>
      <c r="OHU132" s="104"/>
      <c r="OHV132" s="104"/>
      <c r="OHW132" s="104"/>
      <c r="OHX132" s="104"/>
      <c r="OHY132" s="104"/>
      <c r="OHZ132" s="104"/>
      <c r="OIA132" s="104"/>
      <c r="OIB132" s="104"/>
      <c r="OIC132" s="104"/>
      <c r="OID132" s="104"/>
      <c r="OIE132" s="104"/>
      <c r="OIF132" s="104"/>
      <c r="OIG132" s="104"/>
      <c r="OIH132" s="104"/>
      <c r="OII132" s="104"/>
      <c r="OIJ132" s="104"/>
      <c r="OIK132" s="104"/>
      <c r="OIL132" s="104"/>
      <c r="OIM132" s="104"/>
      <c r="OIN132" s="104"/>
      <c r="OIO132" s="104"/>
      <c r="OIP132" s="104"/>
      <c r="OIQ132" s="104"/>
      <c r="OIR132" s="104"/>
      <c r="OIS132" s="104"/>
      <c r="OIT132" s="104"/>
      <c r="OIU132" s="104"/>
      <c r="OIV132" s="104"/>
      <c r="OIW132" s="104"/>
      <c r="OIX132" s="104"/>
      <c r="OIY132" s="104"/>
      <c r="OIZ132" s="104"/>
      <c r="OJA132" s="104"/>
      <c r="OJB132" s="104"/>
      <c r="OJC132" s="104"/>
      <c r="OJD132" s="104"/>
      <c r="OJE132" s="104"/>
      <c r="OJF132" s="104"/>
      <c r="OJG132" s="104"/>
      <c r="OJH132" s="104"/>
      <c r="OJI132" s="104"/>
      <c r="OJJ132" s="104"/>
      <c r="OJK132" s="104"/>
      <c r="OJL132" s="104"/>
      <c r="OJM132" s="104"/>
      <c r="OJN132" s="104"/>
      <c r="OJO132" s="104"/>
      <c r="OJP132" s="104"/>
      <c r="OJQ132" s="104"/>
      <c r="OJR132" s="104"/>
      <c r="OJS132" s="104"/>
      <c r="OJT132" s="104"/>
      <c r="OJU132" s="104"/>
      <c r="OJV132" s="104"/>
      <c r="OJW132" s="104"/>
      <c r="OJX132" s="104"/>
      <c r="OJY132" s="104"/>
      <c r="OJZ132" s="104"/>
      <c r="OKA132" s="104"/>
      <c r="OKB132" s="104"/>
      <c r="OKC132" s="104"/>
      <c r="OKD132" s="104"/>
      <c r="OKE132" s="104"/>
      <c r="OKF132" s="104"/>
      <c r="OKG132" s="104"/>
      <c r="OKH132" s="104"/>
      <c r="OKI132" s="104"/>
      <c r="OKJ132" s="104"/>
      <c r="OKK132" s="104"/>
      <c r="OKL132" s="104"/>
      <c r="OKM132" s="104"/>
      <c r="OKN132" s="104"/>
      <c r="OKO132" s="104"/>
      <c r="OKP132" s="104"/>
      <c r="OKQ132" s="104"/>
      <c r="OKR132" s="104"/>
      <c r="OKS132" s="104"/>
      <c r="OKT132" s="104"/>
      <c r="OKU132" s="104"/>
      <c r="OKV132" s="104"/>
      <c r="OKW132" s="104"/>
      <c r="OKX132" s="104"/>
      <c r="OKY132" s="104"/>
      <c r="OKZ132" s="104"/>
      <c r="OLA132" s="104"/>
      <c r="OLB132" s="104"/>
      <c r="OLC132" s="104"/>
      <c r="OLD132" s="104"/>
      <c r="OLE132" s="104"/>
      <c r="OLF132" s="104"/>
      <c r="OLG132" s="104"/>
      <c r="OLH132" s="104"/>
      <c r="OLI132" s="104"/>
      <c r="OLJ132" s="104"/>
      <c r="OLK132" s="104"/>
      <c r="OLL132" s="104"/>
      <c r="OLM132" s="104"/>
      <c r="OLN132" s="104"/>
      <c r="OLO132" s="104"/>
      <c r="OLP132" s="104"/>
      <c r="OLQ132" s="104"/>
      <c r="OLR132" s="104"/>
      <c r="OLS132" s="104"/>
      <c r="OLT132" s="104"/>
      <c r="OLU132" s="104"/>
      <c r="OLV132" s="104"/>
      <c r="OLW132" s="104"/>
      <c r="OLX132" s="104"/>
      <c r="OLY132" s="104"/>
      <c r="OLZ132" s="104"/>
      <c r="OMA132" s="104"/>
      <c r="OMB132" s="104"/>
      <c r="OMC132" s="104"/>
      <c r="OMD132" s="104"/>
      <c r="OME132" s="104"/>
      <c r="OMF132" s="104"/>
      <c r="OMG132" s="104"/>
      <c r="OMH132" s="104"/>
      <c r="OMI132" s="104"/>
      <c r="OMJ132" s="104"/>
      <c r="OMK132" s="104"/>
      <c r="OML132" s="104"/>
      <c r="OMM132" s="104"/>
      <c r="OMN132" s="104"/>
      <c r="OMO132" s="104"/>
      <c r="OMP132" s="104"/>
      <c r="OMQ132" s="104"/>
      <c r="OMR132" s="104"/>
      <c r="OMS132" s="104"/>
      <c r="OMT132" s="104"/>
      <c r="OMU132" s="104"/>
      <c r="OMV132" s="104"/>
      <c r="OMW132" s="104"/>
      <c r="OMX132" s="104"/>
      <c r="OMY132" s="104"/>
      <c r="OMZ132" s="104"/>
      <c r="ONA132" s="104"/>
      <c r="ONB132" s="104"/>
      <c r="ONC132" s="104"/>
      <c r="OND132" s="104"/>
      <c r="ONE132" s="104"/>
      <c r="ONF132" s="104"/>
      <c r="ONG132" s="104"/>
      <c r="ONH132" s="104"/>
      <c r="ONI132" s="104"/>
      <c r="ONJ132" s="104"/>
      <c r="ONK132" s="104"/>
      <c r="ONL132" s="104"/>
      <c r="ONM132" s="104"/>
      <c r="ONN132" s="104"/>
      <c r="ONO132" s="104"/>
      <c r="ONP132" s="104"/>
      <c r="ONQ132" s="104"/>
      <c r="ONR132" s="104"/>
      <c r="ONS132" s="104"/>
      <c r="ONT132" s="104"/>
      <c r="ONU132" s="104"/>
      <c r="ONV132" s="104"/>
      <c r="ONW132" s="104"/>
      <c r="ONX132" s="104"/>
      <c r="ONY132" s="104"/>
      <c r="ONZ132" s="104"/>
      <c r="OOA132" s="104"/>
      <c r="OOB132" s="104"/>
      <c r="OOC132" s="104"/>
      <c r="OOD132" s="104"/>
      <c r="OOE132" s="104"/>
      <c r="OOF132" s="104"/>
      <c r="OOG132" s="104"/>
      <c r="OOH132" s="104"/>
      <c r="OOI132" s="104"/>
      <c r="OOJ132" s="104"/>
      <c r="OOK132" s="104"/>
      <c r="OOL132" s="104"/>
      <c r="OOM132" s="104"/>
      <c r="OON132" s="104"/>
      <c r="OOO132" s="104"/>
      <c r="OOP132" s="104"/>
      <c r="OOQ132" s="104"/>
      <c r="OOR132" s="104"/>
      <c r="OOS132" s="104"/>
      <c r="OOT132" s="104"/>
      <c r="OOU132" s="104"/>
      <c r="OOV132" s="104"/>
      <c r="OOW132" s="104"/>
      <c r="OOX132" s="104"/>
      <c r="OOY132" s="104"/>
      <c r="OOZ132" s="104"/>
      <c r="OPA132" s="104"/>
      <c r="OPB132" s="104"/>
      <c r="OPC132" s="104"/>
      <c r="OPD132" s="104"/>
      <c r="OPE132" s="104"/>
      <c r="OPF132" s="104"/>
      <c r="OPG132" s="104"/>
      <c r="OPH132" s="104"/>
      <c r="OPI132" s="104"/>
      <c r="OPJ132" s="104"/>
      <c r="OPK132" s="104"/>
      <c r="OPL132" s="104"/>
      <c r="OPM132" s="104"/>
      <c r="OPN132" s="104"/>
      <c r="OPO132" s="104"/>
      <c r="OPP132" s="104"/>
      <c r="OPQ132" s="104"/>
      <c r="OPR132" s="104"/>
      <c r="OPS132" s="104"/>
      <c r="OPT132" s="104"/>
      <c r="OPU132" s="104"/>
      <c r="OPV132" s="104"/>
      <c r="OPW132" s="104"/>
      <c r="OPX132" s="104"/>
      <c r="OPY132" s="104"/>
      <c r="OPZ132" s="104"/>
      <c r="OQA132" s="104"/>
      <c r="OQB132" s="104"/>
      <c r="OQC132" s="104"/>
      <c r="OQD132" s="104"/>
      <c r="OQE132" s="104"/>
      <c r="OQF132" s="104"/>
      <c r="OQG132" s="104"/>
      <c r="OQH132" s="104"/>
      <c r="OQI132" s="104"/>
      <c r="OQJ132" s="104"/>
      <c r="OQK132" s="104"/>
      <c r="OQL132" s="104"/>
      <c r="OQM132" s="104"/>
      <c r="OQN132" s="104"/>
      <c r="OQO132" s="104"/>
      <c r="OQP132" s="104"/>
      <c r="OQQ132" s="104"/>
      <c r="OQR132" s="104"/>
      <c r="OQS132" s="104"/>
      <c r="OQT132" s="104"/>
      <c r="OQU132" s="104"/>
      <c r="OQV132" s="104"/>
      <c r="OQW132" s="104"/>
      <c r="OQX132" s="104"/>
      <c r="OQY132" s="104"/>
      <c r="OQZ132" s="104"/>
      <c r="ORA132" s="104"/>
      <c r="ORB132" s="104"/>
      <c r="ORC132" s="104"/>
      <c r="ORD132" s="104"/>
      <c r="ORE132" s="104"/>
      <c r="ORF132" s="104"/>
      <c r="ORG132" s="104"/>
      <c r="ORH132" s="104"/>
      <c r="ORI132" s="104"/>
      <c r="ORJ132" s="104"/>
      <c r="ORK132" s="104"/>
      <c r="ORL132" s="104"/>
      <c r="ORM132" s="104"/>
      <c r="ORN132" s="104"/>
      <c r="ORO132" s="104"/>
      <c r="ORP132" s="104"/>
      <c r="ORQ132" s="104"/>
      <c r="ORR132" s="104"/>
      <c r="ORS132" s="104"/>
      <c r="ORT132" s="104"/>
      <c r="ORU132" s="104"/>
      <c r="ORV132" s="104"/>
      <c r="ORW132" s="104"/>
      <c r="ORX132" s="104"/>
      <c r="ORY132" s="104"/>
      <c r="ORZ132" s="104"/>
      <c r="OSA132" s="104"/>
      <c r="OSB132" s="104"/>
      <c r="OSC132" s="104"/>
      <c r="OSD132" s="104"/>
      <c r="OSE132" s="104"/>
      <c r="OSF132" s="104"/>
      <c r="OSG132" s="104"/>
      <c r="OSH132" s="104"/>
      <c r="OSI132" s="104"/>
      <c r="OSJ132" s="104"/>
      <c r="OSK132" s="104"/>
      <c r="OSL132" s="104"/>
      <c r="OSM132" s="104"/>
      <c r="OSN132" s="104"/>
      <c r="OSO132" s="104"/>
      <c r="OSP132" s="104"/>
      <c r="OSQ132" s="104"/>
      <c r="OSR132" s="104"/>
      <c r="OSS132" s="104"/>
      <c r="OST132" s="104"/>
      <c r="OSU132" s="104"/>
      <c r="OSV132" s="104"/>
      <c r="OSW132" s="104"/>
      <c r="OSX132" s="104"/>
      <c r="OSY132" s="104"/>
      <c r="OSZ132" s="104"/>
      <c r="OTA132" s="104"/>
      <c r="OTB132" s="104"/>
      <c r="OTC132" s="104"/>
      <c r="OTD132" s="104"/>
      <c r="OTE132" s="104"/>
      <c r="OTF132" s="104"/>
      <c r="OTG132" s="104"/>
      <c r="OTH132" s="104"/>
      <c r="OTI132" s="104"/>
      <c r="OTJ132" s="104"/>
      <c r="OTK132" s="104"/>
      <c r="OTL132" s="104"/>
      <c r="OTM132" s="104"/>
      <c r="OTN132" s="104"/>
      <c r="OTO132" s="104"/>
      <c r="OTP132" s="104"/>
      <c r="OTQ132" s="104"/>
      <c r="OTR132" s="104"/>
      <c r="OTS132" s="104"/>
      <c r="OTT132" s="104"/>
      <c r="OTU132" s="104"/>
      <c r="OTV132" s="104"/>
      <c r="OTW132" s="104"/>
      <c r="OTX132" s="104"/>
      <c r="OTY132" s="104"/>
      <c r="OTZ132" s="104"/>
      <c r="OUA132" s="104"/>
      <c r="OUB132" s="104"/>
      <c r="OUC132" s="104"/>
      <c r="OUD132" s="104"/>
      <c r="OUE132" s="104"/>
      <c r="OUF132" s="104"/>
      <c r="OUG132" s="104"/>
      <c r="OUH132" s="104"/>
      <c r="OUI132" s="104"/>
      <c r="OUJ132" s="104"/>
      <c r="OUK132" s="104"/>
      <c r="OUL132" s="104"/>
      <c r="OUM132" s="104"/>
      <c r="OUN132" s="104"/>
      <c r="OUO132" s="104"/>
      <c r="OUP132" s="104"/>
      <c r="OUQ132" s="104"/>
      <c r="OUR132" s="104"/>
      <c r="OUS132" s="104"/>
      <c r="OUT132" s="104"/>
      <c r="OUU132" s="104"/>
      <c r="OUV132" s="104"/>
      <c r="OUW132" s="104"/>
      <c r="OUX132" s="104"/>
      <c r="OUY132" s="104"/>
      <c r="OUZ132" s="104"/>
      <c r="OVA132" s="104"/>
      <c r="OVB132" s="104"/>
      <c r="OVC132" s="104"/>
      <c r="OVD132" s="104"/>
      <c r="OVE132" s="104"/>
      <c r="OVF132" s="104"/>
      <c r="OVG132" s="104"/>
      <c r="OVH132" s="104"/>
      <c r="OVI132" s="104"/>
      <c r="OVJ132" s="104"/>
      <c r="OVK132" s="104"/>
      <c r="OVL132" s="104"/>
      <c r="OVM132" s="104"/>
      <c r="OVN132" s="104"/>
      <c r="OVO132" s="104"/>
      <c r="OVP132" s="104"/>
      <c r="OVQ132" s="104"/>
      <c r="OVR132" s="104"/>
      <c r="OVS132" s="104"/>
      <c r="OVT132" s="104"/>
      <c r="OVU132" s="104"/>
      <c r="OVV132" s="104"/>
      <c r="OVW132" s="104"/>
      <c r="OVX132" s="104"/>
      <c r="OVY132" s="104"/>
      <c r="OVZ132" s="104"/>
      <c r="OWA132" s="104"/>
      <c r="OWB132" s="104"/>
      <c r="OWC132" s="104"/>
      <c r="OWD132" s="104"/>
      <c r="OWE132" s="104"/>
      <c r="OWF132" s="104"/>
      <c r="OWG132" s="104"/>
      <c r="OWH132" s="104"/>
      <c r="OWI132" s="104"/>
      <c r="OWJ132" s="104"/>
      <c r="OWK132" s="104"/>
      <c r="OWL132" s="104"/>
      <c r="OWM132" s="104"/>
      <c r="OWN132" s="104"/>
      <c r="OWO132" s="104"/>
      <c r="OWP132" s="104"/>
      <c r="OWQ132" s="104"/>
      <c r="OWR132" s="104"/>
      <c r="OWS132" s="104"/>
      <c r="OWT132" s="104"/>
      <c r="OWU132" s="104"/>
      <c r="OWV132" s="104"/>
      <c r="OWW132" s="104"/>
      <c r="OWX132" s="104"/>
      <c r="OWY132" s="104"/>
      <c r="OWZ132" s="104"/>
      <c r="OXA132" s="104"/>
      <c r="OXB132" s="104"/>
      <c r="OXC132" s="104"/>
      <c r="OXD132" s="104"/>
      <c r="OXE132" s="104"/>
      <c r="OXF132" s="104"/>
      <c r="OXG132" s="104"/>
      <c r="OXH132" s="104"/>
      <c r="OXI132" s="104"/>
      <c r="OXJ132" s="104"/>
      <c r="OXK132" s="104"/>
      <c r="OXL132" s="104"/>
      <c r="OXM132" s="104"/>
      <c r="OXN132" s="104"/>
      <c r="OXO132" s="104"/>
      <c r="OXP132" s="104"/>
      <c r="OXQ132" s="104"/>
      <c r="OXR132" s="104"/>
      <c r="OXS132" s="104"/>
      <c r="OXT132" s="104"/>
      <c r="OXU132" s="104"/>
      <c r="OXV132" s="104"/>
      <c r="OXW132" s="104"/>
      <c r="OXX132" s="104"/>
      <c r="OXY132" s="104"/>
      <c r="OXZ132" s="104"/>
      <c r="OYA132" s="104"/>
      <c r="OYB132" s="104"/>
      <c r="OYC132" s="104"/>
      <c r="OYD132" s="104"/>
      <c r="OYE132" s="104"/>
      <c r="OYF132" s="104"/>
      <c r="OYG132" s="104"/>
      <c r="OYH132" s="104"/>
      <c r="OYI132" s="104"/>
      <c r="OYJ132" s="104"/>
      <c r="OYK132" s="104"/>
      <c r="OYL132" s="104"/>
      <c r="OYM132" s="104"/>
      <c r="OYN132" s="104"/>
      <c r="OYO132" s="104"/>
      <c r="OYP132" s="104"/>
      <c r="OYQ132" s="104"/>
      <c r="OYR132" s="104"/>
      <c r="OYS132" s="104"/>
      <c r="OYT132" s="104"/>
      <c r="OYU132" s="104"/>
      <c r="OYV132" s="104"/>
      <c r="OYW132" s="104"/>
      <c r="OYX132" s="104"/>
      <c r="OYY132" s="104"/>
      <c r="OYZ132" s="104"/>
      <c r="OZA132" s="104"/>
      <c r="OZB132" s="104"/>
      <c r="OZC132" s="104"/>
      <c r="OZD132" s="104"/>
      <c r="OZE132" s="104"/>
      <c r="OZF132" s="104"/>
      <c r="OZG132" s="104"/>
      <c r="OZH132" s="104"/>
      <c r="OZI132" s="104"/>
      <c r="OZJ132" s="104"/>
      <c r="OZK132" s="104"/>
      <c r="OZL132" s="104"/>
      <c r="OZM132" s="104"/>
      <c r="OZN132" s="104"/>
      <c r="OZO132" s="104"/>
      <c r="OZP132" s="104"/>
      <c r="OZQ132" s="104"/>
      <c r="OZR132" s="104"/>
      <c r="OZS132" s="104"/>
      <c r="OZT132" s="104"/>
      <c r="OZU132" s="104"/>
      <c r="OZV132" s="104"/>
      <c r="OZW132" s="104"/>
      <c r="OZX132" s="104"/>
      <c r="OZY132" s="104"/>
      <c r="OZZ132" s="104"/>
      <c r="PAA132" s="104"/>
      <c r="PAB132" s="104"/>
      <c r="PAC132" s="104"/>
      <c r="PAD132" s="104"/>
      <c r="PAE132" s="104"/>
      <c r="PAF132" s="104"/>
      <c r="PAG132" s="104"/>
      <c r="PAH132" s="104"/>
      <c r="PAI132" s="104"/>
      <c r="PAJ132" s="104"/>
      <c r="PAK132" s="104"/>
      <c r="PAL132" s="104"/>
      <c r="PAM132" s="104"/>
      <c r="PAN132" s="104"/>
      <c r="PAO132" s="104"/>
      <c r="PAP132" s="104"/>
      <c r="PAQ132" s="104"/>
      <c r="PAR132" s="104"/>
      <c r="PAS132" s="104"/>
      <c r="PAT132" s="104"/>
      <c r="PAU132" s="104"/>
      <c r="PAV132" s="104"/>
      <c r="PAW132" s="104"/>
      <c r="PAX132" s="104"/>
      <c r="PAY132" s="104"/>
      <c r="PAZ132" s="104"/>
      <c r="PBA132" s="104"/>
      <c r="PBB132" s="104"/>
      <c r="PBC132" s="104"/>
      <c r="PBD132" s="104"/>
      <c r="PBE132" s="104"/>
      <c r="PBF132" s="104"/>
      <c r="PBG132" s="104"/>
      <c r="PBH132" s="104"/>
      <c r="PBI132" s="104"/>
      <c r="PBJ132" s="104"/>
      <c r="PBK132" s="104"/>
      <c r="PBL132" s="104"/>
      <c r="PBM132" s="104"/>
      <c r="PBN132" s="104"/>
      <c r="PBO132" s="104"/>
      <c r="PBP132" s="104"/>
      <c r="PBQ132" s="104"/>
      <c r="PBR132" s="104"/>
      <c r="PBS132" s="104"/>
      <c r="PBT132" s="104"/>
      <c r="PBU132" s="104"/>
      <c r="PBV132" s="104"/>
      <c r="PBW132" s="104"/>
      <c r="PBX132" s="104"/>
      <c r="PBY132" s="104"/>
      <c r="PBZ132" s="104"/>
      <c r="PCA132" s="104"/>
      <c r="PCB132" s="104"/>
      <c r="PCC132" s="104"/>
      <c r="PCD132" s="104"/>
      <c r="PCE132" s="104"/>
      <c r="PCF132" s="104"/>
      <c r="PCG132" s="104"/>
      <c r="PCH132" s="104"/>
      <c r="PCI132" s="104"/>
      <c r="PCJ132" s="104"/>
      <c r="PCK132" s="104"/>
      <c r="PCL132" s="104"/>
      <c r="PCM132" s="104"/>
      <c r="PCN132" s="104"/>
      <c r="PCO132" s="104"/>
      <c r="PCP132" s="104"/>
      <c r="PCQ132" s="104"/>
      <c r="PCR132" s="104"/>
      <c r="PCS132" s="104"/>
      <c r="PCT132" s="104"/>
      <c r="PCU132" s="104"/>
      <c r="PCV132" s="104"/>
      <c r="PCW132" s="104"/>
      <c r="PCX132" s="104"/>
      <c r="PCY132" s="104"/>
      <c r="PCZ132" s="104"/>
      <c r="PDA132" s="104"/>
      <c r="PDB132" s="104"/>
      <c r="PDC132" s="104"/>
      <c r="PDD132" s="104"/>
      <c r="PDE132" s="104"/>
      <c r="PDF132" s="104"/>
      <c r="PDG132" s="104"/>
      <c r="PDH132" s="104"/>
      <c r="PDI132" s="104"/>
      <c r="PDJ132" s="104"/>
      <c r="PDK132" s="104"/>
      <c r="PDL132" s="104"/>
      <c r="PDM132" s="104"/>
      <c r="PDN132" s="104"/>
      <c r="PDO132" s="104"/>
      <c r="PDP132" s="104"/>
      <c r="PDQ132" s="104"/>
      <c r="PDR132" s="104"/>
      <c r="PDS132" s="104"/>
      <c r="PDT132" s="104"/>
      <c r="PDU132" s="104"/>
      <c r="PDV132" s="104"/>
      <c r="PDW132" s="104"/>
      <c r="PDX132" s="104"/>
      <c r="PDY132" s="104"/>
      <c r="PDZ132" s="104"/>
      <c r="PEA132" s="104"/>
      <c r="PEB132" s="104"/>
      <c r="PEC132" s="104"/>
      <c r="PED132" s="104"/>
      <c r="PEE132" s="104"/>
      <c r="PEF132" s="104"/>
      <c r="PEG132" s="104"/>
      <c r="PEH132" s="104"/>
      <c r="PEI132" s="104"/>
      <c r="PEJ132" s="104"/>
      <c r="PEK132" s="104"/>
      <c r="PEL132" s="104"/>
      <c r="PEM132" s="104"/>
      <c r="PEN132" s="104"/>
      <c r="PEO132" s="104"/>
      <c r="PEP132" s="104"/>
      <c r="PEQ132" s="104"/>
      <c r="PER132" s="104"/>
      <c r="PES132" s="104"/>
      <c r="PET132" s="104"/>
      <c r="PEU132" s="104"/>
      <c r="PEV132" s="104"/>
      <c r="PEW132" s="104"/>
      <c r="PEX132" s="104"/>
      <c r="PEY132" s="104"/>
      <c r="PEZ132" s="104"/>
      <c r="PFA132" s="104"/>
      <c r="PFB132" s="104"/>
      <c r="PFC132" s="104"/>
      <c r="PFD132" s="104"/>
      <c r="PFE132" s="104"/>
      <c r="PFF132" s="104"/>
      <c r="PFG132" s="104"/>
      <c r="PFH132" s="104"/>
      <c r="PFI132" s="104"/>
      <c r="PFJ132" s="104"/>
      <c r="PFK132" s="104"/>
      <c r="PFL132" s="104"/>
      <c r="PFM132" s="104"/>
      <c r="PFN132" s="104"/>
      <c r="PFO132" s="104"/>
      <c r="PFP132" s="104"/>
      <c r="PFQ132" s="104"/>
      <c r="PFR132" s="104"/>
      <c r="PFS132" s="104"/>
      <c r="PFT132" s="104"/>
      <c r="PFU132" s="104"/>
      <c r="PFV132" s="104"/>
      <c r="PFW132" s="104"/>
      <c r="PFX132" s="104"/>
      <c r="PFY132" s="104"/>
      <c r="PFZ132" s="104"/>
      <c r="PGA132" s="104"/>
      <c r="PGB132" s="104"/>
      <c r="PGC132" s="104"/>
      <c r="PGD132" s="104"/>
      <c r="PGE132" s="104"/>
      <c r="PGF132" s="104"/>
      <c r="PGG132" s="104"/>
      <c r="PGH132" s="104"/>
      <c r="PGI132" s="104"/>
      <c r="PGJ132" s="104"/>
      <c r="PGK132" s="104"/>
      <c r="PGL132" s="104"/>
      <c r="PGM132" s="104"/>
      <c r="PGN132" s="104"/>
      <c r="PGO132" s="104"/>
      <c r="PGP132" s="104"/>
      <c r="PGQ132" s="104"/>
      <c r="PGR132" s="104"/>
      <c r="PGS132" s="104"/>
      <c r="PGT132" s="104"/>
      <c r="PGU132" s="104"/>
      <c r="PGV132" s="104"/>
      <c r="PGW132" s="104"/>
      <c r="PGX132" s="104"/>
      <c r="PGY132" s="104"/>
      <c r="PGZ132" s="104"/>
      <c r="PHA132" s="104"/>
      <c r="PHB132" s="104"/>
      <c r="PHC132" s="104"/>
      <c r="PHD132" s="104"/>
      <c r="PHE132" s="104"/>
      <c r="PHF132" s="104"/>
      <c r="PHG132" s="104"/>
      <c r="PHH132" s="104"/>
      <c r="PHI132" s="104"/>
      <c r="PHJ132" s="104"/>
      <c r="PHK132" s="104"/>
      <c r="PHL132" s="104"/>
      <c r="PHM132" s="104"/>
      <c r="PHN132" s="104"/>
      <c r="PHO132" s="104"/>
      <c r="PHP132" s="104"/>
      <c r="PHQ132" s="104"/>
      <c r="PHR132" s="104"/>
      <c r="PHS132" s="104"/>
      <c r="PHT132" s="104"/>
      <c r="PHU132" s="104"/>
      <c r="PHV132" s="104"/>
      <c r="PHW132" s="104"/>
      <c r="PHX132" s="104"/>
      <c r="PHY132" s="104"/>
      <c r="PHZ132" s="104"/>
      <c r="PIA132" s="104"/>
      <c r="PIB132" s="104"/>
      <c r="PIC132" s="104"/>
      <c r="PID132" s="104"/>
      <c r="PIE132" s="104"/>
      <c r="PIF132" s="104"/>
      <c r="PIG132" s="104"/>
      <c r="PIH132" s="104"/>
      <c r="PII132" s="104"/>
      <c r="PIJ132" s="104"/>
      <c r="PIK132" s="104"/>
      <c r="PIL132" s="104"/>
      <c r="PIM132" s="104"/>
      <c r="PIN132" s="104"/>
      <c r="PIO132" s="104"/>
      <c r="PIP132" s="104"/>
      <c r="PIQ132" s="104"/>
      <c r="PIR132" s="104"/>
      <c r="PIS132" s="104"/>
      <c r="PIT132" s="104"/>
      <c r="PIU132" s="104"/>
      <c r="PIV132" s="104"/>
      <c r="PIW132" s="104"/>
      <c r="PIX132" s="104"/>
      <c r="PIY132" s="104"/>
      <c r="PIZ132" s="104"/>
      <c r="PJA132" s="104"/>
      <c r="PJB132" s="104"/>
      <c r="PJC132" s="104"/>
      <c r="PJD132" s="104"/>
      <c r="PJE132" s="104"/>
      <c r="PJF132" s="104"/>
      <c r="PJG132" s="104"/>
      <c r="PJH132" s="104"/>
      <c r="PJI132" s="104"/>
      <c r="PJJ132" s="104"/>
      <c r="PJK132" s="104"/>
      <c r="PJL132" s="104"/>
      <c r="PJM132" s="104"/>
      <c r="PJN132" s="104"/>
      <c r="PJO132" s="104"/>
      <c r="PJP132" s="104"/>
      <c r="PJQ132" s="104"/>
      <c r="PJR132" s="104"/>
      <c r="PJS132" s="104"/>
      <c r="PJT132" s="104"/>
      <c r="PJU132" s="104"/>
      <c r="PJV132" s="104"/>
      <c r="PJW132" s="104"/>
      <c r="PJX132" s="104"/>
      <c r="PJY132" s="104"/>
      <c r="PJZ132" s="104"/>
      <c r="PKA132" s="104"/>
      <c r="PKB132" s="104"/>
      <c r="PKC132" s="104"/>
      <c r="PKD132" s="104"/>
      <c r="PKE132" s="104"/>
      <c r="PKF132" s="104"/>
      <c r="PKG132" s="104"/>
      <c r="PKH132" s="104"/>
      <c r="PKI132" s="104"/>
      <c r="PKJ132" s="104"/>
      <c r="PKK132" s="104"/>
      <c r="PKL132" s="104"/>
      <c r="PKM132" s="104"/>
      <c r="PKN132" s="104"/>
      <c r="PKO132" s="104"/>
      <c r="PKP132" s="104"/>
      <c r="PKQ132" s="104"/>
      <c r="PKR132" s="104"/>
      <c r="PKS132" s="104"/>
      <c r="PKT132" s="104"/>
      <c r="PKU132" s="104"/>
      <c r="PKV132" s="104"/>
      <c r="PKW132" s="104"/>
      <c r="PKX132" s="104"/>
      <c r="PKY132" s="104"/>
      <c r="PKZ132" s="104"/>
      <c r="PLA132" s="104"/>
      <c r="PLB132" s="104"/>
      <c r="PLC132" s="104"/>
      <c r="PLD132" s="104"/>
      <c r="PLE132" s="104"/>
      <c r="PLF132" s="104"/>
      <c r="PLG132" s="104"/>
      <c r="PLH132" s="104"/>
      <c r="PLI132" s="104"/>
      <c r="PLJ132" s="104"/>
      <c r="PLK132" s="104"/>
      <c r="PLL132" s="104"/>
      <c r="PLM132" s="104"/>
      <c r="PLN132" s="104"/>
      <c r="PLO132" s="104"/>
      <c r="PLP132" s="104"/>
      <c r="PLQ132" s="104"/>
      <c r="PLR132" s="104"/>
      <c r="PLS132" s="104"/>
      <c r="PLT132" s="104"/>
      <c r="PLU132" s="104"/>
      <c r="PLV132" s="104"/>
      <c r="PLW132" s="104"/>
      <c r="PLX132" s="104"/>
      <c r="PLY132" s="104"/>
      <c r="PLZ132" s="104"/>
      <c r="PMA132" s="104"/>
      <c r="PMB132" s="104"/>
      <c r="PMC132" s="104"/>
      <c r="PMD132" s="104"/>
      <c r="PME132" s="104"/>
      <c r="PMF132" s="104"/>
      <c r="PMG132" s="104"/>
      <c r="PMH132" s="104"/>
      <c r="PMI132" s="104"/>
      <c r="PMJ132" s="104"/>
      <c r="PMK132" s="104"/>
      <c r="PML132" s="104"/>
      <c r="PMM132" s="104"/>
      <c r="PMN132" s="104"/>
      <c r="PMO132" s="104"/>
      <c r="PMP132" s="104"/>
      <c r="PMQ132" s="104"/>
      <c r="PMR132" s="104"/>
      <c r="PMS132" s="104"/>
      <c r="PMT132" s="104"/>
      <c r="PMU132" s="104"/>
      <c r="PMV132" s="104"/>
      <c r="PMW132" s="104"/>
      <c r="PMX132" s="104"/>
      <c r="PMY132" s="104"/>
      <c r="PMZ132" s="104"/>
      <c r="PNA132" s="104"/>
      <c r="PNB132" s="104"/>
      <c r="PNC132" s="104"/>
      <c r="PND132" s="104"/>
      <c r="PNE132" s="104"/>
      <c r="PNF132" s="104"/>
      <c r="PNG132" s="104"/>
      <c r="PNH132" s="104"/>
      <c r="PNI132" s="104"/>
      <c r="PNJ132" s="104"/>
      <c r="PNK132" s="104"/>
      <c r="PNL132" s="104"/>
      <c r="PNM132" s="104"/>
      <c r="PNN132" s="104"/>
      <c r="PNO132" s="104"/>
      <c r="PNP132" s="104"/>
      <c r="PNQ132" s="104"/>
      <c r="PNR132" s="104"/>
      <c r="PNS132" s="104"/>
      <c r="PNT132" s="104"/>
      <c r="PNU132" s="104"/>
      <c r="PNV132" s="104"/>
      <c r="PNW132" s="104"/>
      <c r="PNX132" s="104"/>
      <c r="PNY132" s="104"/>
      <c r="PNZ132" s="104"/>
      <c r="POA132" s="104"/>
      <c r="POB132" s="104"/>
      <c r="POC132" s="104"/>
      <c r="POD132" s="104"/>
      <c r="POE132" s="104"/>
      <c r="POF132" s="104"/>
      <c r="POG132" s="104"/>
      <c r="POH132" s="104"/>
      <c r="POI132" s="104"/>
      <c r="POJ132" s="104"/>
      <c r="POK132" s="104"/>
      <c r="POL132" s="104"/>
      <c r="POM132" s="104"/>
      <c r="PON132" s="104"/>
      <c r="POO132" s="104"/>
      <c r="POP132" s="104"/>
      <c r="POQ132" s="104"/>
      <c r="POR132" s="104"/>
      <c r="POS132" s="104"/>
      <c r="POT132" s="104"/>
      <c r="POU132" s="104"/>
      <c r="POV132" s="104"/>
      <c r="POW132" s="104"/>
      <c r="POX132" s="104"/>
      <c r="POY132" s="104"/>
      <c r="POZ132" s="104"/>
      <c r="PPA132" s="104"/>
      <c r="PPB132" s="104"/>
      <c r="PPC132" s="104"/>
      <c r="PPD132" s="104"/>
      <c r="PPE132" s="104"/>
      <c r="PPF132" s="104"/>
      <c r="PPG132" s="104"/>
      <c r="PPH132" s="104"/>
      <c r="PPI132" s="104"/>
      <c r="PPJ132" s="104"/>
      <c r="PPK132" s="104"/>
      <c r="PPL132" s="104"/>
      <c r="PPM132" s="104"/>
      <c r="PPN132" s="104"/>
      <c r="PPO132" s="104"/>
      <c r="PPP132" s="104"/>
      <c r="PPQ132" s="104"/>
      <c r="PPR132" s="104"/>
      <c r="PPS132" s="104"/>
      <c r="PPT132" s="104"/>
      <c r="PPU132" s="104"/>
      <c r="PPV132" s="104"/>
      <c r="PPW132" s="104"/>
      <c r="PPX132" s="104"/>
      <c r="PPY132" s="104"/>
      <c r="PPZ132" s="104"/>
      <c r="PQA132" s="104"/>
      <c r="PQB132" s="104"/>
      <c r="PQC132" s="104"/>
      <c r="PQD132" s="104"/>
      <c r="PQE132" s="104"/>
      <c r="PQF132" s="104"/>
      <c r="PQG132" s="104"/>
      <c r="PQH132" s="104"/>
      <c r="PQI132" s="104"/>
      <c r="PQJ132" s="104"/>
      <c r="PQK132" s="104"/>
      <c r="PQL132" s="104"/>
      <c r="PQM132" s="104"/>
      <c r="PQN132" s="104"/>
      <c r="PQO132" s="104"/>
      <c r="PQP132" s="104"/>
      <c r="PQQ132" s="104"/>
      <c r="PQR132" s="104"/>
      <c r="PQS132" s="104"/>
      <c r="PQT132" s="104"/>
      <c r="PQU132" s="104"/>
      <c r="PQV132" s="104"/>
      <c r="PQW132" s="104"/>
      <c r="PQX132" s="104"/>
      <c r="PQY132" s="104"/>
      <c r="PQZ132" s="104"/>
      <c r="PRA132" s="104"/>
      <c r="PRB132" s="104"/>
      <c r="PRC132" s="104"/>
      <c r="PRD132" s="104"/>
      <c r="PRE132" s="104"/>
      <c r="PRF132" s="104"/>
      <c r="PRG132" s="104"/>
      <c r="PRH132" s="104"/>
      <c r="PRI132" s="104"/>
      <c r="PRJ132" s="104"/>
      <c r="PRK132" s="104"/>
      <c r="PRL132" s="104"/>
      <c r="PRM132" s="104"/>
      <c r="PRN132" s="104"/>
      <c r="PRO132" s="104"/>
      <c r="PRP132" s="104"/>
      <c r="PRQ132" s="104"/>
      <c r="PRR132" s="104"/>
      <c r="PRS132" s="104"/>
      <c r="PRT132" s="104"/>
      <c r="PRU132" s="104"/>
      <c r="PRV132" s="104"/>
      <c r="PRW132" s="104"/>
      <c r="PRX132" s="104"/>
      <c r="PRY132" s="104"/>
      <c r="PRZ132" s="104"/>
      <c r="PSA132" s="104"/>
      <c r="PSB132" s="104"/>
      <c r="PSC132" s="104"/>
      <c r="PSD132" s="104"/>
      <c r="PSE132" s="104"/>
      <c r="PSF132" s="104"/>
      <c r="PSG132" s="104"/>
      <c r="PSH132" s="104"/>
      <c r="PSI132" s="104"/>
      <c r="PSJ132" s="104"/>
      <c r="PSK132" s="104"/>
      <c r="PSL132" s="104"/>
      <c r="PSM132" s="104"/>
      <c r="PSN132" s="104"/>
      <c r="PSO132" s="104"/>
      <c r="PSP132" s="104"/>
      <c r="PSQ132" s="104"/>
      <c r="PSR132" s="104"/>
      <c r="PSS132" s="104"/>
      <c r="PST132" s="104"/>
      <c r="PSU132" s="104"/>
      <c r="PSV132" s="104"/>
      <c r="PSW132" s="104"/>
      <c r="PSX132" s="104"/>
      <c r="PSY132" s="104"/>
      <c r="PSZ132" s="104"/>
      <c r="PTA132" s="104"/>
      <c r="PTB132" s="104"/>
      <c r="PTC132" s="104"/>
      <c r="PTD132" s="104"/>
      <c r="PTE132" s="104"/>
      <c r="PTF132" s="104"/>
      <c r="PTG132" s="104"/>
      <c r="PTH132" s="104"/>
      <c r="PTI132" s="104"/>
      <c r="PTJ132" s="104"/>
      <c r="PTK132" s="104"/>
      <c r="PTL132" s="104"/>
      <c r="PTM132" s="104"/>
      <c r="PTN132" s="104"/>
      <c r="PTO132" s="104"/>
      <c r="PTP132" s="104"/>
      <c r="PTQ132" s="104"/>
      <c r="PTR132" s="104"/>
      <c r="PTS132" s="104"/>
      <c r="PTT132" s="104"/>
      <c r="PTU132" s="104"/>
      <c r="PTV132" s="104"/>
      <c r="PTW132" s="104"/>
      <c r="PTX132" s="104"/>
      <c r="PTY132" s="104"/>
      <c r="PTZ132" s="104"/>
      <c r="PUA132" s="104"/>
      <c r="PUB132" s="104"/>
      <c r="PUC132" s="104"/>
      <c r="PUD132" s="104"/>
      <c r="PUE132" s="104"/>
      <c r="PUF132" s="104"/>
      <c r="PUG132" s="104"/>
      <c r="PUH132" s="104"/>
      <c r="PUI132" s="104"/>
      <c r="PUJ132" s="104"/>
      <c r="PUK132" s="104"/>
      <c r="PUL132" s="104"/>
      <c r="PUM132" s="104"/>
      <c r="PUN132" s="104"/>
      <c r="PUO132" s="104"/>
      <c r="PUP132" s="104"/>
      <c r="PUQ132" s="104"/>
      <c r="PUR132" s="104"/>
      <c r="PUS132" s="104"/>
      <c r="PUT132" s="104"/>
      <c r="PUU132" s="104"/>
      <c r="PUV132" s="104"/>
      <c r="PUW132" s="104"/>
      <c r="PUX132" s="104"/>
      <c r="PUY132" s="104"/>
      <c r="PUZ132" s="104"/>
      <c r="PVA132" s="104"/>
      <c r="PVB132" s="104"/>
      <c r="PVC132" s="104"/>
      <c r="PVD132" s="104"/>
      <c r="PVE132" s="104"/>
      <c r="PVF132" s="104"/>
      <c r="PVG132" s="104"/>
      <c r="PVH132" s="104"/>
      <c r="PVI132" s="104"/>
      <c r="PVJ132" s="104"/>
      <c r="PVK132" s="104"/>
      <c r="PVL132" s="104"/>
      <c r="PVM132" s="104"/>
      <c r="PVN132" s="104"/>
      <c r="PVO132" s="104"/>
      <c r="PVP132" s="104"/>
      <c r="PVQ132" s="104"/>
      <c r="PVR132" s="104"/>
      <c r="PVS132" s="104"/>
      <c r="PVT132" s="104"/>
      <c r="PVU132" s="104"/>
      <c r="PVV132" s="104"/>
      <c r="PVW132" s="104"/>
      <c r="PVX132" s="104"/>
      <c r="PVY132" s="104"/>
      <c r="PVZ132" s="104"/>
      <c r="PWA132" s="104"/>
      <c r="PWB132" s="104"/>
      <c r="PWC132" s="104"/>
      <c r="PWD132" s="104"/>
      <c r="PWE132" s="104"/>
      <c r="PWF132" s="104"/>
      <c r="PWG132" s="104"/>
      <c r="PWH132" s="104"/>
      <c r="PWI132" s="104"/>
      <c r="PWJ132" s="104"/>
      <c r="PWK132" s="104"/>
      <c r="PWL132" s="104"/>
      <c r="PWM132" s="104"/>
      <c r="PWN132" s="104"/>
      <c r="PWO132" s="104"/>
      <c r="PWP132" s="104"/>
      <c r="PWQ132" s="104"/>
      <c r="PWR132" s="104"/>
      <c r="PWS132" s="104"/>
      <c r="PWT132" s="104"/>
      <c r="PWU132" s="104"/>
      <c r="PWV132" s="104"/>
      <c r="PWW132" s="104"/>
      <c r="PWX132" s="104"/>
      <c r="PWY132" s="104"/>
      <c r="PWZ132" s="104"/>
      <c r="PXA132" s="104"/>
      <c r="PXB132" s="104"/>
      <c r="PXC132" s="104"/>
      <c r="PXD132" s="104"/>
      <c r="PXE132" s="104"/>
      <c r="PXF132" s="104"/>
      <c r="PXG132" s="104"/>
      <c r="PXH132" s="104"/>
      <c r="PXI132" s="104"/>
      <c r="PXJ132" s="104"/>
      <c r="PXK132" s="104"/>
      <c r="PXL132" s="104"/>
      <c r="PXM132" s="104"/>
      <c r="PXN132" s="104"/>
      <c r="PXO132" s="104"/>
      <c r="PXP132" s="104"/>
      <c r="PXQ132" s="104"/>
      <c r="PXR132" s="104"/>
      <c r="PXS132" s="104"/>
      <c r="PXT132" s="104"/>
      <c r="PXU132" s="104"/>
      <c r="PXV132" s="104"/>
      <c r="PXW132" s="104"/>
      <c r="PXX132" s="104"/>
      <c r="PXY132" s="104"/>
      <c r="PXZ132" s="104"/>
      <c r="PYA132" s="104"/>
      <c r="PYB132" s="104"/>
      <c r="PYC132" s="104"/>
      <c r="PYD132" s="104"/>
      <c r="PYE132" s="104"/>
      <c r="PYF132" s="104"/>
      <c r="PYG132" s="104"/>
      <c r="PYH132" s="104"/>
      <c r="PYI132" s="104"/>
      <c r="PYJ132" s="104"/>
      <c r="PYK132" s="104"/>
      <c r="PYL132" s="104"/>
      <c r="PYM132" s="104"/>
      <c r="PYN132" s="104"/>
      <c r="PYO132" s="104"/>
      <c r="PYP132" s="104"/>
      <c r="PYQ132" s="104"/>
      <c r="PYR132" s="104"/>
      <c r="PYS132" s="104"/>
      <c r="PYT132" s="104"/>
      <c r="PYU132" s="104"/>
      <c r="PYV132" s="104"/>
      <c r="PYW132" s="104"/>
      <c r="PYX132" s="104"/>
      <c r="PYY132" s="104"/>
      <c r="PYZ132" s="104"/>
      <c r="PZA132" s="104"/>
      <c r="PZB132" s="104"/>
      <c r="PZC132" s="104"/>
      <c r="PZD132" s="104"/>
      <c r="PZE132" s="104"/>
      <c r="PZF132" s="104"/>
      <c r="PZG132" s="104"/>
      <c r="PZH132" s="104"/>
      <c r="PZI132" s="104"/>
      <c r="PZJ132" s="104"/>
      <c r="PZK132" s="104"/>
      <c r="PZL132" s="104"/>
      <c r="PZM132" s="104"/>
      <c r="PZN132" s="104"/>
      <c r="PZO132" s="104"/>
      <c r="PZP132" s="104"/>
      <c r="PZQ132" s="104"/>
      <c r="PZR132" s="104"/>
      <c r="PZS132" s="104"/>
      <c r="PZT132" s="104"/>
      <c r="PZU132" s="104"/>
      <c r="PZV132" s="104"/>
      <c r="PZW132" s="104"/>
      <c r="PZX132" s="104"/>
      <c r="PZY132" s="104"/>
      <c r="PZZ132" s="104"/>
      <c r="QAA132" s="104"/>
      <c r="QAB132" s="104"/>
      <c r="QAC132" s="104"/>
      <c r="QAD132" s="104"/>
      <c r="QAE132" s="104"/>
      <c r="QAF132" s="104"/>
      <c r="QAG132" s="104"/>
      <c r="QAH132" s="104"/>
      <c r="QAI132" s="104"/>
      <c r="QAJ132" s="104"/>
      <c r="QAK132" s="104"/>
      <c r="QAL132" s="104"/>
      <c r="QAM132" s="104"/>
      <c r="QAN132" s="104"/>
      <c r="QAO132" s="104"/>
      <c r="QAP132" s="104"/>
      <c r="QAQ132" s="104"/>
      <c r="QAR132" s="104"/>
      <c r="QAS132" s="104"/>
      <c r="QAT132" s="104"/>
      <c r="QAU132" s="104"/>
      <c r="QAV132" s="104"/>
      <c r="QAW132" s="104"/>
      <c r="QAX132" s="104"/>
      <c r="QAY132" s="104"/>
      <c r="QAZ132" s="104"/>
      <c r="QBA132" s="104"/>
      <c r="QBB132" s="104"/>
      <c r="QBC132" s="104"/>
      <c r="QBD132" s="104"/>
      <c r="QBE132" s="104"/>
      <c r="QBF132" s="104"/>
      <c r="QBG132" s="104"/>
      <c r="QBH132" s="104"/>
      <c r="QBI132" s="104"/>
      <c r="QBJ132" s="104"/>
      <c r="QBK132" s="104"/>
      <c r="QBL132" s="104"/>
      <c r="QBM132" s="104"/>
      <c r="QBN132" s="104"/>
      <c r="QBO132" s="104"/>
      <c r="QBP132" s="104"/>
      <c r="QBQ132" s="104"/>
      <c r="QBR132" s="104"/>
      <c r="QBS132" s="104"/>
      <c r="QBT132" s="104"/>
      <c r="QBU132" s="104"/>
      <c r="QBV132" s="104"/>
      <c r="QBW132" s="104"/>
      <c r="QBX132" s="104"/>
      <c r="QBY132" s="104"/>
      <c r="QBZ132" s="104"/>
      <c r="QCA132" s="104"/>
      <c r="QCB132" s="104"/>
      <c r="QCC132" s="104"/>
      <c r="QCD132" s="104"/>
      <c r="QCE132" s="104"/>
      <c r="QCF132" s="104"/>
      <c r="QCG132" s="104"/>
      <c r="QCH132" s="104"/>
      <c r="QCI132" s="104"/>
      <c r="QCJ132" s="104"/>
      <c r="QCK132" s="104"/>
      <c r="QCL132" s="104"/>
      <c r="QCM132" s="104"/>
      <c r="QCN132" s="104"/>
      <c r="QCO132" s="104"/>
      <c r="QCP132" s="104"/>
      <c r="QCQ132" s="104"/>
      <c r="QCR132" s="104"/>
      <c r="QCS132" s="104"/>
      <c r="QCT132" s="104"/>
      <c r="QCU132" s="104"/>
      <c r="QCV132" s="104"/>
      <c r="QCW132" s="104"/>
      <c r="QCX132" s="104"/>
      <c r="QCY132" s="104"/>
      <c r="QCZ132" s="104"/>
      <c r="QDA132" s="104"/>
      <c r="QDB132" s="104"/>
      <c r="QDC132" s="104"/>
      <c r="QDD132" s="104"/>
      <c r="QDE132" s="104"/>
      <c r="QDF132" s="104"/>
      <c r="QDG132" s="104"/>
      <c r="QDH132" s="104"/>
      <c r="QDI132" s="104"/>
      <c r="QDJ132" s="104"/>
      <c r="QDK132" s="104"/>
      <c r="QDL132" s="104"/>
      <c r="QDM132" s="104"/>
      <c r="QDN132" s="104"/>
      <c r="QDO132" s="104"/>
      <c r="QDP132" s="104"/>
      <c r="QDQ132" s="104"/>
      <c r="QDR132" s="104"/>
      <c r="QDS132" s="104"/>
      <c r="QDT132" s="104"/>
      <c r="QDU132" s="104"/>
      <c r="QDV132" s="104"/>
      <c r="QDW132" s="104"/>
      <c r="QDX132" s="104"/>
      <c r="QDY132" s="104"/>
      <c r="QDZ132" s="104"/>
      <c r="QEA132" s="104"/>
      <c r="QEB132" s="104"/>
      <c r="QEC132" s="104"/>
      <c r="QED132" s="104"/>
      <c r="QEE132" s="104"/>
      <c r="QEF132" s="104"/>
      <c r="QEG132" s="104"/>
      <c r="QEH132" s="104"/>
      <c r="QEI132" s="104"/>
      <c r="QEJ132" s="104"/>
      <c r="QEK132" s="104"/>
      <c r="QEL132" s="104"/>
      <c r="QEM132" s="104"/>
      <c r="QEN132" s="104"/>
      <c r="QEO132" s="104"/>
      <c r="QEP132" s="104"/>
      <c r="QEQ132" s="104"/>
      <c r="QER132" s="104"/>
      <c r="QES132" s="104"/>
      <c r="QET132" s="104"/>
      <c r="QEU132" s="104"/>
      <c r="QEV132" s="104"/>
      <c r="QEW132" s="104"/>
      <c r="QEX132" s="104"/>
      <c r="QEY132" s="104"/>
      <c r="QEZ132" s="104"/>
      <c r="QFA132" s="104"/>
      <c r="QFB132" s="104"/>
      <c r="QFC132" s="104"/>
      <c r="QFD132" s="104"/>
      <c r="QFE132" s="104"/>
      <c r="QFF132" s="104"/>
      <c r="QFG132" s="104"/>
      <c r="QFH132" s="104"/>
      <c r="QFI132" s="104"/>
      <c r="QFJ132" s="104"/>
      <c r="QFK132" s="104"/>
      <c r="QFL132" s="104"/>
      <c r="QFM132" s="104"/>
      <c r="QFN132" s="104"/>
      <c r="QFO132" s="104"/>
      <c r="QFP132" s="104"/>
      <c r="QFQ132" s="104"/>
      <c r="QFR132" s="104"/>
      <c r="QFS132" s="104"/>
      <c r="QFT132" s="104"/>
      <c r="QFU132" s="104"/>
      <c r="QFV132" s="104"/>
      <c r="QFW132" s="104"/>
      <c r="QFX132" s="104"/>
      <c r="QFY132" s="104"/>
      <c r="QFZ132" s="104"/>
      <c r="QGA132" s="104"/>
      <c r="QGB132" s="104"/>
      <c r="QGC132" s="104"/>
      <c r="QGD132" s="104"/>
      <c r="QGE132" s="104"/>
      <c r="QGF132" s="104"/>
      <c r="QGG132" s="104"/>
      <c r="QGH132" s="104"/>
      <c r="QGI132" s="104"/>
      <c r="QGJ132" s="104"/>
      <c r="QGK132" s="104"/>
      <c r="QGL132" s="104"/>
      <c r="QGM132" s="104"/>
      <c r="QGN132" s="104"/>
      <c r="QGO132" s="104"/>
      <c r="QGP132" s="104"/>
      <c r="QGQ132" s="104"/>
      <c r="QGR132" s="104"/>
      <c r="QGS132" s="104"/>
      <c r="QGT132" s="104"/>
      <c r="QGU132" s="104"/>
      <c r="QGV132" s="104"/>
      <c r="QGW132" s="104"/>
      <c r="QGX132" s="104"/>
      <c r="QGY132" s="104"/>
      <c r="QGZ132" s="104"/>
      <c r="QHA132" s="104"/>
      <c r="QHB132" s="104"/>
      <c r="QHC132" s="104"/>
      <c r="QHD132" s="104"/>
      <c r="QHE132" s="104"/>
      <c r="QHF132" s="104"/>
      <c r="QHG132" s="104"/>
      <c r="QHH132" s="104"/>
      <c r="QHI132" s="104"/>
      <c r="QHJ132" s="104"/>
      <c r="QHK132" s="104"/>
      <c r="QHL132" s="104"/>
      <c r="QHM132" s="104"/>
      <c r="QHN132" s="104"/>
      <c r="QHO132" s="104"/>
      <c r="QHP132" s="104"/>
      <c r="QHQ132" s="104"/>
      <c r="QHR132" s="104"/>
      <c r="QHS132" s="104"/>
      <c r="QHT132" s="104"/>
      <c r="QHU132" s="104"/>
      <c r="QHV132" s="104"/>
      <c r="QHW132" s="104"/>
      <c r="QHX132" s="104"/>
      <c r="QHY132" s="104"/>
      <c r="QHZ132" s="104"/>
      <c r="QIA132" s="104"/>
      <c r="QIB132" s="104"/>
      <c r="QIC132" s="104"/>
      <c r="QID132" s="104"/>
      <c r="QIE132" s="104"/>
      <c r="QIF132" s="104"/>
      <c r="QIG132" s="104"/>
      <c r="QIH132" s="104"/>
      <c r="QII132" s="104"/>
      <c r="QIJ132" s="104"/>
      <c r="QIK132" s="104"/>
      <c r="QIL132" s="104"/>
      <c r="QIM132" s="104"/>
      <c r="QIN132" s="104"/>
      <c r="QIO132" s="104"/>
      <c r="QIP132" s="104"/>
      <c r="QIQ132" s="104"/>
      <c r="QIR132" s="104"/>
      <c r="QIS132" s="104"/>
      <c r="QIT132" s="104"/>
      <c r="QIU132" s="104"/>
      <c r="QIV132" s="104"/>
      <c r="QIW132" s="104"/>
      <c r="QIX132" s="104"/>
      <c r="QIY132" s="104"/>
      <c r="QIZ132" s="104"/>
      <c r="QJA132" s="104"/>
      <c r="QJB132" s="104"/>
      <c r="QJC132" s="104"/>
      <c r="QJD132" s="104"/>
      <c r="QJE132" s="104"/>
      <c r="QJF132" s="104"/>
      <c r="QJG132" s="104"/>
      <c r="QJH132" s="104"/>
      <c r="QJI132" s="104"/>
      <c r="QJJ132" s="104"/>
      <c r="QJK132" s="104"/>
      <c r="QJL132" s="104"/>
      <c r="QJM132" s="104"/>
      <c r="QJN132" s="104"/>
      <c r="QJO132" s="104"/>
      <c r="QJP132" s="104"/>
      <c r="QJQ132" s="104"/>
      <c r="QJR132" s="104"/>
      <c r="QJS132" s="104"/>
      <c r="QJT132" s="104"/>
      <c r="QJU132" s="104"/>
      <c r="QJV132" s="104"/>
      <c r="QJW132" s="104"/>
      <c r="QJX132" s="104"/>
      <c r="QJY132" s="104"/>
      <c r="QJZ132" s="104"/>
      <c r="QKA132" s="104"/>
      <c r="QKB132" s="104"/>
      <c r="QKC132" s="104"/>
      <c r="QKD132" s="104"/>
      <c r="QKE132" s="104"/>
      <c r="QKF132" s="104"/>
      <c r="QKG132" s="104"/>
      <c r="QKH132" s="104"/>
      <c r="QKI132" s="104"/>
      <c r="QKJ132" s="104"/>
      <c r="QKK132" s="104"/>
      <c r="QKL132" s="104"/>
      <c r="QKM132" s="104"/>
      <c r="QKN132" s="104"/>
      <c r="QKO132" s="104"/>
      <c r="QKP132" s="104"/>
      <c r="QKQ132" s="104"/>
      <c r="QKR132" s="104"/>
      <c r="QKS132" s="104"/>
      <c r="QKT132" s="104"/>
      <c r="QKU132" s="104"/>
      <c r="QKV132" s="104"/>
      <c r="QKW132" s="104"/>
      <c r="QKX132" s="104"/>
      <c r="QKY132" s="104"/>
      <c r="QKZ132" s="104"/>
      <c r="QLA132" s="104"/>
      <c r="QLB132" s="104"/>
      <c r="QLC132" s="104"/>
      <c r="QLD132" s="104"/>
      <c r="QLE132" s="104"/>
      <c r="QLF132" s="104"/>
      <c r="QLG132" s="104"/>
      <c r="QLH132" s="104"/>
      <c r="QLI132" s="104"/>
      <c r="QLJ132" s="104"/>
      <c r="QLK132" s="104"/>
      <c r="QLL132" s="104"/>
      <c r="QLM132" s="104"/>
      <c r="QLN132" s="104"/>
      <c r="QLO132" s="104"/>
      <c r="QLP132" s="104"/>
      <c r="QLQ132" s="104"/>
      <c r="QLR132" s="104"/>
      <c r="QLS132" s="104"/>
      <c r="QLT132" s="104"/>
      <c r="QLU132" s="104"/>
      <c r="QLV132" s="104"/>
      <c r="QLW132" s="104"/>
      <c r="QLX132" s="104"/>
      <c r="QLY132" s="104"/>
      <c r="QLZ132" s="104"/>
      <c r="QMA132" s="104"/>
      <c r="QMB132" s="104"/>
      <c r="QMC132" s="104"/>
      <c r="QMD132" s="104"/>
      <c r="QME132" s="104"/>
      <c r="QMF132" s="104"/>
      <c r="QMG132" s="104"/>
      <c r="QMH132" s="104"/>
      <c r="QMI132" s="104"/>
      <c r="QMJ132" s="104"/>
      <c r="QMK132" s="104"/>
      <c r="QML132" s="104"/>
      <c r="QMM132" s="104"/>
      <c r="QMN132" s="104"/>
      <c r="QMO132" s="104"/>
      <c r="QMP132" s="104"/>
      <c r="QMQ132" s="104"/>
      <c r="QMR132" s="104"/>
      <c r="QMS132" s="104"/>
      <c r="QMT132" s="104"/>
      <c r="QMU132" s="104"/>
      <c r="QMV132" s="104"/>
      <c r="QMW132" s="104"/>
      <c r="QMX132" s="104"/>
      <c r="QMY132" s="104"/>
      <c r="QMZ132" s="104"/>
      <c r="QNA132" s="104"/>
      <c r="QNB132" s="104"/>
      <c r="QNC132" s="104"/>
      <c r="QND132" s="104"/>
      <c r="QNE132" s="104"/>
      <c r="QNF132" s="104"/>
      <c r="QNG132" s="104"/>
      <c r="QNH132" s="104"/>
      <c r="QNI132" s="104"/>
      <c r="QNJ132" s="104"/>
      <c r="QNK132" s="104"/>
      <c r="QNL132" s="104"/>
      <c r="QNM132" s="104"/>
      <c r="QNN132" s="104"/>
      <c r="QNO132" s="104"/>
      <c r="QNP132" s="104"/>
      <c r="QNQ132" s="104"/>
      <c r="QNR132" s="104"/>
      <c r="QNS132" s="104"/>
      <c r="QNT132" s="104"/>
      <c r="QNU132" s="104"/>
      <c r="QNV132" s="104"/>
      <c r="QNW132" s="104"/>
      <c r="QNX132" s="104"/>
      <c r="QNY132" s="104"/>
      <c r="QNZ132" s="104"/>
      <c r="QOA132" s="104"/>
      <c r="QOB132" s="104"/>
      <c r="QOC132" s="104"/>
      <c r="QOD132" s="104"/>
      <c r="QOE132" s="104"/>
      <c r="QOF132" s="104"/>
      <c r="QOG132" s="104"/>
      <c r="QOH132" s="104"/>
      <c r="QOI132" s="104"/>
      <c r="QOJ132" s="104"/>
      <c r="QOK132" s="104"/>
      <c r="QOL132" s="104"/>
      <c r="QOM132" s="104"/>
      <c r="QON132" s="104"/>
      <c r="QOO132" s="104"/>
      <c r="QOP132" s="104"/>
      <c r="QOQ132" s="104"/>
      <c r="QOR132" s="104"/>
      <c r="QOS132" s="104"/>
      <c r="QOT132" s="104"/>
      <c r="QOU132" s="104"/>
      <c r="QOV132" s="104"/>
      <c r="QOW132" s="104"/>
      <c r="QOX132" s="104"/>
      <c r="QOY132" s="104"/>
      <c r="QOZ132" s="104"/>
      <c r="QPA132" s="104"/>
      <c r="QPB132" s="104"/>
      <c r="QPC132" s="104"/>
      <c r="QPD132" s="104"/>
      <c r="QPE132" s="104"/>
      <c r="QPF132" s="104"/>
      <c r="QPG132" s="104"/>
      <c r="QPH132" s="104"/>
      <c r="QPI132" s="104"/>
      <c r="QPJ132" s="104"/>
      <c r="QPK132" s="104"/>
      <c r="QPL132" s="104"/>
      <c r="QPM132" s="104"/>
      <c r="QPN132" s="104"/>
      <c r="QPO132" s="104"/>
      <c r="QPP132" s="104"/>
      <c r="QPQ132" s="104"/>
      <c r="QPR132" s="104"/>
      <c r="QPS132" s="104"/>
      <c r="QPT132" s="104"/>
      <c r="QPU132" s="104"/>
      <c r="QPV132" s="104"/>
      <c r="QPW132" s="104"/>
      <c r="QPX132" s="104"/>
      <c r="QPY132" s="104"/>
      <c r="QPZ132" s="104"/>
      <c r="QQA132" s="104"/>
      <c r="QQB132" s="104"/>
      <c r="QQC132" s="104"/>
      <c r="QQD132" s="104"/>
      <c r="QQE132" s="104"/>
      <c r="QQF132" s="104"/>
      <c r="QQG132" s="104"/>
      <c r="QQH132" s="104"/>
      <c r="QQI132" s="104"/>
      <c r="QQJ132" s="104"/>
      <c r="QQK132" s="104"/>
      <c r="QQL132" s="104"/>
      <c r="QQM132" s="104"/>
      <c r="QQN132" s="104"/>
      <c r="QQO132" s="104"/>
      <c r="QQP132" s="104"/>
      <c r="QQQ132" s="104"/>
      <c r="QQR132" s="104"/>
      <c r="QQS132" s="104"/>
      <c r="QQT132" s="104"/>
      <c r="QQU132" s="104"/>
      <c r="QQV132" s="104"/>
      <c r="QQW132" s="104"/>
      <c r="QQX132" s="104"/>
      <c r="QQY132" s="104"/>
      <c r="QQZ132" s="104"/>
      <c r="QRA132" s="104"/>
      <c r="QRB132" s="104"/>
      <c r="QRC132" s="104"/>
      <c r="QRD132" s="104"/>
      <c r="QRE132" s="104"/>
      <c r="QRF132" s="104"/>
      <c r="QRG132" s="104"/>
      <c r="QRH132" s="104"/>
      <c r="QRI132" s="104"/>
      <c r="QRJ132" s="104"/>
      <c r="QRK132" s="104"/>
      <c r="QRL132" s="104"/>
      <c r="QRM132" s="104"/>
      <c r="QRN132" s="104"/>
      <c r="QRO132" s="104"/>
      <c r="QRP132" s="104"/>
      <c r="QRQ132" s="104"/>
      <c r="QRR132" s="104"/>
      <c r="QRS132" s="104"/>
      <c r="QRT132" s="104"/>
      <c r="QRU132" s="104"/>
      <c r="QRV132" s="104"/>
      <c r="QRW132" s="104"/>
      <c r="QRX132" s="104"/>
      <c r="QRY132" s="104"/>
      <c r="QRZ132" s="104"/>
      <c r="QSA132" s="104"/>
      <c r="QSB132" s="104"/>
      <c r="QSC132" s="104"/>
      <c r="QSD132" s="104"/>
      <c r="QSE132" s="104"/>
      <c r="QSF132" s="104"/>
      <c r="QSG132" s="104"/>
      <c r="QSH132" s="104"/>
      <c r="QSI132" s="104"/>
      <c r="QSJ132" s="104"/>
      <c r="QSK132" s="104"/>
      <c r="QSL132" s="104"/>
      <c r="QSM132" s="104"/>
      <c r="QSN132" s="104"/>
      <c r="QSO132" s="104"/>
      <c r="QSP132" s="104"/>
      <c r="QSQ132" s="104"/>
      <c r="QSR132" s="104"/>
      <c r="QSS132" s="104"/>
      <c r="QST132" s="104"/>
      <c r="QSU132" s="104"/>
      <c r="QSV132" s="104"/>
      <c r="QSW132" s="104"/>
      <c r="QSX132" s="104"/>
      <c r="QSY132" s="104"/>
      <c r="QSZ132" s="104"/>
      <c r="QTA132" s="104"/>
      <c r="QTB132" s="104"/>
      <c r="QTC132" s="104"/>
      <c r="QTD132" s="104"/>
      <c r="QTE132" s="104"/>
      <c r="QTF132" s="104"/>
      <c r="QTG132" s="104"/>
      <c r="QTH132" s="104"/>
      <c r="QTI132" s="104"/>
      <c r="QTJ132" s="104"/>
      <c r="QTK132" s="104"/>
      <c r="QTL132" s="104"/>
      <c r="QTM132" s="104"/>
      <c r="QTN132" s="104"/>
      <c r="QTO132" s="104"/>
      <c r="QTP132" s="104"/>
      <c r="QTQ132" s="104"/>
      <c r="QTR132" s="104"/>
      <c r="QTS132" s="104"/>
      <c r="QTT132" s="104"/>
      <c r="QTU132" s="104"/>
      <c r="QTV132" s="104"/>
      <c r="QTW132" s="104"/>
      <c r="QTX132" s="104"/>
      <c r="QTY132" s="104"/>
      <c r="QTZ132" s="104"/>
      <c r="QUA132" s="104"/>
      <c r="QUB132" s="104"/>
      <c r="QUC132" s="104"/>
      <c r="QUD132" s="104"/>
      <c r="QUE132" s="104"/>
      <c r="QUF132" s="104"/>
      <c r="QUG132" s="104"/>
      <c r="QUH132" s="104"/>
      <c r="QUI132" s="104"/>
      <c r="QUJ132" s="104"/>
      <c r="QUK132" s="104"/>
      <c r="QUL132" s="104"/>
      <c r="QUM132" s="104"/>
      <c r="QUN132" s="104"/>
      <c r="QUO132" s="104"/>
      <c r="QUP132" s="104"/>
      <c r="QUQ132" s="104"/>
      <c r="QUR132" s="104"/>
      <c r="QUS132" s="104"/>
      <c r="QUT132" s="104"/>
      <c r="QUU132" s="104"/>
      <c r="QUV132" s="104"/>
      <c r="QUW132" s="104"/>
      <c r="QUX132" s="104"/>
      <c r="QUY132" s="104"/>
      <c r="QUZ132" s="104"/>
      <c r="QVA132" s="104"/>
      <c r="QVB132" s="104"/>
      <c r="QVC132" s="104"/>
      <c r="QVD132" s="104"/>
      <c r="QVE132" s="104"/>
      <c r="QVF132" s="104"/>
      <c r="QVG132" s="104"/>
      <c r="QVH132" s="104"/>
      <c r="QVI132" s="104"/>
      <c r="QVJ132" s="104"/>
      <c r="QVK132" s="104"/>
      <c r="QVL132" s="104"/>
      <c r="QVM132" s="104"/>
      <c r="QVN132" s="104"/>
      <c r="QVO132" s="104"/>
      <c r="QVP132" s="104"/>
      <c r="QVQ132" s="104"/>
      <c r="QVR132" s="104"/>
      <c r="QVS132" s="104"/>
      <c r="QVT132" s="104"/>
      <c r="QVU132" s="104"/>
      <c r="QVV132" s="104"/>
      <c r="QVW132" s="104"/>
      <c r="QVX132" s="104"/>
      <c r="QVY132" s="104"/>
      <c r="QVZ132" s="104"/>
      <c r="QWA132" s="104"/>
      <c r="QWB132" s="104"/>
      <c r="QWC132" s="104"/>
      <c r="QWD132" s="104"/>
      <c r="QWE132" s="104"/>
      <c r="QWF132" s="104"/>
      <c r="QWG132" s="104"/>
      <c r="QWH132" s="104"/>
      <c r="QWI132" s="104"/>
      <c r="QWJ132" s="104"/>
      <c r="QWK132" s="104"/>
      <c r="QWL132" s="104"/>
      <c r="QWM132" s="104"/>
      <c r="QWN132" s="104"/>
      <c r="QWO132" s="104"/>
      <c r="QWP132" s="104"/>
      <c r="QWQ132" s="104"/>
      <c r="QWR132" s="104"/>
      <c r="QWS132" s="104"/>
      <c r="QWT132" s="104"/>
      <c r="QWU132" s="104"/>
      <c r="QWV132" s="104"/>
      <c r="QWW132" s="104"/>
      <c r="QWX132" s="104"/>
      <c r="QWY132" s="104"/>
      <c r="QWZ132" s="104"/>
      <c r="QXA132" s="104"/>
      <c r="QXB132" s="104"/>
      <c r="QXC132" s="104"/>
      <c r="QXD132" s="104"/>
      <c r="QXE132" s="104"/>
      <c r="QXF132" s="104"/>
      <c r="QXG132" s="104"/>
      <c r="QXH132" s="104"/>
      <c r="QXI132" s="104"/>
      <c r="QXJ132" s="104"/>
      <c r="QXK132" s="104"/>
      <c r="QXL132" s="104"/>
      <c r="QXM132" s="104"/>
      <c r="QXN132" s="104"/>
      <c r="QXO132" s="104"/>
      <c r="QXP132" s="104"/>
      <c r="QXQ132" s="104"/>
      <c r="QXR132" s="104"/>
      <c r="QXS132" s="104"/>
      <c r="QXT132" s="104"/>
      <c r="QXU132" s="104"/>
      <c r="QXV132" s="104"/>
      <c r="QXW132" s="104"/>
      <c r="QXX132" s="104"/>
      <c r="QXY132" s="104"/>
      <c r="QXZ132" s="104"/>
      <c r="QYA132" s="104"/>
      <c r="QYB132" s="104"/>
      <c r="QYC132" s="104"/>
      <c r="QYD132" s="104"/>
      <c r="QYE132" s="104"/>
      <c r="QYF132" s="104"/>
      <c r="QYG132" s="104"/>
      <c r="QYH132" s="104"/>
      <c r="QYI132" s="104"/>
      <c r="QYJ132" s="104"/>
      <c r="QYK132" s="104"/>
      <c r="QYL132" s="104"/>
      <c r="QYM132" s="104"/>
      <c r="QYN132" s="104"/>
      <c r="QYO132" s="104"/>
      <c r="QYP132" s="104"/>
      <c r="QYQ132" s="104"/>
      <c r="QYR132" s="104"/>
      <c r="QYS132" s="104"/>
      <c r="QYT132" s="104"/>
      <c r="QYU132" s="104"/>
      <c r="QYV132" s="104"/>
      <c r="QYW132" s="104"/>
      <c r="QYX132" s="104"/>
      <c r="QYY132" s="104"/>
      <c r="QYZ132" s="104"/>
      <c r="QZA132" s="104"/>
      <c r="QZB132" s="104"/>
      <c r="QZC132" s="104"/>
      <c r="QZD132" s="104"/>
      <c r="QZE132" s="104"/>
      <c r="QZF132" s="104"/>
      <c r="QZG132" s="104"/>
      <c r="QZH132" s="104"/>
      <c r="QZI132" s="104"/>
      <c r="QZJ132" s="104"/>
      <c r="QZK132" s="104"/>
      <c r="QZL132" s="104"/>
      <c r="QZM132" s="104"/>
      <c r="QZN132" s="104"/>
      <c r="QZO132" s="104"/>
      <c r="QZP132" s="104"/>
      <c r="QZQ132" s="104"/>
      <c r="QZR132" s="104"/>
      <c r="QZS132" s="104"/>
      <c r="QZT132" s="104"/>
      <c r="QZU132" s="104"/>
      <c r="QZV132" s="104"/>
      <c r="QZW132" s="104"/>
      <c r="QZX132" s="104"/>
      <c r="QZY132" s="104"/>
      <c r="QZZ132" s="104"/>
      <c r="RAA132" s="104"/>
      <c r="RAB132" s="104"/>
      <c r="RAC132" s="104"/>
      <c r="RAD132" s="104"/>
      <c r="RAE132" s="104"/>
      <c r="RAF132" s="104"/>
      <c r="RAG132" s="104"/>
      <c r="RAH132" s="104"/>
      <c r="RAI132" s="104"/>
      <c r="RAJ132" s="104"/>
      <c r="RAK132" s="104"/>
      <c r="RAL132" s="104"/>
      <c r="RAM132" s="104"/>
      <c r="RAN132" s="104"/>
      <c r="RAO132" s="104"/>
      <c r="RAP132" s="104"/>
      <c r="RAQ132" s="104"/>
      <c r="RAR132" s="104"/>
      <c r="RAS132" s="104"/>
      <c r="RAT132" s="104"/>
      <c r="RAU132" s="104"/>
      <c r="RAV132" s="104"/>
      <c r="RAW132" s="104"/>
      <c r="RAX132" s="104"/>
      <c r="RAY132" s="104"/>
      <c r="RAZ132" s="104"/>
      <c r="RBA132" s="104"/>
      <c r="RBB132" s="104"/>
      <c r="RBC132" s="104"/>
      <c r="RBD132" s="104"/>
      <c r="RBE132" s="104"/>
      <c r="RBF132" s="104"/>
      <c r="RBG132" s="104"/>
      <c r="RBH132" s="104"/>
      <c r="RBI132" s="104"/>
      <c r="RBJ132" s="104"/>
      <c r="RBK132" s="104"/>
      <c r="RBL132" s="104"/>
      <c r="RBM132" s="104"/>
      <c r="RBN132" s="104"/>
      <c r="RBO132" s="104"/>
      <c r="RBP132" s="104"/>
      <c r="RBQ132" s="104"/>
      <c r="RBR132" s="104"/>
      <c r="RBS132" s="104"/>
      <c r="RBT132" s="104"/>
      <c r="RBU132" s="104"/>
      <c r="RBV132" s="104"/>
      <c r="RBW132" s="104"/>
      <c r="RBX132" s="104"/>
      <c r="RBY132" s="104"/>
      <c r="RBZ132" s="104"/>
      <c r="RCA132" s="104"/>
      <c r="RCB132" s="104"/>
      <c r="RCC132" s="104"/>
      <c r="RCD132" s="104"/>
      <c r="RCE132" s="104"/>
      <c r="RCF132" s="104"/>
      <c r="RCG132" s="104"/>
      <c r="RCH132" s="104"/>
      <c r="RCI132" s="104"/>
      <c r="RCJ132" s="104"/>
      <c r="RCK132" s="104"/>
      <c r="RCL132" s="104"/>
      <c r="RCM132" s="104"/>
      <c r="RCN132" s="104"/>
      <c r="RCO132" s="104"/>
      <c r="RCP132" s="104"/>
      <c r="RCQ132" s="104"/>
      <c r="RCR132" s="104"/>
      <c r="RCS132" s="104"/>
      <c r="RCT132" s="104"/>
      <c r="RCU132" s="104"/>
      <c r="RCV132" s="104"/>
      <c r="RCW132" s="104"/>
      <c r="RCX132" s="104"/>
      <c r="RCY132" s="104"/>
      <c r="RCZ132" s="104"/>
      <c r="RDA132" s="104"/>
      <c r="RDB132" s="104"/>
      <c r="RDC132" s="104"/>
      <c r="RDD132" s="104"/>
      <c r="RDE132" s="104"/>
      <c r="RDF132" s="104"/>
      <c r="RDG132" s="104"/>
      <c r="RDH132" s="104"/>
      <c r="RDI132" s="104"/>
      <c r="RDJ132" s="104"/>
      <c r="RDK132" s="104"/>
      <c r="RDL132" s="104"/>
      <c r="RDM132" s="104"/>
      <c r="RDN132" s="104"/>
      <c r="RDO132" s="104"/>
      <c r="RDP132" s="104"/>
      <c r="RDQ132" s="104"/>
      <c r="RDR132" s="104"/>
      <c r="RDS132" s="104"/>
      <c r="RDT132" s="104"/>
      <c r="RDU132" s="104"/>
      <c r="RDV132" s="104"/>
      <c r="RDW132" s="104"/>
      <c r="RDX132" s="104"/>
      <c r="RDY132" s="104"/>
      <c r="RDZ132" s="104"/>
      <c r="REA132" s="104"/>
      <c r="REB132" s="104"/>
      <c r="REC132" s="104"/>
      <c r="RED132" s="104"/>
      <c r="REE132" s="104"/>
      <c r="REF132" s="104"/>
      <c r="REG132" s="104"/>
      <c r="REH132" s="104"/>
      <c r="REI132" s="104"/>
      <c r="REJ132" s="104"/>
      <c r="REK132" s="104"/>
      <c r="REL132" s="104"/>
      <c r="REM132" s="104"/>
      <c r="REN132" s="104"/>
      <c r="REO132" s="104"/>
      <c r="REP132" s="104"/>
      <c r="REQ132" s="104"/>
      <c r="RER132" s="104"/>
      <c r="RES132" s="104"/>
      <c r="RET132" s="104"/>
      <c r="REU132" s="104"/>
      <c r="REV132" s="104"/>
      <c r="REW132" s="104"/>
      <c r="REX132" s="104"/>
      <c r="REY132" s="104"/>
      <c r="REZ132" s="104"/>
      <c r="RFA132" s="104"/>
      <c r="RFB132" s="104"/>
      <c r="RFC132" s="104"/>
      <c r="RFD132" s="104"/>
      <c r="RFE132" s="104"/>
      <c r="RFF132" s="104"/>
      <c r="RFG132" s="104"/>
      <c r="RFH132" s="104"/>
      <c r="RFI132" s="104"/>
      <c r="RFJ132" s="104"/>
      <c r="RFK132" s="104"/>
      <c r="RFL132" s="104"/>
      <c r="RFM132" s="104"/>
      <c r="RFN132" s="104"/>
      <c r="RFO132" s="104"/>
      <c r="RFP132" s="104"/>
      <c r="RFQ132" s="104"/>
      <c r="RFR132" s="104"/>
      <c r="RFS132" s="104"/>
      <c r="RFT132" s="104"/>
      <c r="RFU132" s="104"/>
      <c r="RFV132" s="104"/>
      <c r="RFW132" s="104"/>
      <c r="RFX132" s="104"/>
      <c r="RFY132" s="104"/>
      <c r="RFZ132" s="104"/>
      <c r="RGA132" s="104"/>
      <c r="RGB132" s="104"/>
      <c r="RGC132" s="104"/>
      <c r="RGD132" s="104"/>
      <c r="RGE132" s="104"/>
      <c r="RGF132" s="104"/>
      <c r="RGG132" s="104"/>
      <c r="RGH132" s="104"/>
      <c r="RGI132" s="104"/>
      <c r="RGJ132" s="104"/>
      <c r="RGK132" s="104"/>
      <c r="RGL132" s="104"/>
      <c r="RGM132" s="104"/>
      <c r="RGN132" s="104"/>
      <c r="RGO132" s="104"/>
      <c r="RGP132" s="104"/>
      <c r="RGQ132" s="104"/>
      <c r="RGR132" s="104"/>
      <c r="RGS132" s="104"/>
      <c r="RGT132" s="104"/>
      <c r="RGU132" s="104"/>
      <c r="RGV132" s="104"/>
      <c r="RGW132" s="104"/>
      <c r="RGX132" s="104"/>
      <c r="RGY132" s="104"/>
      <c r="RGZ132" s="104"/>
      <c r="RHA132" s="104"/>
      <c r="RHB132" s="104"/>
      <c r="RHC132" s="104"/>
      <c r="RHD132" s="104"/>
      <c r="RHE132" s="104"/>
      <c r="RHF132" s="104"/>
      <c r="RHG132" s="104"/>
      <c r="RHH132" s="104"/>
      <c r="RHI132" s="104"/>
      <c r="RHJ132" s="104"/>
      <c r="RHK132" s="104"/>
      <c r="RHL132" s="104"/>
      <c r="RHM132" s="104"/>
      <c r="RHN132" s="104"/>
      <c r="RHO132" s="104"/>
      <c r="RHP132" s="104"/>
      <c r="RHQ132" s="104"/>
      <c r="RHR132" s="104"/>
      <c r="RHS132" s="104"/>
      <c r="RHT132" s="104"/>
      <c r="RHU132" s="104"/>
      <c r="RHV132" s="104"/>
      <c r="RHW132" s="104"/>
      <c r="RHX132" s="104"/>
      <c r="RHY132" s="104"/>
      <c r="RHZ132" s="104"/>
      <c r="RIA132" s="104"/>
      <c r="RIB132" s="104"/>
      <c r="RIC132" s="104"/>
      <c r="RID132" s="104"/>
      <c r="RIE132" s="104"/>
      <c r="RIF132" s="104"/>
      <c r="RIG132" s="104"/>
      <c r="RIH132" s="104"/>
      <c r="RII132" s="104"/>
      <c r="RIJ132" s="104"/>
      <c r="RIK132" s="104"/>
      <c r="RIL132" s="104"/>
      <c r="RIM132" s="104"/>
      <c r="RIN132" s="104"/>
      <c r="RIO132" s="104"/>
      <c r="RIP132" s="104"/>
      <c r="RIQ132" s="104"/>
      <c r="RIR132" s="104"/>
      <c r="RIS132" s="104"/>
      <c r="RIT132" s="104"/>
      <c r="RIU132" s="104"/>
      <c r="RIV132" s="104"/>
      <c r="RIW132" s="104"/>
      <c r="RIX132" s="104"/>
      <c r="RIY132" s="104"/>
      <c r="RIZ132" s="104"/>
      <c r="RJA132" s="104"/>
      <c r="RJB132" s="104"/>
      <c r="RJC132" s="104"/>
      <c r="RJD132" s="104"/>
      <c r="RJE132" s="104"/>
      <c r="RJF132" s="104"/>
      <c r="RJG132" s="104"/>
      <c r="RJH132" s="104"/>
      <c r="RJI132" s="104"/>
      <c r="RJJ132" s="104"/>
      <c r="RJK132" s="104"/>
      <c r="RJL132" s="104"/>
      <c r="RJM132" s="104"/>
      <c r="RJN132" s="104"/>
      <c r="RJO132" s="104"/>
      <c r="RJP132" s="104"/>
      <c r="RJQ132" s="104"/>
      <c r="RJR132" s="104"/>
      <c r="RJS132" s="104"/>
      <c r="RJT132" s="104"/>
      <c r="RJU132" s="104"/>
      <c r="RJV132" s="104"/>
      <c r="RJW132" s="104"/>
      <c r="RJX132" s="104"/>
      <c r="RJY132" s="104"/>
      <c r="RJZ132" s="104"/>
      <c r="RKA132" s="104"/>
      <c r="RKB132" s="104"/>
      <c r="RKC132" s="104"/>
      <c r="RKD132" s="104"/>
      <c r="RKE132" s="104"/>
      <c r="RKF132" s="104"/>
      <c r="RKG132" s="104"/>
      <c r="RKH132" s="104"/>
      <c r="RKI132" s="104"/>
      <c r="RKJ132" s="104"/>
      <c r="RKK132" s="104"/>
      <c r="RKL132" s="104"/>
      <c r="RKM132" s="104"/>
      <c r="RKN132" s="104"/>
      <c r="RKO132" s="104"/>
      <c r="RKP132" s="104"/>
      <c r="RKQ132" s="104"/>
      <c r="RKR132" s="104"/>
      <c r="RKS132" s="104"/>
      <c r="RKT132" s="104"/>
      <c r="RKU132" s="104"/>
      <c r="RKV132" s="104"/>
      <c r="RKW132" s="104"/>
      <c r="RKX132" s="104"/>
      <c r="RKY132" s="104"/>
      <c r="RKZ132" s="104"/>
      <c r="RLA132" s="104"/>
      <c r="RLB132" s="104"/>
      <c r="RLC132" s="104"/>
      <c r="RLD132" s="104"/>
      <c r="RLE132" s="104"/>
      <c r="RLF132" s="104"/>
      <c r="RLG132" s="104"/>
      <c r="RLH132" s="104"/>
      <c r="RLI132" s="104"/>
      <c r="RLJ132" s="104"/>
      <c r="RLK132" s="104"/>
      <c r="RLL132" s="104"/>
      <c r="RLM132" s="104"/>
      <c r="RLN132" s="104"/>
      <c r="RLO132" s="104"/>
      <c r="RLP132" s="104"/>
      <c r="RLQ132" s="104"/>
      <c r="RLR132" s="104"/>
      <c r="RLS132" s="104"/>
      <c r="RLT132" s="104"/>
      <c r="RLU132" s="104"/>
      <c r="RLV132" s="104"/>
      <c r="RLW132" s="104"/>
      <c r="RLX132" s="104"/>
      <c r="RLY132" s="104"/>
      <c r="RLZ132" s="104"/>
      <c r="RMA132" s="104"/>
      <c r="RMB132" s="104"/>
      <c r="RMC132" s="104"/>
      <c r="RMD132" s="104"/>
      <c r="RME132" s="104"/>
      <c r="RMF132" s="104"/>
      <c r="RMG132" s="104"/>
      <c r="RMH132" s="104"/>
      <c r="RMI132" s="104"/>
      <c r="RMJ132" s="104"/>
      <c r="RMK132" s="104"/>
      <c r="RML132" s="104"/>
      <c r="RMM132" s="104"/>
      <c r="RMN132" s="104"/>
      <c r="RMO132" s="104"/>
      <c r="RMP132" s="104"/>
      <c r="RMQ132" s="104"/>
      <c r="RMR132" s="104"/>
      <c r="RMS132" s="104"/>
      <c r="RMT132" s="104"/>
      <c r="RMU132" s="104"/>
      <c r="RMV132" s="104"/>
      <c r="RMW132" s="104"/>
      <c r="RMX132" s="104"/>
      <c r="RMY132" s="104"/>
      <c r="RMZ132" s="104"/>
      <c r="RNA132" s="104"/>
      <c r="RNB132" s="104"/>
      <c r="RNC132" s="104"/>
      <c r="RND132" s="104"/>
      <c r="RNE132" s="104"/>
      <c r="RNF132" s="104"/>
      <c r="RNG132" s="104"/>
      <c r="RNH132" s="104"/>
      <c r="RNI132" s="104"/>
      <c r="RNJ132" s="104"/>
      <c r="RNK132" s="104"/>
      <c r="RNL132" s="104"/>
      <c r="RNM132" s="104"/>
      <c r="RNN132" s="104"/>
      <c r="RNO132" s="104"/>
      <c r="RNP132" s="104"/>
      <c r="RNQ132" s="104"/>
      <c r="RNR132" s="104"/>
      <c r="RNS132" s="104"/>
      <c r="RNT132" s="104"/>
      <c r="RNU132" s="104"/>
      <c r="RNV132" s="104"/>
      <c r="RNW132" s="104"/>
      <c r="RNX132" s="104"/>
      <c r="RNY132" s="104"/>
      <c r="RNZ132" s="104"/>
      <c r="ROA132" s="104"/>
      <c r="ROB132" s="104"/>
      <c r="ROC132" s="104"/>
      <c r="ROD132" s="104"/>
      <c r="ROE132" s="104"/>
      <c r="ROF132" s="104"/>
      <c r="ROG132" s="104"/>
      <c r="ROH132" s="104"/>
      <c r="ROI132" s="104"/>
      <c r="ROJ132" s="104"/>
      <c r="ROK132" s="104"/>
      <c r="ROL132" s="104"/>
      <c r="ROM132" s="104"/>
      <c r="RON132" s="104"/>
      <c r="ROO132" s="104"/>
      <c r="ROP132" s="104"/>
      <c r="ROQ132" s="104"/>
      <c r="ROR132" s="104"/>
      <c r="ROS132" s="104"/>
      <c r="ROT132" s="104"/>
      <c r="ROU132" s="104"/>
      <c r="ROV132" s="104"/>
      <c r="ROW132" s="104"/>
      <c r="ROX132" s="104"/>
      <c r="ROY132" s="104"/>
      <c r="ROZ132" s="104"/>
      <c r="RPA132" s="104"/>
      <c r="RPB132" s="104"/>
      <c r="RPC132" s="104"/>
      <c r="RPD132" s="104"/>
      <c r="RPE132" s="104"/>
      <c r="RPF132" s="104"/>
      <c r="RPG132" s="104"/>
      <c r="RPH132" s="104"/>
      <c r="RPI132" s="104"/>
      <c r="RPJ132" s="104"/>
      <c r="RPK132" s="104"/>
      <c r="RPL132" s="104"/>
      <c r="RPM132" s="104"/>
      <c r="RPN132" s="104"/>
      <c r="RPO132" s="104"/>
      <c r="RPP132" s="104"/>
      <c r="RPQ132" s="104"/>
      <c r="RPR132" s="104"/>
      <c r="RPS132" s="104"/>
      <c r="RPT132" s="104"/>
      <c r="RPU132" s="104"/>
      <c r="RPV132" s="104"/>
      <c r="RPW132" s="104"/>
      <c r="RPX132" s="104"/>
      <c r="RPY132" s="104"/>
      <c r="RPZ132" s="104"/>
      <c r="RQA132" s="104"/>
      <c r="RQB132" s="104"/>
      <c r="RQC132" s="104"/>
      <c r="RQD132" s="104"/>
      <c r="RQE132" s="104"/>
      <c r="RQF132" s="104"/>
      <c r="RQG132" s="104"/>
      <c r="RQH132" s="104"/>
      <c r="RQI132" s="104"/>
      <c r="RQJ132" s="104"/>
      <c r="RQK132" s="104"/>
      <c r="RQL132" s="104"/>
      <c r="RQM132" s="104"/>
      <c r="RQN132" s="104"/>
      <c r="RQO132" s="104"/>
      <c r="RQP132" s="104"/>
      <c r="RQQ132" s="104"/>
      <c r="RQR132" s="104"/>
      <c r="RQS132" s="104"/>
      <c r="RQT132" s="104"/>
      <c r="RQU132" s="104"/>
      <c r="RQV132" s="104"/>
      <c r="RQW132" s="104"/>
      <c r="RQX132" s="104"/>
      <c r="RQY132" s="104"/>
      <c r="RQZ132" s="104"/>
      <c r="RRA132" s="104"/>
      <c r="RRB132" s="104"/>
      <c r="RRC132" s="104"/>
      <c r="RRD132" s="104"/>
      <c r="RRE132" s="104"/>
      <c r="RRF132" s="104"/>
      <c r="RRG132" s="104"/>
      <c r="RRH132" s="104"/>
      <c r="RRI132" s="104"/>
      <c r="RRJ132" s="104"/>
      <c r="RRK132" s="104"/>
      <c r="RRL132" s="104"/>
      <c r="RRM132" s="104"/>
      <c r="RRN132" s="104"/>
      <c r="RRO132" s="104"/>
      <c r="RRP132" s="104"/>
      <c r="RRQ132" s="104"/>
      <c r="RRR132" s="104"/>
      <c r="RRS132" s="104"/>
      <c r="RRT132" s="104"/>
      <c r="RRU132" s="104"/>
      <c r="RRV132" s="104"/>
      <c r="RRW132" s="104"/>
      <c r="RRX132" s="104"/>
      <c r="RRY132" s="104"/>
      <c r="RRZ132" s="104"/>
      <c r="RSA132" s="104"/>
      <c r="RSB132" s="104"/>
      <c r="RSC132" s="104"/>
      <c r="RSD132" s="104"/>
      <c r="RSE132" s="104"/>
      <c r="RSF132" s="104"/>
      <c r="RSG132" s="104"/>
      <c r="RSH132" s="104"/>
      <c r="RSI132" s="104"/>
      <c r="RSJ132" s="104"/>
      <c r="RSK132" s="104"/>
      <c r="RSL132" s="104"/>
      <c r="RSM132" s="104"/>
      <c r="RSN132" s="104"/>
      <c r="RSO132" s="104"/>
      <c r="RSP132" s="104"/>
      <c r="RSQ132" s="104"/>
      <c r="RSR132" s="104"/>
      <c r="RSS132" s="104"/>
      <c r="RST132" s="104"/>
      <c r="RSU132" s="104"/>
      <c r="RSV132" s="104"/>
      <c r="RSW132" s="104"/>
      <c r="RSX132" s="104"/>
      <c r="RSY132" s="104"/>
      <c r="RSZ132" s="104"/>
      <c r="RTA132" s="104"/>
      <c r="RTB132" s="104"/>
      <c r="RTC132" s="104"/>
      <c r="RTD132" s="104"/>
      <c r="RTE132" s="104"/>
      <c r="RTF132" s="104"/>
      <c r="RTG132" s="104"/>
      <c r="RTH132" s="104"/>
      <c r="RTI132" s="104"/>
      <c r="RTJ132" s="104"/>
      <c r="RTK132" s="104"/>
      <c r="RTL132" s="104"/>
      <c r="RTM132" s="104"/>
      <c r="RTN132" s="104"/>
      <c r="RTO132" s="104"/>
      <c r="RTP132" s="104"/>
      <c r="RTQ132" s="104"/>
      <c r="RTR132" s="104"/>
      <c r="RTS132" s="104"/>
      <c r="RTT132" s="104"/>
      <c r="RTU132" s="104"/>
      <c r="RTV132" s="104"/>
      <c r="RTW132" s="104"/>
      <c r="RTX132" s="104"/>
      <c r="RTY132" s="104"/>
      <c r="RTZ132" s="104"/>
      <c r="RUA132" s="104"/>
      <c r="RUB132" s="104"/>
      <c r="RUC132" s="104"/>
      <c r="RUD132" s="104"/>
      <c r="RUE132" s="104"/>
      <c r="RUF132" s="104"/>
      <c r="RUG132" s="104"/>
      <c r="RUH132" s="104"/>
      <c r="RUI132" s="104"/>
      <c r="RUJ132" s="104"/>
      <c r="RUK132" s="104"/>
      <c r="RUL132" s="104"/>
      <c r="RUM132" s="104"/>
      <c r="RUN132" s="104"/>
      <c r="RUO132" s="104"/>
      <c r="RUP132" s="104"/>
      <c r="RUQ132" s="104"/>
      <c r="RUR132" s="104"/>
      <c r="RUS132" s="104"/>
      <c r="RUT132" s="104"/>
      <c r="RUU132" s="104"/>
      <c r="RUV132" s="104"/>
      <c r="RUW132" s="104"/>
      <c r="RUX132" s="104"/>
      <c r="RUY132" s="104"/>
      <c r="RUZ132" s="104"/>
      <c r="RVA132" s="104"/>
      <c r="RVB132" s="104"/>
      <c r="RVC132" s="104"/>
      <c r="RVD132" s="104"/>
      <c r="RVE132" s="104"/>
      <c r="RVF132" s="104"/>
      <c r="RVG132" s="104"/>
      <c r="RVH132" s="104"/>
      <c r="RVI132" s="104"/>
      <c r="RVJ132" s="104"/>
      <c r="RVK132" s="104"/>
      <c r="RVL132" s="104"/>
      <c r="RVM132" s="104"/>
      <c r="RVN132" s="104"/>
      <c r="RVO132" s="104"/>
      <c r="RVP132" s="104"/>
      <c r="RVQ132" s="104"/>
      <c r="RVR132" s="104"/>
      <c r="RVS132" s="104"/>
      <c r="RVT132" s="104"/>
      <c r="RVU132" s="104"/>
      <c r="RVV132" s="104"/>
      <c r="RVW132" s="104"/>
      <c r="RVX132" s="104"/>
      <c r="RVY132" s="104"/>
      <c r="RVZ132" s="104"/>
      <c r="RWA132" s="104"/>
      <c r="RWB132" s="104"/>
      <c r="RWC132" s="104"/>
      <c r="RWD132" s="104"/>
      <c r="RWE132" s="104"/>
      <c r="RWF132" s="104"/>
      <c r="RWG132" s="104"/>
      <c r="RWH132" s="104"/>
      <c r="RWI132" s="104"/>
      <c r="RWJ132" s="104"/>
      <c r="RWK132" s="104"/>
      <c r="RWL132" s="104"/>
      <c r="RWM132" s="104"/>
      <c r="RWN132" s="104"/>
      <c r="RWO132" s="104"/>
      <c r="RWP132" s="104"/>
      <c r="RWQ132" s="104"/>
      <c r="RWR132" s="104"/>
      <c r="RWS132" s="104"/>
      <c r="RWT132" s="104"/>
      <c r="RWU132" s="104"/>
      <c r="RWV132" s="104"/>
      <c r="RWW132" s="104"/>
      <c r="RWX132" s="104"/>
      <c r="RWY132" s="104"/>
      <c r="RWZ132" s="104"/>
      <c r="RXA132" s="104"/>
      <c r="RXB132" s="104"/>
      <c r="RXC132" s="104"/>
      <c r="RXD132" s="104"/>
      <c r="RXE132" s="104"/>
      <c r="RXF132" s="104"/>
      <c r="RXG132" s="104"/>
      <c r="RXH132" s="104"/>
      <c r="RXI132" s="104"/>
      <c r="RXJ132" s="104"/>
      <c r="RXK132" s="104"/>
      <c r="RXL132" s="104"/>
      <c r="RXM132" s="104"/>
      <c r="RXN132" s="104"/>
      <c r="RXO132" s="104"/>
      <c r="RXP132" s="104"/>
      <c r="RXQ132" s="104"/>
      <c r="RXR132" s="104"/>
      <c r="RXS132" s="104"/>
      <c r="RXT132" s="104"/>
      <c r="RXU132" s="104"/>
      <c r="RXV132" s="104"/>
      <c r="RXW132" s="104"/>
      <c r="RXX132" s="104"/>
      <c r="RXY132" s="104"/>
      <c r="RXZ132" s="104"/>
      <c r="RYA132" s="104"/>
      <c r="RYB132" s="104"/>
      <c r="RYC132" s="104"/>
      <c r="RYD132" s="104"/>
      <c r="RYE132" s="104"/>
      <c r="RYF132" s="104"/>
      <c r="RYG132" s="104"/>
      <c r="RYH132" s="104"/>
      <c r="RYI132" s="104"/>
      <c r="RYJ132" s="104"/>
      <c r="RYK132" s="104"/>
      <c r="RYL132" s="104"/>
      <c r="RYM132" s="104"/>
      <c r="RYN132" s="104"/>
      <c r="RYO132" s="104"/>
      <c r="RYP132" s="104"/>
      <c r="RYQ132" s="104"/>
      <c r="RYR132" s="104"/>
      <c r="RYS132" s="104"/>
      <c r="RYT132" s="104"/>
      <c r="RYU132" s="104"/>
      <c r="RYV132" s="104"/>
      <c r="RYW132" s="104"/>
      <c r="RYX132" s="104"/>
      <c r="RYY132" s="104"/>
      <c r="RYZ132" s="104"/>
      <c r="RZA132" s="104"/>
      <c r="RZB132" s="104"/>
      <c r="RZC132" s="104"/>
      <c r="RZD132" s="104"/>
      <c r="RZE132" s="104"/>
      <c r="RZF132" s="104"/>
      <c r="RZG132" s="104"/>
      <c r="RZH132" s="104"/>
      <c r="RZI132" s="104"/>
      <c r="RZJ132" s="104"/>
      <c r="RZK132" s="104"/>
      <c r="RZL132" s="104"/>
      <c r="RZM132" s="104"/>
      <c r="RZN132" s="104"/>
      <c r="RZO132" s="104"/>
      <c r="RZP132" s="104"/>
      <c r="RZQ132" s="104"/>
      <c r="RZR132" s="104"/>
      <c r="RZS132" s="104"/>
      <c r="RZT132" s="104"/>
      <c r="RZU132" s="104"/>
      <c r="RZV132" s="104"/>
      <c r="RZW132" s="104"/>
      <c r="RZX132" s="104"/>
      <c r="RZY132" s="104"/>
      <c r="RZZ132" s="104"/>
      <c r="SAA132" s="104"/>
      <c r="SAB132" s="104"/>
      <c r="SAC132" s="104"/>
      <c r="SAD132" s="104"/>
      <c r="SAE132" s="104"/>
      <c r="SAF132" s="104"/>
      <c r="SAG132" s="104"/>
      <c r="SAH132" s="104"/>
      <c r="SAI132" s="104"/>
      <c r="SAJ132" s="104"/>
      <c r="SAK132" s="104"/>
      <c r="SAL132" s="104"/>
      <c r="SAM132" s="104"/>
      <c r="SAN132" s="104"/>
      <c r="SAO132" s="104"/>
      <c r="SAP132" s="104"/>
      <c r="SAQ132" s="104"/>
      <c r="SAR132" s="104"/>
      <c r="SAS132" s="104"/>
      <c r="SAT132" s="104"/>
      <c r="SAU132" s="104"/>
      <c r="SAV132" s="104"/>
      <c r="SAW132" s="104"/>
      <c r="SAX132" s="104"/>
      <c r="SAY132" s="104"/>
      <c r="SAZ132" s="104"/>
      <c r="SBA132" s="104"/>
      <c r="SBB132" s="104"/>
      <c r="SBC132" s="104"/>
      <c r="SBD132" s="104"/>
      <c r="SBE132" s="104"/>
      <c r="SBF132" s="104"/>
      <c r="SBG132" s="104"/>
      <c r="SBH132" s="104"/>
      <c r="SBI132" s="104"/>
      <c r="SBJ132" s="104"/>
      <c r="SBK132" s="104"/>
      <c r="SBL132" s="104"/>
      <c r="SBM132" s="104"/>
      <c r="SBN132" s="104"/>
      <c r="SBO132" s="104"/>
      <c r="SBP132" s="104"/>
      <c r="SBQ132" s="104"/>
      <c r="SBR132" s="104"/>
      <c r="SBS132" s="104"/>
      <c r="SBT132" s="104"/>
      <c r="SBU132" s="104"/>
      <c r="SBV132" s="104"/>
      <c r="SBW132" s="104"/>
      <c r="SBX132" s="104"/>
      <c r="SBY132" s="104"/>
      <c r="SBZ132" s="104"/>
      <c r="SCA132" s="104"/>
      <c r="SCB132" s="104"/>
      <c r="SCC132" s="104"/>
      <c r="SCD132" s="104"/>
      <c r="SCE132" s="104"/>
      <c r="SCF132" s="104"/>
      <c r="SCG132" s="104"/>
      <c r="SCH132" s="104"/>
      <c r="SCI132" s="104"/>
      <c r="SCJ132" s="104"/>
      <c r="SCK132" s="104"/>
      <c r="SCL132" s="104"/>
      <c r="SCM132" s="104"/>
      <c r="SCN132" s="104"/>
      <c r="SCO132" s="104"/>
      <c r="SCP132" s="104"/>
      <c r="SCQ132" s="104"/>
      <c r="SCR132" s="104"/>
      <c r="SCS132" s="104"/>
      <c r="SCT132" s="104"/>
      <c r="SCU132" s="104"/>
      <c r="SCV132" s="104"/>
      <c r="SCW132" s="104"/>
      <c r="SCX132" s="104"/>
      <c r="SCY132" s="104"/>
      <c r="SCZ132" s="104"/>
      <c r="SDA132" s="104"/>
      <c r="SDB132" s="104"/>
      <c r="SDC132" s="104"/>
      <c r="SDD132" s="104"/>
      <c r="SDE132" s="104"/>
      <c r="SDF132" s="104"/>
      <c r="SDG132" s="104"/>
      <c r="SDH132" s="104"/>
      <c r="SDI132" s="104"/>
      <c r="SDJ132" s="104"/>
      <c r="SDK132" s="104"/>
      <c r="SDL132" s="104"/>
      <c r="SDM132" s="104"/>
      <c r="SDN132" s="104"/>
      <c r="SDO132" s="104"/>
      <c r="SDP132" s="104"/>
      <c r="SDQ132" s="104"/>
      <c r="SDR132" s="104"/>
      <c r="SDS132" s="104"/>
      <c r="SDT132" s="104"/>
      <c r="SDU132" s="104"/>
      <c r="SDV132" s="104"/>
      <c r="SDW132" s="104"/>
      <c r="SDX132" s="104"/>
      <c r="SDY132" s="104"/>
      <c r="SDZ132" s="104"/>
      <c r="SEA132" s="104"/>
      <c r="SEB132" s="104"/>
      <c r="SEC132" s="104"/>
      <c r="SED132" s="104"/>
      <c r="SEE132" s="104"/>
      <c r="SEF132" s="104"/>
      <c r="SEG132" s="104"/>
      <c r="SEH132" s="104"/>
      <c r="SEI132" s="104"/>
      <c r="SEJ132" s="104"/>
      <c r="SEK132" s="104"/>
      <c r="SEL132" s="104"/>
      <c r="SEM132" s="104"/>
      <c r="SEN132" s="104"/>
      <c r="SEO132" s="104"/>
      <c r="SEP132" s="104"/>
      <c r="SEQ132" s="104"/>
      <c r="SER132" s="104"/>
      <c r="SES132" s="104"/>
      <c r="SET132" s="104"/>
      <c r="SEU132" s="104"/>
      <c r="SEV132" s="104"/>
      <c r="SEW132" s="104"/>
      <c r="SEX132" s="104"/>
      <c r="SEY132" s="104"/>
      <c r="SEZ132" s="104"/>
      <c r="SFA132" s="104"/>
      <c r="SFB132" s="104"/>
      <c r="SFC132" s="104"/>
      <c r="SFD132" s="104"/>
      <c r="SFE132" s="104"/>
      <c r="SFF132" s="104"/>
      <c r="SFG132" s="104"/>
      <c r="SFH132" s="104"/>
      <c r="SFI132" s="104"/>
      <c r="SFJ132" s="104"/>
      <c r="SFK132" s="104"/>
      <c r="SFL132" s="104"/>
      <c r="SFM132" s="104"/>
      <c r="SFN132" s="104"/>
      <c r="SFO132" s="104"/>
      <c r="SFP132" s="104"/>
      <c r="SFQ132" s="104"/>
      <c r="SFR132" s="104"/>
      <c r="SFS132" s="104"/>
      <c r="SFT132" s="104"/>
      <c r="SFU132" s="104"/>
      <c r="SFV132" s="104"/>
      <c r="SFW132" s="104"/>
      <c r="SFX132" s="104"/>
      <c r="SFY132" s="104"/>
      <c r="SFZ132" s="104"/>
      <c r="SGA132" s="104"/>
      <c r="SGB132" s="104"/>
      <c r="SGC132" s="104"/>
      <c r="SGD132" s="104"/>
      <c r="SGE132" s="104"/>
      <c r="SGF132" s="104"/>
      <c r="SGG132" s="104"/>
      <c r="SGH132" s="104"/>
      <c r="SGI132" s="104"/>
      <c r="SGJ132" s="104"/>
      <c r="SGK132" s="104"/>
      <c r="SGL132" s="104"/>
      <c r="SGM132" s="104"/>
      <c r="SGN132" s="104"/>
      <c r="SGO132" s="104"/>
      <c r="SGP132" s="104"/>
      <c r="SGQ132" s="104"/>
      <c r="SGR132" s="104"/>
      <c r="SGS132" s="104"/>
      <c r="SGT132" s="104"/>
      <c r="SGU132" s="104"/>
      <c r="SGV132" s="104"/>
      <c r="SGW132" s="104"/>
      <c r="SGX132" s="104"/>
      <c r="SGY132" s="104"/>
      <c r="SGZ132" s="104"/>
      <c r="SHA132" s="104"/>
      <c r="SHB132" s="104"/>
      <c r="SHC132" s="104"/>
      <c r="SHD132" s="104"/>
      <c r="SHE132" s="104"/>
      <c r="SHF132" s="104"/>
      <c r="SHG132" s="104"/>
      <c r="SHH132" s="104"/>
      <c r="SHI132" s="104"/>
      <c r="SHJ132" s="104"/>
      <c r="SHK132" s="104"/>
      <c r="SHL132" s="104"/>
      <c r="SHM132" s="104"/>
      <c r="SHN132" s="104"/>
      <c r="SHO132" s="104"/>
      <c r="SHP132" s="104"/>
      <c r="SHQ132" s="104"/>
      <c r="SHR132" s="104"/>
      <c r="SHS132" s="104"/>
      <c r="SHT132" s="104"/>
      <c r="SHU132" s="104"/>
      <c r="SHV132" s="104"/>
      <c r="SHW132" s="104"/>
      <c r="SHX132" s="104"/>
      <c r="SHY132" s="104"/>
      <c r="SHZ132" s="104"/>
      <c r="SIA132" s="104"/>
      <c r="SIB132" s="104"/>
      <c r="SIC132" s="104"/>
      <c r="SID132" s="104"/>
      <c r="SIE132" s="104"/>
      <c r="SIF132" s="104"/>
      <c r="SIG132" s="104"/>
      <c r="SIH132" s="104"/>
      <c r="SII132" s="104"/>
      <c r="SIJ132" s="104"/>
      <c r="SIK132" s="104"/>
      <c r="SIL132" s="104"/>
      <c r="SIM132" s="104"/>
      <c r="SIN132" s="104"/>
      <c r="SIO132" s="104"/>
      <c r="SIP132" s="104"/>
      <c r="SIQ132" s="104"/>
      <c r="SIR132" s="104"/>
      <c r="SIS132" s="104"/>
      <c r="SIT132" s="104"/>
      <c r="SIU132" s="104"/>
      <c r="SIV132" s="104"/>
      <c r="SIW132" s="104"/>
      <c r="SIX132" s="104"/>
      <c r="SIY132" s="104"/>
      <c r="SIZ132" s="104"/>
      <c r="SJA132" s="104"/>
      <c r="SJB132" s="104"/>
      <c r="SJC132" s="104"/>
      <c r="SJD132" s="104"/>
      <c r="SJE132" s="104"/>
      <c r="SJF132" s="104"/>
      <c r="SJG132" s="104"/>
      <c r="SJH132" s="104"/>
      <c r="SJI132" s="104"/>
      <c r="SJJ132" s="104"/>
      <c r="SJK132" s="104"/>
      <c r="SJL132" s="104"/>
      <c r="SJM132" s="104"/>
      <c r="SJN132" s="104"/>
      <c r="SJO132" s="104"/>
      <c r="SJP132" s="104"/>
      <c r="SJQ132" s="104"/>
      <c r="SJR132" s="104"/>
      <c r="SJS132" s="104"/>
      <c r="SJT132" s="104"/>
      <c r="SJU132" s="104"/>
      <c r="SJV132" s="104"/>
      <c r="SJW132" s="104"/>
      <c r="SJX132" s="104"/>
      <c r="SJY132" s="104"/>
      <c r="SJZ132" s="104"/>
      <c r="SKA132" s="104"/>
      <c r="SKB132" s="104"/>
      <c r="SKC132" s="104"/>
      <c r="SKD132" s="104"/>
      <c r="SKE132" s="104"/>
      <c r="SKF132" s="104"/>
      <c r="SKG132" s="104"/>
      <c r="SKH132" s="104"/>
      <c r="SKI132" s="104"/>
      <c r="SKJ132" s="104"/>
      <c r="SKK132" s="104"/>
      <c r="SKL132" s="104"/>
      <c r="SKM132" s="104"/>
      <c r="SKN132" s="104"/>
      <c r="SKO132" s="104"/>
      <c r="SKP132" s="104"/>
      <c r="SKQ132" s="104"/>
      <c r="SKR132" s="104"/>
      <c r="SKS132" s="104"/>
      <c r="SKT132" s="104"/>
      <c r="SKU132" s="104"/>
      <c r="SKV132" s="104"/>
      <c r="SKW132" s="104"/>
      <c r="SKX132" s="104"/>
      <c r="SKY132" s="104"/>
      <c r="SKZ132" s="104"/>
      <c r="SLA132" s="104"/>
      <c r="SLB132" s="104"/>
      <c r="SLC132" s="104"/>
      <c r="SLD132" s="104"/>
      <c r="SLE132" s="104"/>
      <c r="SLF132" s="104"/>
      <c r="SLG132" s="104"/>
      <c r="SLH132" s="104"/>
      <c r="SLI132" s="104"/>
      <c r="SLJ132" s="104"/>
      <c r="SLK132" s="104"/>
      <c r="SLL132" s="104"/>
      <c r="SLM132" s="104"/>
      <c r="SLN132" s="104"/>
      <c r="SLO132" s="104"/>
      <c r="SLP132" s="104"/>
      <c r="SLQ132" s="104"/>
      <c r="SLR132" s="104"/>
      <c r="SLS132" s="104"/>
      <c r="SLT132" s="104"/>
      <c r="SLU132" s="104"/>
      <c r="SLV132" s="104"/>
      <c r="SLW132" s="104"/>
      <c r="SLX132" s="104"/>
      <c r="SLY132" s="104"/>
      <c r="SLZ132" s="104"/>
      <c r="SMA132" s="104"/>
      <c r="SMB132" s="104"/>
      <c r="SMC132" s="104"/>
      <c r="SMD132" s="104"/>
      <c r="SME132" s="104"/>
      <c r="SMF132" s="104"/>
      <c r="SMG132" s="104"/>
      <c r="SMH132" s="104"/>
      <c r="SMI132" s="104"/>
      <c r="SMJ132" s="104"/>
      <c r="SMK132" s="104"/>
      <c r="SML132" s="104"/>
      <c r="SMM132" s="104"/>
      <c r="SMN132" s="104"/>
      <c r="SMO132" s="104"/>
      <c r="SMP132" s="104"/>
      <c r="SMQ132" s="104"/>
      <c r="SMR132" s="104"/>
      <c r="SMS132" s="104"/>
      <c r="SMT132" s="104"/>
      <c r="SMU132" s="104"/>
      <c r="SMV132" s="104"/>
      <c r="SMW132" s="104"/>
      <c r="SMX132" s="104"/>
      <c r="SMY132" s="104"/>
      <c r="SMZ132" s="104"/>
      <c r="SNA132" s="104"/>
      <c r="SNB132" s="104"/>
      <c r="SNC132" s="104"/>
      <c r="SND132" s="104"/>
      <c r="SNE132" s="104"/>
      <c r="SNF132" s="104"/>
      <c r="SNG132" s="104"/>
      <c r="SNH132" s="104"/>
      <c r="SNI132" s="104"/>
      <c r="SNJ132" s="104"/>
      <c r="SNK132" s="104"/>
      <c r="SNL132" s="104"/>
      <c r="SNM132" s="104"/>
      <c r="SNN132" s="104"/>
      <c r="SNO132" s="104"/>
      <c r="SNP132" s="104"/>
      <c r="SNQ132" s="104"/>
      <c r="SNR132" s="104"/>
      <c r="SNS132" s="104"/>
      <c r="SNT132" s="104"/>
      <c r="SNU132" s="104"/>
      <c r="SNV132" s="104"/>
      <c r="SNW132" s="104"/>
      <c r="SNX132" s="104"/>
      <c r="SNY132" s="104"/>
      <c r="SNZ132" s="104"/>
      <c r="SOA132" s="104"/>
      <c r="SOB132" s="104"/>
      <c r="SOC132" s="104"/>
      <c r="SOD132" s="104"/>
      <c r="SOE132" s="104"/>
      <c r="SOF132" s="104"/>
      <c r="SOG132" s="104"/>
      <c r="SOH132" s="104"/>
      <c r="SOI132" s="104"/>
      <c r="SOJ132" s="104"/>
      <c r="SOK132" s="104"/>
      <c r="SOL132" s="104"/>
      <c r="SOM132" s="104"/>
      <c r="SON132" s="104"/>
      <c r="SOO132" s="104"/>
      <c r="SOP132" s="104"/>
      <c r="SOQ132" s="104"/>
      <c r="SOR132" s="104"/>
      <c r="SOS132" s="104"/>
      <c r="SOT132" s="104"/>
      <c r="SOU132" s="104"/>
      <c r="SOV132" s="104"/>
      <c r="SOW132" s="104"/>
      <c r="SOX132" s="104"/>
      <c r="SOY132" s="104"/>
      <c r="SOZ132" s="104"/>
      <c r="SPA132" s="104"/>
      <c r="SPB132" s="104"/>
      <c r="SPC132" s="104"/>
      <c r="SPD132" s="104"/>
      <c r="SPE132" s="104"/>
      <c r="SPF132" s="104"/>
      <c r="SPG132" s="104"/>
      <c r="SPH132" s="104"/>
      <c r="SPI132" s="104"/>
      <c r="SPJ132" s="104"/>
      <c r="SPK132" s="104"/>
      <c r="SPL132" s="104"/>
      <c r="SPM132" s="104"/>
      <c r="SPN132" s="104"/>
      <c r="SPO132" s="104"/>
      <c r="SPP132" s="104"/>
      <c r="SPQ132" s="104"/>
      <c r="SPR132" s="104"/>
      <c r="SPS132" s="104"/>
      <c r="SPT132" s="104"/>
      <c r="SPU132" s="104"/>
      <c r="SPV132" s="104"/>
      <c r="SPW132" s="104"/>
      <c r="SPX132" s="104"/>
      <c r="SPY132" s="104"/>
      <c r="SPZ132" s="104"/>
      <c r="SQA132" s="104"/>
      <c r="SQB132" s="104"/>
      <c r="SQC132" s="104"/>
      <c r="SQD132" s="104"/>
      <c r="SQE132" s="104"/>
      <c r="SQF132" s="104"/>
      <c r="SQG132" s="104"/>
      <c r="SQH132" s="104"/>
      <c r="SQI132" s="104"/>
      <c r="SQJ132" s="104"/>
      <c r="SQK132" s="104"/>
      <c r="SQL132" s="104"/>
      <c r="SQM132" s="104"/>
      <c r="SQN132" s="104"/>
      <c r="SQO132" s="104"/>
      <c r="SQP132" s="104"/>
      <c r="SQQ132" s="104"/>
      <c r="SQR132" s="104"/>
      <c r="SQS132" s="104"/>
      <c r="SQT132" s="104"/>
      <c r="SQU132" s="104"/>
      <c r="SQV132" s="104"/>
      <c r="SQW132" s="104"/>
      <c r="SQX132" s="104"/>
      <c r="SQY132" s="104"/>
      <c r="SQZ132" s="104"/>
      <c r="SRA132" s="104"/>
      <c r="SRB132" s="104"/>
      <c r="SRC132" s="104"/>
      <c r="SRD132" s="104"/>
      <c r="SRE132" s="104"/>
      <c r="SRF132" s="104"/>
      <c r="SRG132" s="104"/>
      <c r="SRH132" s="104"/>
      <c r="SRI132" s="104"/>
      <c r="SRJ132" s="104"/>
      <c r="SRK132" s="104"/>
      <c r="SRL132" s="104"/>
      <c r="SRM132" s="104"/>
      <c r="SRN132" s="104"/>
      <c r="SRO132" s="104"/>
      <c r="SRP132" s="104"/>
      <c r="SRQ132" s="104"/>
      <c r="SRR132" s="104"/>
      <c r="SRS132" s="104"/>
      <c r="SRT132" s="104"/>
      <c r="SRU132" s="104"/>
      <c r="SRV132" s="104"/>
      <c r="SRW132" s="104"/>
      <c r="SRX132" s="104"/>
      <c r="SRY132" s="104"/>
      <c r="SRZ132" s="104"/>
      <c r="SSA132" s="104"/>
      <c r="SSB132" s="104"/>
      <c r="SSC132" s="104"/>
      <c r="SSD132" s="104"/>
      <c r="SSE132" s="104"/>
      <c r="SSF132" s="104"/>
      <c r="SSG132" s="104"/>
      <c r="SSH132" s="104"/>
      <c r="SSI132" s="104"/>
      <c r="SSJ132" s="104"/>
      <c r="SSK132" s="104"/>
      <c r="SSL132" s="104"/>
      <c r="SSM132" s="104"/>
      <c r="SSN132" s="104"/>
      <c r="SSO132" s="104"/>
      <c r="SSP132" s="104"/>
      <c r="SSQ132" s="104"/>
      <c r="SSR132" s="104"/>
      <c r="SSS132" s="104"/>
      <c r="SST132" s="104"/>
      <c r="SSU132" s="104"/>
      <c r="SSV132" s="104"/>
      <c r="SSW132" s="104"/>
      <c r="SSX132" s="104"/>
      <c r="SSY132" s="104"/>
      <c r="SSZ132" s="104"/>
      <c r="STA132" s="104"/>
      <c r="STB132" s="104"/>
      <c r="STC132" s="104"/>
      <c r="STD132" s="104"/>
      <c r="STE132" s="104"/>
      <c r="STF132" s="104"/>
      <c r="STG132" s="104"/>
      <c r="STH132" s="104"/>
      <c r="STI132" s="104"/>
      <c r="STJ132" s="104"/>
      <c r="STK132" s="104"/>
      <c r="STL132" s="104"/>
      <c r="STM132" s="104"/>
      <c r="STN132" s="104"/>
      <c r="STO132" s="104"/>
      <c r="STP132" s="104"/>
      <c r="STQ132" s="104"/>
      <c r="STR132" s="104"/>
      <c r="STS132" s="104"/>
      <c r="STT132" s="104"/>
      <c r="STU132" s="104"/>
      <c r="STV132" s="104"/>
      <c r="STW132" s="104"/>
      <c r="STX132" s="104"/>
      <c r="STY132" s="104"/>
      <c r="STZ132" s="104"/>
      <c r="SUA132" s="104"/>
      <c r="SUB132" s="104"/>
      <c r="SUC132" s="104"/>
      <c r="SUD132" s="104"/>
      <c r="SUE132" s="104"/>
      <c r="SUF132" s="104"/>
      <c r="SUG132" s="104"/>
      <c r="SUH132" s="104"/>
      <c r="SUI132" s="104"/>
      <c r="SUJ132" s="104"/>
      <c r="SUK132" s="104"/>
      <c r="SUL132" s="104"/>
      <c r="SUM132" s="104"/>
      <c r="SUN132" s="104"/>
      <c r="SUO132" s="104"/>
      <c r="SUP132" s="104"/>
      <c r="SUQ132" s="104"/>
      <c r="SUR132" s="104"/>
      <c r="SUS132" s="104"/>
      <c r="SUT132" s="104"/>
      <c r="SUU132" s="104"/>
      <c r="SUV132" s="104"/>
      <c r="SUW132" s="104"/>
      <c r="SUX132" s="104"/>
      <c r="SUY132" s="104"/>
      <c r="SUZ132" s="104"/>
      <c r="SVA132" s="104"/>
      <c r="SVB132" s="104"/>
      <c r="SVC132" s="104"/>
      <c r="SVD132" s="104"/>
      <c r="SVE132" s="104"/>
      <c r="SVF132" s="104"/>
      <c r="SVG132" s="104"/>
      <c r="SVH132" s="104"/>
      <c r="SVI132" s="104"/>
      <c r="SVJ132" s="104"/>
      <c r="SVK132" s="104"/>
      <c r="SVL132" s="104"/>
      <c r="SVM132" s="104"/>
      <c r="SVN132" s="104"/>
      <c r="SVO132" s="104"/>
      <c r="SVP132" s="104"/>
      <c r="SVQ132" s="104"/>
      <c r="SVR132" s="104"/>
      <c r="SVS132" s="104"/>
      <c r="SVT132" s="104"/>
      <c r="SVU132" s="104"/>
      <c r="SVV132" s="104"/>
      <c r="SVW132" s="104"/>
      <c r="SVX132" s="104"/>
      <c r="SVY132" s="104"/>
      <c r="SVZ132" s="104"/>
      <c r="SWA132" s="104"/>
      <c r="SWB132" s="104"/>
      <c r="SWC132" s="104"/>
      <c r="SWD132" s="104"/>
      <c r="SWE132" s="104"/>
      <c r="SWF132" s="104"/>
      <c r="SWG132" s="104"/>
      <c r="SWH132" s="104"/>
      <c r="SWI132" s="104"/>
      <c r="SWJ132" s="104"/>
      <c r="SWK132" s="104"/>
      <c r="SWL132" s="104"/>
      <c r="SWM132" s="104"/>
      <c r="SWN132" s="104"/>
      <c r="SWO132" s="104"/>
      <c r="SWP132" s="104"/>
      <c r="SWQ132" s="104"/>
      <c r="SWR132" s="104"/>
      <c r="SWS132" s="104"/>
      <c r="SWT132" s="104"/>
      <c r="SWU132" s="104"/>
      <c r="SWV132" s="104"/>
      <c r="SWW132" s="104"/>
      <c r="SWX132" s="104"/>
      <c r="SWY132" s="104"/>
      <c r="SWZ132" s="104"/>
      <c r="SXA132" s="104"/>
      <c r="SXB132" s="104"/>
      <c r="SXC132" s="104"/>
      <c r="SXD132" s="104"/>
      <c r="SXE132" s="104"/>
      <c r="SXF132" s="104"/>
      <c r="SXG132" s="104"/>
      <c r="SXH132" s="104"/>
      <c r="SXI132" s="104"/>
      <c r="SXJ132" s="104"/>
      <c r="SXK132" s="104"/>
      <c r="SXL132" s="104"/>
      <c r="SXM132" s="104"/>
      <c r="SXN132" s="104"/>
      <c r="SXO132" s="104"/>
      <c r="SXP132" s="104"/>
      <c r="SXQ132" s="104"/>
      <c r="SXR132" s="104"/>
      <c r="SXS132" s="104"/>
      <c r="SXT132" s="104"/>
      <c r="SXU132" s="104"/>
      <c r="SXV132" s="104"/>
      <c r="SXW132" s="104"/>
      <c r="SXX132" s="104"/>
      <c r="SXY132" s="104"/>
      <c r="SXZ132" s="104"/>
      <c r="SYA132" s="104"/>
      <c r="SYB132" s="104"/>
      <c r="SYC132" s="104"/>
      <c r="SYD132" s="104"/>
      <c r="SYE132" s="104"/>
      <c r="SYF132" s="104"/>
      <c r="SYG132" s="104"/>
      <c r="SYH132" s="104"/>
      <c r="SYI132" s="104"/>
      <c r="SYJ132" s="104"/>
      <c r="SYK132" s="104"/>
      <c r="SYL132" s="104"/>
      <c r="SYM132" s="104"/>
      <c r="SYN132" s="104"/>
      <c r="SYO132" s="104"/>
      <c r="SYP132" s="104"/>
      <c r="SYQ132" s="104"/>
      <c r="SYR132" s="104"/>
      <c r="SYS132" s="104"/>
      <c r="SYT132" s="104"/>
      <c r="SYU132" s="104"/>
      <c r="SYV132" s="104"/>
      <c r="SYW132" s="104"/>
      <c r="SYX132" s="104"/>
      <c r="SYY132" s="104"/>
      <c r="SYZ132" s="104"/>
      <c r="SZA132" s="104"/>
      <c r="SZB132" s="104"/>
      <c r="SZC132" s="104"/>
      <c r="SZD132" s="104"/>
      <c r="SZE132" s="104"/>
      <c r="SZF132" s="104"/>
      <c r="SZG132" s="104"/>
      <c r="SZH132" s="104"/>
      <c r="SZI132" s="104"/>
      <c r="SZJ132" s="104"/>
      <c r="SZK132" s="104"/>
      <c r="SZL132" s="104"/>
      <c r="SZM132" s="104"/>
      <c r="SZN132" s="104"/>
      <c r="SZO132" s="104"/>
      <c r="SZP132" s="104"/>
      <c r="SZQ132" s="104"/>
      <c r="SZR132" s="104"/>
      <c r="SZS132" s="104"/>
      <c r="SZT132" s="104"/>
      <c r="SZU132" s="104"/>
      <c r="SZV132" s="104"/>
      <c r="SZW132" s="104"/>
      <c r="SZX132" s="104"/>
      <c r="SZY132" s="104"/>
      <c r="SZZ132" s="104"/>
      <c r="TAA132" s="104"/>
      <c r="TAB132" s="104"/>
      <c r="TAC132" s="104"/>
      <c r="TAD132" s="104"/>
      <c r="TAE132" s="104"/>
      <c r="TAF132" s="104"/>
      <c r="TAG132" s="104"/>
      <c r="TAH132" s="104"/>
      <c r="TAI132" s="104"/>
      <c r="TAJ132" s="104"/>
      <c r="TAK132" s="104"/>
      <c r="TAL132" s="104"/>
      <c r="TAM132" s="104"/>
      <c r="TAN132" s="104"/>
      <c r="TAO132" s="104"/>
      <c r="TAP132" s="104"/>
      <c r="TAQ132" s="104"/>
      <c r="TAR132" s="104"/>
      <c r="TAS132" s="104"/>
      <c r="TAT132" s="104"/>
      <c r="TAU132" s="104"/>
      <c r="TAV132" s="104"/>
      <c r="TAW132" s="104"/>
      <c r="TAX132" s="104"/>
      <c r="TAY132" s="104"/>
      <c r="TAZ132" s="104"/>
      <c r="TBA132" s="104"/>
      <c r="TBB132" s="104"/>
      <c r="TBC132" s="104"/>
      <c r="TBD132" s="104"/>
      <c r="TBE132" s="104"/>
      <c r="TBF132" s="104"/>
      <c r="TBG132" s="104"/>
      <c r="TBH132" s="104"/>
      <c r="TBI132" s="104"/>
      <c r="TBJ132" s="104"/>
      <c r="TBK132" s="104"/>
      <c r="TBL132" s="104"/>
      <c r="TBM132" s="104"/>
      <c r="TBN132" s="104"/>
      <c r="TBO132" s="104"/>
      <c r="TBP132" s="104"/>
      <c r="TBQ132" s="104"/>
      <c r="TBR132" s="104"/>
      <c r="TBS132" s="104"/>
      <c r="TBT132" s="104"/>
      <c r="TBU132" s="104"/>
      <c r="TBV132" s="104"/>
      <c r="TBW132" s="104"/>
      <c r="TBX132" s="104"/>
      <c r="TBY132" s="104"/>
      <c r="TBZ132" s="104"/>
      <c r="TCA132" s="104"/>
      <c r="TCB132" s="104"/>
      <c r="TCC132" s="104"/>
      <c r="TCD132" s="104"/>
      <c r="TCE132" s="104"/>
      <c r="TCF132" s="104"/>
      <c r="TCG132" s="104"/>
      <c r="TCH132" s="104"/>
      <c r="TCI132" s="104"/>
      <c r="TCJ132" s="104"/>
      <c r="TCK132" s="104"/>
      <c r="TCL132" s="104"/>
      <c r="TCM132" s="104"/>
      <c r="TCN132" s="104"/>
      <c r="TCO132" s="104"/>
      <c r="TCP132" s="104"/>
      <c r="TCQ132" s="104"/>
      <c r="TCR132" s="104"/>
      <c r="TCS132" s="104"/>
      <c r="TCT132" s="104"/>
      <c r="TCU132" s="104"/>
      <c r="TCV132" s="104"/>
      <c r="TCW132" s="104"/>
      <c r="TCX132" s="104"/>
      <c r="TCY132" s="104"/>
      <c r="TCZ132" s="104"/>
      <c r="TDA132" s="104"/>
      <c r="TDB132" s="104"/>
      <c r="TDC132" s="104"/>
      <c r="TDD132" s="104"/>
      <c r="TDE132" s="104"/>
      <c r="TDF132" s="104"/>
      <c r="TDG132" s="104"/>
      <c r="TDH132" s="104"/>
      <c r="TDI132" s="104"/>
      <c r="TDJ132" s="104"/>
      <c r="TDK132" s="104"/>
      <c r="TDL132" s="104"/>
      <c r="TDM132" s="104"/>
      <c r="TDN132" s="104"/>
      <c r="TDO132" s="104"/>
      <c r="TDP132" s="104"/>
      <c r="TDQ132" s="104"/>
      <c r="TDR132" s="104"/>
      <c r="TDS132" s="104"/>
      <c r="TDT132" s="104"/>
      <c r="TDU132" s="104"/>
      <c r="TDV132" s="104"/>
      <c r="TDW132" s="104"/>
      <c r="TDX132" s="104"/>
      <c r="TDY132" s="104"/>
      <c r="TDZ132" s="104"/>
      <c r="TEA132" s="104"/>
      <c r="TEB132" s="104"/>
      <c r="TEC132" s="104"/>
      <c r="TED132" s="104"/>
      <c r="TEE132" s="104"/>
      <c r="TEF132" s="104"/>
      <c r="TEG132" s="104"/>
      <c r="TEH132" s="104"/>
      <c r="TEI132" s="104"/>
      <c r="TEJ132" s="104"/>
      <c r="TEK132" s="104"/>
      <c r="TEL132" s="104"/>
      <c r="TEM132" s="104"/>
      <c r="TEN132" s="104"/>
      <c r="TEO132" s="104"/>
      <c r="TEP132" s="104"/>
      <c r="TEQ132" s="104"/>
      <c r="TER132" s="104"/>
      <c r="TES132" s="104"/>
      <c r="TET132" s="104"/>
      <c r="TEU132" s="104"/>
      <c r="TEV132" s="104"/>
      <c r="TEW132" s="104"/>
      <c r="TEX132" s="104"/>
      <c r="TEY132" s="104"/>
      <c r="TEZ132" s="104"/>
      <c r="TFA132" s="104"/>
      <c r="TFB132" s="104"/>
      <c r="TFC132" s="104"/>
      <c r="TFD132" s="104"/>
      <c r="TFE132" s="104"/>
      <c r="TFF132" s="104"/>
      <c r="TFG132" s="104"/>
      <c r="TFH132" s="104"/>
      <c r="TFI132" s="104"/>
      <c r="TFJ132" s="104"/>
      <c r="TFK132" s="104"/>
      <c r="TFL132" s="104"/>
      <c r="TFM132" s="104"/>
      <c r="TFN132" s="104"/>
      <c r="TFO132" s="104"/>
      <c r="TFP132" s="104"/>
      <c r="TFQ132" s="104"/>
      <c r="TFR132" s="104"/>
      <c r="TFS132" s="104"/>
      <c r="TFT132" s="104"/>
      <c r="TFU132" s="104"/>
      <c r="TFV132" s="104"/>
      <c r="TFW132" s="104"/>
      <c r="TFX132" s="104"/>
      <c r="TFY132" s="104"/>
      <c r="TFZ132" s="104"/>
      <c r="TGA132" s="104"/>
      <c r="TGB132" s="104"/>
      <c r="TGC132" s="104"/>
      <c r="TGD132" s="104"/>
      <c r="TGE132" s="104"/>
      <c r="TGF132" s="104"/>
      <c r="TGG132" s="104"/>
      <c r="TGH132" s="104"/>
      <c r="TGI132" s="104"/>
      <c r="TGJ132" s="104"/>
      <c r="TGK132" s="104"/>
      <c r="TGL132" s="104"/>
      <c r="TGM132" s="104"/>
      <c r="TGN132" s="104"/>
      <c r="TGO132" s="104"/>
      <c r="TGP132" s="104"/>
      <c r="TGQ132" s="104"/>
      <c r="TGR132" s="104"/>
      <c r="TGS132" s="104"/>
      <c r="TGT132" s="104"/>
      <c r="TGU132" s="104"/>
      <c r="TGV132" s="104"/>
      <c r="TGW132" s="104"/>
      <c r="TGX132" s="104"/>
      <c r="TGY132" s="104"/>
      <c r="TGZ132" s="104"/>
      <c r="THA132" s="104"/>
      <c r="THB132" s="104"/>
      <c r="THC132" s="104"/>
      <c r="THD132" s="104"/>
      <c r="THE132" s="104"/>
      <c r="THF132" s="104"/>
      <c r="THG132" s="104"/>
      <c r="THH132" s="104"/>
      <c r="THI132" s="104"/>
      <c r="THJ132" s="104"/>
      <c r="THK132" s="104"/>
      <c r="THL132" s="104"/>
      <c r="THM132" s="104"/>
      <c r="THN132" s="104"/>
      <c r="THO132" s="104"/>
      <c r="THP132" s="104"/>
      <c r="THQ132" s="104"/>
      <c r="THR132" s="104"/>
      <c r="THS132" s="104"/>
      <c r="THT132" s="104"/>
      <c r="THU132" s="104"/>
      <c r="THV132" s="104"/>
      <c r="THW132" s="104"/>
      <c r="THX132" s="104"/>
      <c r="THY132" s="104"/>
      <c r="THZ132" s="104"/>
      <c r="TIA132" s="104"/>
      <c r="TIB132" s="104"/>
      <c r="TIC132" s="104"/>
      <c r="TID132" s="104"/>
      <c r="TIE132" s="104"/>
      <c r="TIF132" s="104"/>
      <c r="TIG132" s="104"/>
      <c r="TIH132" s="104"/>
      <c r="TII132" s="104"/>
      <c r="TIJ132" s="104"/>
      <c r="TIK132" s="104"/>
      <c r="TIL132" s="104"/>
      <c r="TIM132" s="104"/>
      <c r="TIN132" s="104"/>
      <c r="TIO132" s="104"/>
      <c r="TIP132" s="104"/>
      <c r="TIQ132" s="104"/>
      <c r="TIR132" s="104"/>
      <c r="TIS132" s="104"/>
      <c r="TIT132" s="104"/>
      <c r="TIU132" s="104"/>
      <c r="TIV132" s="104"/>
      <c r="TIW132" s="104"/>
      <c r="TIX132" s="104"/>
      <c r="TIY132" s="104"/>
      <c r="TIZ132" s="104"/>
      <c r="TJA132" s="104"/>
      <c r="TJB132" s="104"/>
      <c r="TJC132" s="104"/>
      <c r="TJD132" s="104"/>
      <c r="TJE132" s="104"/>
      <c r="TJF132" s="104"/>
      <c r="TJG132" s="104"/>
      <c r="TJH132" s="104"/>
      <c r="TJI132" s="104"/>
      <c r="TJJ132" s="104"/>
      <c r="TJK132" s="104"/>
      <c r="TJL132" s="104"/>
      <c r="TJM132" s="104"/>
      <c r="TJN132" s="104"/>
      <c r="TJO132" s="104"/>
      <c r="TJP132" s="104"/>
      <c r="TJQ132" s="104"/>
      <c r="TJR132" s="104"/>
      <c r="TJS132" s="104"/>
      <c r="TJT132" s="104"/>
      <c r="TJU132" s="104"/>
      <c r="TJV132" s="104"/>
      <c r="TJW132" s="104"/>
      <c r="TJX132" s="104"/>
      <c r="TJY132" s="104"/>
      <c r="TJZ132" s="104"/>
      <c r="TKA132" s="104"/>
      <c r="TKB132" s="104"/>
      <c r="TKC132" s="104"/>
      <c r="TKD132" s="104"/>
      <c r="TKE132" s="104"/>
      <c r="TKF132" s="104"/>
      <c r="TKG132" s="104"/>
      <c r="TKH132" s="104"/>
      <c r="TKI132" s="104"/>
      <c r="TKJ132" s="104"/>
      <c r="TKK132" s="104"/>
      <c r="TKL132" s="104"/>
      <c r="TKM132" s="104"/>
      <c r="TKN132" s="104"/>
      <c r="TKO132" s="104"/>
      <c r="TKP132" s="104"/>
      <c r="TKQ132" s="104"/>
      <c r="TKR132" s="104"/>
      <c r="TKS132" s="104"/>
      <c r="TKT132" s="104"/>
      <c r="TKU132" s="104"/>
      <c r="TKV132" s="104"/>
      <c r="TKW132" s="104"/>
      <c r="TKX132" s="104"/>
      <c r="TKY132" s="104"/>
      <c r="TKZ132" s="104"/>
      <c r="TLA132" s="104"/>
      <c r="TLB132" s="104"/>
      <c r="TLC132" s="104"/>
      <c r="TLD132" s="104"/>
      <c r="TLE132" s="104"/>
      <c r="TLF132" s="104"/>
      <c r="TLG132" s="104"/>
      <c r="TLH132" s="104"/>
      <c r="TLI132" s="104"/>
      <c r="TLJ132" s="104"/>
      <c r="TLK132" s="104"/>
      <c r="TLL132" s="104"/>
      <c r="TLM132" s="104"/>
      <c r="TLN132" s="104"/>
      <c r="TLO132" s="104"/>
      <c r="TLP132" s="104"/>
      <c r="TLQ132" s="104"/>
      <c r="TLR132" s="104"/>
      <c r="TLS132" s="104"/>
      <c r="TLT132" s="104"/>
      <c r="TLU132" s="104"/>
      <c r="TLV132" s="104"/>
      <c r="TLW132" s="104"/>
      <c r="TLX132" s="104"/>
      <c r="TLY132" s="104"/>
      <c r="TLZ132" s="104"/>
      <c r="TMA132" s="104"/>
      <c r="TMB132" s="104"/>
      <c r="TMC132" s="104"/>
      <c r="TMD132" s="104"/>
      <c r="TME132" s="104"/>
      <c r="TMF132" s="104"/>
      <c r="TMG132" s="104"/>
      <c r="TMH132" s="104"/>
      <c r="TMI132" s="104"/>
      <c r="TMJ132" s="104"/>
      <c r="TMK132" s="104"/>
      <c r="TML132" s="104"/>
      <c r="TMM132" s="104"/>
      <c r="TMN132" s="104"/>
      <c r="TMO132" s="104"/>
      <c r="TMP132" s="104"/>
      <c r="TMQ132" s="104"/>
      <c r="TMR132" s="104"/>
      <c r="TMS132" s="104"/>
      <c r="TMT132" s="104"/>
      <c r="TMU132" s="104"/>
      <c r="TMV132" s="104"/>
      <c r="TMW132" s="104"/>
      <c r="TMX132" s="104"/>
      <c r="TMY132" s="104"/>
      <c r="TMZ132" s="104"/>
      <c r="TNA132" s="104"/>
      <c r="TNB132" s="104"/>
      <c r="TNC132" s="104"/>
      <c r="TND132" s="104"/>
      <c r="TNE132" s="104"/>
      <c r="TNF132" s="104"/>
      <c r="TNG132" s="104"/>
      <c r="TNH132" s="104"/>
      <c r="TNI132" s="104"/>
      <c r="TNJ132" s="104"/>
      <c r="TNK132" s="104"/>
      <c r="TNL132" s="104"/>
      <c r="TNM132" s="104"/>
      <c r="TNN132" s="104"/>
      <c r="TNO132" s="104"/>
      <c r="TNP132" s="104"/>
      <c r="TNQ132" s="104"/>
      <c r="TNR132" s="104"/>
      <c r="TNS132" s="104"/>
      <c r="TNT132" s="104"/>
      <c r="TNU132" s="104"/>
      <c r="TNV132" s="104"/>
      <c r="TNW132" s="104"/>
      <c r="TNX132" s="104"/>
      <c r="TNY132" s="104"/>
      <c r="TNZ132" s="104"/>
      <c r="TOA132" s="104"/>
      <c r="TOB132" s="104"/>
      <c r="TOC132" s="104"/>
      <c r="TOD132" s="104"/>
      <c r="TOE132" s="104"/>
      <c r="TOF132" s="104"/>
      <c r="TOG132" s="104"/>
      <c r="TOH132" s="104"/>
      <c r="TOI132" s="104"/>
      <c r="TOJ132" s="104"/>
      <c r="TOK132" s="104"/>
      <c r="TOL132" s="104"/>
      <c r="TOM132" s="104"/>
      <c r="TON132" s="104"/>
      <c r="TOO132" s="104"/>
      <c r="TOP132" s="104"/>
      <c r="TOQ132" s="104"/>
      <c r="TOR132" s="104"/>
      <c r="TOS132" s="104"/>
      <c r="TOT132" s="104"/>
      <c r="TOU132" s="104"/>
      <c r="TOV132" s="104"/>
      <c r="TOW132" s="104"/>
      <c r="TOX132" s="104"/>
      <c r="TOY132" s="104"/>
      <c r="TOZ132" s="104"/>
      <c r="TPA132" s="104"/>
      <c r="TPB132" s="104"/>
      <c r="TPC132" s="104"/>
      <c r="TPD132" s="104"/>
      <c r="TPE132" s="104"/>
      <c r="TPF132" s="104"/>
      <c r="TPG132" s="104"/>
      <c r="TPH132" s="104"/>
      <c r="TPI132" s="104"/>
      <c r="TPJ132" s="104"/>
      <c r="TPK132" s="104"/>
      <c r="TPL132" s="104"/>
      <c r="TPM132" s="104"/>
      <c r="TPN132" s="104"/>
      <c r="TPO132" s="104"/>
      <c r="TPP132" s="104"/>
      <c r="TPQ132" s="104"/>
      <c r="TPR132" s="104"/>
      <c r="TPS132" s="104"/>
      <c r="TPT132" s="104"/>
      <c r="TPU132" s="104"/>
      <c r="TPV132" s="104"/>
      <c r="TPW132" s="104"/>
      <c r="TPX132" s="104"/>
      <c r="TPY132" s="104"/>
      <c r="TPZ132" s="104"/>
      <c r="TQA132" s="104"/>
      <c r="TQB132" s="104"/>
      <c r="TQC132" s="104"/>
      <c r="TQD132" s="104"/>
      <c r="TQE132" s="104"/>
      <c r="TQF132" s="104"/>
      <c r="TQG132" s="104"/>
      <c r="TQH132" s="104"/>
      <c r="TQI132" s="104"/>
      <c r="TQJ132" s="104"/>
      <c r="TQK132" s="104"/>
      <c r="TQL132" s="104"/>
      <c r="TQM132" s="104"/>
      <c r="TQN132" s="104"/>
      <c r="TQO132" s="104"/>
      <c r="TQP132" s="104"/>
      <c r="TQQ132" s="104"/>
      <c r="TQR132" s="104"/>
      <c r="TQS132" s="104"/>
      <c r="TQT132" s="104"/>
      <c r="TQU132" s="104"/>
      <c r="TQV132" s="104"/>
      <c r="TQW132" s="104"/>
      <c r="TQX132" s="104"/>
      <c r="TQY132" s="104"/>
      <c r="TQZ132" s="104"/>
      <c r="TRA132" s="104"/>
      <c r="TRB132" s="104"/>
      <c r="TRC132" s="104"/>
      <c r="TRD132" s="104"/>
      <c r="TRE132" s="104"/>
      <c r="TRF132" s="104"/>
      <c r="TRG132" s="104"/>
      <c r="TRH132" s="104"/>
      <c r="TRI132" s="104"/>
      <c r="TRJ132" s="104"/>
      <c r="TRK132" s="104"/>
      <c r="TRL132" s="104"/>
      <c r="TRM132" s="104"/>
      <c r="TRN132" s="104"/>
      <c r="TRO132" s="104"/>
      <c r="TRP132" s="104"/>
      <c r="TRQ132" s="104"/>
      <c r="TRR132" s="104"/>
      <c r="TRS132" s="104"/>
      <c r="TRT132" s="104"/>
      <c r="TRU132" s="104"/>
      <c r="TRV132" s="104"/>
      <c r="TRW132" s="104"/>
      <c r="TRX132" s="104"/>
      <c r="TRY132" s="104"/>
      <c r="TRZ132" s="104"/>
      <c r="TSA132" s="104"/>
      <c r="TSB132" s="104"/>
      <c r="TSC132" s="104"/>
      <c r="TSD132" s="104"/>
      <c r="TSE132" s="104"/>
      <c r="TSF132" s="104"/>
      <c r="TSG132" s="104"/>
      <c r="TSH132" s="104"/>
      <c r="TSI132" s="104"/>
      <c r="TSJ132" s="104"/>
      <c r="TSK132" s="104"/>
      <c r="TSL132" s="104"/>
      <c r="TSM132" s="104"/>
      <c r="TSN132" s="104"/>
      <c r="TSO132" s="104"/>
      <c r="TSP132" s="104"/>
      <c r="TSQ132" s="104"/>
      <c r="TSR132" s="104"/>
      <c r="TSS132" s="104"/>
      <c r="TST132" s="104"/>
      <c r="TSU132" s="104"/>
      <c r="TSV132" s="104"/>
      <c r="TSW132" s="104"/>
      <c r="TSX132" s="104"/>
      <c r="TSY132" s="104"/>
      <c r="TSZ132" s="104"/>
      <c r="TTA132" s="104"/>
      <c r="TTB132" s="104"/>
      <c r="TTC132" s="104"/>
      <c r="TTD132" s="104"/>
      <c r="TTE132" s="104"/>
      <c r="TTF132" s="104"/>
      <c r="TTG132" s="104"/>
      <c r="TTH132" s="104"/>
      <c r="TTI132" s="104"/>
      <c r="TTJ132" s="104"/>
      <c r="TTK132" s="104"/>
      <c r="TTL132" s="104"/>
      <c r="TTM132" s="104"/>
      <c r="TTN132" s="104"/>
      <c r="TTO132" s="104"/>
      <c r="TTP132" s="104"/>
      <c r="TTQ132" s="104"/>
      <c r="TTR132" s="104"/>
      <c r="TTS132" s="104"/>
      <c r="TTT132" s="104"/>
      <c r="TTU132" s="104"/>
      <c r="TTV132" s="104"/>
      <c r="TTW132" s="104"/>
      <c r="TTX132" s="104"/>
      <c r="TTY132" s="104"/>
      <c r="TTZ132" s="104"/>
      <c r="TUA132" s="104"/>
      <c r="TUB132" s="104"/>
      <c r="TUC132" s="104"/>
      <c r="TUD132" s="104"/>
      <c r="TUE132" s="104"/>
      <c r="TUF132" s="104"/>
      <c r="TUG132" s="104"/>
      <c r="TUH132" s="104"/>
      <c r="TUI132" s="104"/>
      <c r="TUJ132" s="104"/>
      <c r="TUK132" s="104"/>
      <c r="TUL132" s="104"/>
      <c r="TUM132" s="104"/>
      <c r="TUN132" s="104"/>
      <c r="TUO132" s="104"/>
      <c r="TUP132" s="104"/>
      <c r="TUQ132" s="104"/>
      <c r="TUR132" s="104"/>
      <c r="TUS132" s="104"/>
      <c r="TUT132" s="104"/>
      <c r="TUU132" s="104"/>
      <c r="TUV132" s="104"/>
      <c r="TUW132" s="104"/>
      <c r="TUX132" s="104"/>
      <c r="TUY132" s="104"/>
      <c r="TUZ132" s="104"/>
      <c r="TVA132" s="104"/>
      <c r="TVB132" s="104"/>
      <c r="TVC132" s="104"/>
      <c r="TVD132" s="104"/>
      <c r="TVE132" s="104"/>
      <c r="TVF132" s="104"/>
      <c r="TVG132" s="104"/>
      <c r="TVH132" s="104"/>
      <c r="TVI132" s="104"/>
      <c r="TVJ132" s="104"/>
      <c r="TVK132" s="104"/>
      <c r="TVL132" s="104"/>
      <c r="TVM132" s="104"/>
      <c r="TVN132" s="104"/>
      <c r="TVO132" s="104"/>
      <c r="TVP132" s="104"/>
      <c r="TVQ132" s="104"/>
      <c r="TVR132" s="104"/>
      <c r="TVS132" s="104"/>
      <c r="TVT132" s="104"/>
      <c r="TVU132" s="104"/>
      <c r="TVV132" s="104"/>
      <c r="TVW132" s="104"/>
      <c r="TVX132" s="104"/>
      <c r="TVY132" s="104"/>
      <c r="TVZ132" s="104"/>
      <c r="TWA132" s="104"/>
      <c r="TWB132" s="104"/>
      <c r="TWC132" s="104"/>
      <c r="TWD132" s="104"/>
      <c r="TWE132" s="104"/>
      <c r="TWF132" s="104"/>
      <c r="TWG132" s="104"/>
      <c r="TWH132" s="104"/>
      <c r="TWI132" s="104"/>
      <c r="TWJ132" s="104"/>
      <c r="TWK132" s="104"/>
      <c r="TWL132" s="104"/>
      <c r="TWM132" s="104"/>
      <c r="TWN132" s="104"/>
      <c r="TWO132" s="104"/>
      <c r="TWP132" s="104"/>
      <c r="TWQ132" s="104"/>
      <c r="TWR132" s="104"/>
      <c r="TWS132" s="104"/>
      <c r="TWT132" s="104"/>
      <c r="TWU132" s="104"/>
      <c r="TWV132" s="104"/>
      <c r="TWW132" s="104"/>
      <c r="TWX132" s="104"/>
      <c r="TWY132" s="104"/>
      <c r="TWZ132" s="104"/>
      <c r="TXA132" s="104"/>
      <c r="TXB132" s="104"/>
      <c r="TXC132" s="104"/>
      <c r="TXD132" s="104"/>
      <c r="TXE132" s="104"/>
      <c r="TXF132" s="104"/>
      <c r="TXG132" s="104"/>
      <c r="TXH132" s="104"/>
      <c r="TXI132" s="104"/>
      <c r="TXJ132" s="104"/>
      <c r="TXK132" s="104"/>
      <c r="TXL132" s="104"/>
      <c r="TXM132" s="104"/>
      <c r="TXN132" s="104"/>
      <c r="TXO132" s="104"/>
      <c r="TXP132" s="104"/>
      <c r="TXQ132" s="104"/>
      <c r="TXR132" s="104"/>
      <c r="TXS132" s="104"/>
      <c r="TXT132" s="104"/>
      <c r="TXU132" s="104"/>
      <c r="TXV132" s="104"/>
      <c r="TXW132" s="104"/>
      <c r="TXX132" s="104"/>
      <c r="TXY132" s="104"/>
      <c r="TXZ132" s="104"/>
      <c r="TYA132" s="104"/>
      <c r="TYB132" s="104"/>
      <c r="TYC132" s="104"/>
      <c r="TYD132" s="104"/>
      <c r="TYE132" s="104"/>
      <c r="TYF132" s="104"/>
      <c r="TYG132" s="104"/>
      <c r="TYH132" s="104"/>
      <c r="TYI132" s="104"/>
      <c r="TYJ132" s="104"/>
      <c r="TYK132" s="104"/>
      <c r="TYL132" s="104"/>
      <c r="TYM132" s="104"/>
      <c r="TYN132" s="104"/>
      <c r="TYO132" s="104"/>
      <c r="TYP132" s="104"/>
      <c r="TYQ132" s="104"/>
      <c r="TYR132" s="104"/>
      <c r="TYS132" s="104"/>
      <c r="TYT132" s="104"/>
      <c r="TYU132" s="104"/>
      <c r="TYV132" s="104"/>
      <c r="TYW132" s="104"/>
      <c r="TYX132" s="104"/>
      <c r="TYY132" s="104"/>
      <c r="TYZ132" s="104"/>
      <c r="TZA132" s="104"/>
      <c r="TZB132" s="104"/>
      <c r="TZC132" s="104"/>
      <c r="TZD132" s="104"/>
      <c r="TZE132" s="104"/>
      <c r="TZF132" s="104"/>
      <c r="TZG132" s="104"/>
      <c r="TZH132" s="104"/>
      <c r="TZI132" s="104"/>
      <c r="TZJ132" s="104"/>
      <c r="TZK132" s="104"/>
      <c r="TZL132" s="104"/>
      <c r="TZM132" s="104"/>
      <c r="TZN132" s="104"/>
      <c r="TZO132" s="104"/>
      <c r="TZP132" s="104"/>
      <c r="TZQ132" s="104"/>
      <c r="TZR132" s="104"/>
      <c r="TZS132" s="104"/>
      <c r="TZT132" s="104"/>
      <c r="TZU132" s="104"/>
      <c r="TZV132" s="104"/>
      <c r="TZW132" s="104"/>
      <c r="TZX132" s="104"/>
      <c r="TZY132" s="104"/>
      <c r="TZZ132" s="104"/>
      <c r="UAA132" s="104"/>
      <c r="UAB132" s="104"/>
      <c r="UAC132" s="104"/>
      <c r="UAD132" s="104"/>
      <c r="UAE132" s="104"/>
      <c r="UAF132" s="104"/>
      <c r="UAG132" s="104"/>
      <c r="UAH132" s="104"/>
      <c r="UAI132" s="104"/>
      <c r="UAJ132" s="104"/>
      <c r="UAK132" s="104"/>
      <c r="UAL132" s="104"/>
      <c r="UAM132" s="104"/>
      <c r="UAN132" s="104"/>
      <c r="UAO132" s="104"/>
      <c r="UAP132" s="104"/>
      <c r="UAQ132" s="104"/>
      <c r="UAR132" s="104"/>
      <c r="UAS132" s="104"/>
      <c r="UAT132" s="104"/>
      <c r="UAU132" s="104"/>
      <c r="UAV132" s="104"/>
      <c r="UAW132" s="104"/>
      <c r="UAX132" s="104"/>
      <c r="UAY132" s="104"/>
      <c r="UAZ132" s="104"/>
      <c r="UBA132" s="104"/>
      <c r="UBB132" s="104"/>
      <c r="UBC132" s="104"/>
      <c r="UBD132" s="104"/>
      <c r="UBE132" s="104"/>
      <c r="UBF132" s="104"/>
      <c r="UBG132" s="104"/>
      <c r="UBH132" s="104"/>
      <c r="UBI132" s="104"/>
      <c r="UBJ132" s="104"/>
      <c r="UBK132" s="104"/>
      <c r="UBL132" s="104"/>
      <c r="UBM132" s="104"/>
      <c r="UBN132" s="104"/>
      <c r="UBO132" s="104"/>
      <c r="UBP132" s="104"/>
      <c r="UBQ132" s="104"/>
      <c r="UBR132" s="104"/>
      <c r="UBS132" s="104"/>
      <c r="UBT132" s="104"/>
      <c r="UBU132" s="104"/>
      <c r="UBV132" s="104"/>
      <c r="UBW132" s="104"/>
      <c r="UBX132" s="104"/>
      <c r="UBY132" s="104"/>
      <c r="UBZ132" s="104"/>
      <c r="UCA132" s="104"/>
      <c r="UCB132" s="104"/>
      <c r="UCC132" s="104"/>
      <c r="UCD132" s="104"/>
      <c r="UCE132" s="104"/>
      <c r="UCF132" s="104"/>
      <c r="UCG132" s="104"/>
      <c r="UCH132" s="104"/>
      <c r="UCI132" s="104"/>
      <c r="UCJ132" s="104"/>
      <c r="UCK132" s="104"/>
      <c r="UCL132" s="104"/>
      <c r="UCM132" s="104"/>
      <c r="UCN132" s="104"/>
      <c r="UCO132" s="104"/>
      <c r="UCP132" s="104"/>
      <c r="UCQ132" s="104"/>
      <c r="UCR132" s="104"/>
      <c r="UCS132" s="104"/>
      <c r="UCT132" s="104"/>
      <c r="UCU132" s="104"/>
      <c r="UCV132" s="104"/>
      <c r="UCW132" s="104"/>
      <c r="UCX132" s="104"/>
      <c r="UCY132" s="104"/>
      <c r="UCZ132" s="104"/>
      <c r="UDA132" s="104"/>
      <c r="UDB132" s="104"/>
      <c r="UDC132" s="104"/>
      <c r="UDD132" s="104"/>
      <c r="UDE132" s="104"/>
      <c r="UDF132" s="104"/>
      <c r="UDG132" s="104"/>
      <c r="UDH132" s="104"/>
      <c r="UDI132" s="104"/>
      <c r="UDJ132" s="104"/>
      <c r="UDK132" s="104"/>
      <c r="UDL132" s="104"/>
      <c r="UDM132" s="104"/>
      <c r="UDN132" s="104"/>
      <c r="UDO132" s="104"/>
      <c r="UDP132" s="104"/>
      <c r="UDQ132" s="104"/>
      <c r="UDR132" s="104"/>
      <c r="UDS132" s="104"/>
      <c r="UDT132" s="104"/>
      <c r="UDU132" s="104"/>
      <c r="UDV132" s="104"/>
      <c r="UDW132" s="104"/>
      <c r="UDX132" s="104"/>
      <c r="UDY132" s="104"/>
      <c r="UDZ132" s="104"/>
      <c r="UEA132" s="104"/>
      <c r="UEB132" s="104"/>
      <c r="UEC132" s="104"/>
      <c r="UED132" s="104"/>
      <c r="UEE132" s="104"/>
      <c r="UEF132" s="104"/>
      <c r="UEG132" s="104"/>
      <c r="UEH132" s="104"/>
      <c r="UEI132" s="104"/>
      <c r="UEJ132" s="104"/>
      <c r="UEK132" s="104"/>
      <c r="UEL132" s="104"/>
      <c r="UEM132" s="104"/>
      <c r="UEN132" s="104"/>
      <c r="UEO132" s="104"/>
      <c r="UEP132" s="104"/>
      <c r="UEQ132" s="104"/>
      <c r="UER132" s="104"/>
      <c r="UES132" s="104"/>
      <c r="UET132" s="104"/>
      <c r="UEU132" s="104"/>
      <c r="UEV132" s="104"/>
      <c r="UEW132" s="104"/>
      <c r="UEX132" s="104"/>
      <c r="UEY132" s="104"/>
      <c r="UEZ132" s="104"/>
      <c r="UFA132" s="104"/>
      <c r="UFB132" s="104"/>
      <c r="UFC132" s="104"/>
      <c r="UFD132" s="104"/>
      <c r="UFE132" s="104"/>
      <c r="UFF132" s="104"/>
      <c r="UFG132" s="104"/>
      <c r="UFH132" s="104"/>
      <c r="UFI132" s="104"/>
      <c r="UFJ132" s="104"/>
      <c r="UFK132" s="104"/>
      <c r="UFL132" s="104"/>
      <c r="UFM132" s="104"/>
      <c r="UFN132" s="104"/>
      <c r="UFO132" s="104"/>
      <c r="UFP132" s="104"/>
      <c r="UFQ132" s="104"/>
      <c r="UFR132" s="104"/>
      <c r="UFS132" s="104"/>
      <c r="UFT132" s="104"/>
      <c r="UFU132" s="104"/>
      <c r="UFV132" s="104"/>
      <c r="UFW132" s="104"/>
      <c r="UFX132" s="104"/>
      <c r="UFY132" s="104"/>
      <c r="UFZ132" s="104"/>
      <c r="UGA132" s="104"/>
      <c r="UGB132" s="104"/>
      <c r="UGC132" s="104"/>
      <c r="UGD132" s="104"/>
      <c r="UGE132" s="104"/>
      <c r="UGF132" s="104"/>
      <c r="UGG132" s="104"/>
      <c r="UGH132" s="104"/>
      <c r="UGI132" s="104"/>
      <c r="UGJ132" s="104"/>
      <c r="UGK132" s="104"/>
      <c r="UGL132" s="104"/>
      <c r="UGM132" s="104"/>
      <c r="UGN132" s="104"/>
      <c r="UGO132" s="104"/>
      <c r="UGP132" s="104"/>
      <c r="UGQ132" s="104"/>
      <c r="UGR132" s="104"/>
      <c r="UGS132" s="104"/>
      <c r="UGT132" s="104"/>
      <c r="UGU132" s="104"/>
      <c r="UGV132" s="104"/>
      <c r="UGW132" s="104"/>
      <c r="UGX132" s="104"/>
      <c r="UGY132" s="104"/>
      <c r="UGZ132" s="104"/>
      <c r="UHA132" s="104"/>
      <c r="UHB132" s="104"/>
      <c r="UHC132" s="104"/>
      <c r="UHD132" s="104"/>
      <c r="UHE132" s="104"/>
      <c r="UHF132" s="104"/>
      <c r="UHG132" s="104"/>
      <c r="UHH132" s="104"/>
      <c r="UHI132" s="104"/>
      <c r="UHJ132" s="104"/>
      <c r="UHK132" s="104"/>
      <c r="UHL132" s="104"/>
      <c r="UHM132" s="104"/>
      <c r="UHN132" s="104"/>
      <c r="UHO132" s="104"/>
      <c r="UHP132" s="104"/>
      <c r="UHQ132" s="104"/>
      <c r="UHR132" s="104"/>
      <c r="UHS132" s="104"/>
      <c r="UHT132" s="104"/>
      <c r="UHU132" s="104"/>
      <c r="UHV132" s="104"/>
      <c r="UHW132" s="104"/>
      <c r="UHX132" s="104"/>
      <c r="UHY132" s="104"/>
      <c r="UHZ132" s="104"/>
      <c r="UIA132" s="104"/>
      <c r="UIB132" s="104"/>
      <c r="UIC132" s="104"/>
      <c r="UID132" s="104"/>
      <c r="UIE132" s="104"/>
      <c r="UIF132" s="104"/>
      <c r="UIG132" s="104"/>
      <c r="UIH132" s="104"/>
      <c r="UII132" s="104"/>
      <c r="UIJ132" s="104"/>
      <c r="UIK132" s="104"/>
      <c r="UIL132" s="104"/>
      <c r="UIM132" s="104"/>
      <c r="UIN132" s="104"/>
      <c r="UIO132" s="104"/>
      <c r="UIP132" s="104"/>
      <c r="UIQ132" s="104"/>
      <c r="UIR132" s="104"/>
      <c r="UIS132" s="104"/>
      <c r="UIT132" s="104"/>
      <c r="UIU132" s="104"/>
      <c r="UIV132" s="104"/>
      <c r="UIW132" s="104"/>
      <c r="UIX132" s="104"/>
      <c r="UIY132" s="104"/>
      <c r="UIZ132" s="104"/>
      <c r="UJA132" s="104"/>
      <c r="UJB132" s="104"/>
      <c r="UJC132" s="104"/>
      <c r="UJD132" s="104"/>
      <c r="UJE132" s="104"/>
      <c r="UJF132" s="104"/>
      <c r="UJG132" s="104"/>
      <c r="UJH132" s="104"/>
      <c r="UJI132" s="104"/>
      <c r="UJJ132" s="104"/>
      <c r="UJK132" s="104"/>
      <c r="UJL132" s="104"/>
      <c r="UJM132" s="104"/>
      <c r="UJN132" s="104"/>
      <c r="UJO132" s="104"/>
      <c r="UJP132" s="104"/>
      <c r="UJQ132" s="104"/>
      <c r="UJR132" s="104"/>
      <c r="UJS132" s="104"/>
      <c r="UJT132" s="104"/>
      <c r="UJU132" s="104"/>
      <c r="UJV132" s="104"/>
      <c r="UJW132" s="104"/>
      <c r="UJX132" s="104"/>
      <c r="UJY132" s="104"/>
      <c r="UJZ132" s="104"/>
      <c r="UKA132" s="104"/>
      <c r="UKB132" s="104"/>
      <c r="UKC132" s="104"/>
      <c r="UKD132" s="104"/>
      <c r="UKE132" s="104"/>
      <c r="UKF132" s="104"/>
      <c r="UKG132" s="104"/>
      <c r="UKH132" s="104"/>
      <c r="UKI132" s="104"/>
      <c r="UKJ132" s="104"/>
      <c r="UKK132" s="104"/>
      <c r="UKL132" s="104"/>
      <c r="UKM132" s="104"/>
      <c r="UKN132" s="104"/>
      <c r="UKO132" s="104"/>
      <c r="UKP132" s="104"/>
      <c r="UKQ132" s="104"/>
      <c r="UKR132" s="104"/>
      <c r="UKS132" s="104"/>
      <c r="UKT132" s="104"/>
      <c r="UKU132" s="104"/>
      <c r="UKV132" s="104"/>
      <c r="UKW132" s="104"/>
      <c r="UKX132" s="104"/>
      <c r="UKY132" s="104"/>
      <c r="UKZ132" s="104"/>
      <c r="ULA132" s="104"/>
      <c r="ULB132" s="104"/>
      <c r="ULC132" s="104"/>
      <c r="ULD132" s="104"/>
      <c r="ULE132" s="104"/>
      <c r="ULF132" s="104"/>
      <c r="ULG132" s="104"/>
      <c r="ULH132" s="104"/>
      <c r="ULI132" s="104"/>
      <c r="ULJ132" s="104"/>
      <c r="ULK132" s="104"/>
      <c r="ULL132" s="104"/>
      <c r="ULM132" s="104"/>
      <c r="ULN132" s="104"/>
      <c r="ULO132" s="104"/>
      <c r="ULP132" s="104"/>
      <c r="ULQ132" s="104"/>
      <c r="ULR132" s="104"/>
      <c r="ULS132" s="104"/>
      <c r="ULT132" s="104"/>
      <c r="ULU132" s="104"/>
      <c r="ULV132" s="104"/>
      <c r="ULW132" s="104"/>
      <c r="ULX132" s="104"/>
      <c r="ULY132" s="104"/>
      <c r="ULZ132" s="104"/>
      <c r="UMA132" s="104"/>
      <c r="UMB132" s="104"/>
      <c r="UMC132" s="104"/>
      <c r="UMD132" s="104"/>
      <c r="UME132" s="104"/>
      <c r="UMF132" s="104"/>
      <c r="UMG132" s="104"/>
      <c r="UMH132" s="104"/>
      <c r="UMI132" s="104"/>
      <c r="UMJ132" s="104"/>
      <c r="UMK132" s="104"/>
      <c r="UML132" s="104"/>
      <c r="UMM132" s="104"/>
      <c r="UMN132" s="104"/>
      <c r="UMO132" s="104"/>
      <c r="UMP132" s="104"/>
      <c r="UMQ132" s="104"/>
      <c r="UMR132" s="104"/>
      <c r="UMS132" s="104"/>
      <c r="UMT132" s="104"/>
      <c r="UMU132" s="104"/>
      <c r="UMV132" s="104"/>
      <c r="UMW132" s="104"/>
      <c r="UMX132" s="104"/>
      <c r="UMY132" s="104"/>
      <c r="UMZ132" s="104"/>
      <c r="UNA132" s="104"/>
      <c r="UNB132" s="104"/>
      <c r="UNC132" s="104"/>
      <c r="UND132" s="104"/>
      <c r="UNE132" s="104"/>
      <c r="UNF132" s="104"/>
      <c r="UNG132" s="104"/>
      <c r="UNH132" s="104"/>
      <c r="UNI132" s="104"/>
      <c r="UNJ132" s="104"/>
      <c r="UNK132" s="104"/>
      <c r="UNL132" s="104"/>
      <c r="UNM132" s="104"/>
      <c r="UNN132" s="104"/>
      <c r="UNO132" s="104"/>
      <c r="UNP132" s="104"/>
      <c r="UNQ132" s="104"/>
      <c r="UNR132" s="104"/>
      <c r="UNS132" s="104"/>
      <c r="UNT132" s="104"/>
      <c r="UNU132" s="104"/>
      <c r="UNV132" s="104"/>
      <c r="UNW132" s="104"/>
      <c r="UNX132" s="104"/>
      <c r="UNY132" s="104"/>
      <c r="UNZ132" s="104"/>
      <c r="UOA132" s="104"/>
      <c r="UOB132" s="104"/>
      <c r="UOC132" s="104"/>
      <c r="UOD132" s="104"/>
      <c r="UOE132" s="104"/>
      <c r="UOF132" s="104"/>
      <c r="UOG132" s="104"/>
      <c r="UOH132" s="104"/>
      <c r="UOI132" s="104"/>
      <c r="UOJ132" s="104"/>
      <c r="UOK132" s="104"/>
      <c r="UOL132" s="104"/>
      <c r="UOM132" s="104"/>
      <c r="UON132" s="104"/>
      <c r="UOO132" s="104"/>
      <c r="UOP132" s="104"/>
      <c r="UOQ132" s="104"/>
      <c r="UOR132" s="104"/>
      <c r="UOS132" s="104"/>
      <c r="UOT132" s="104"/>
      <c r="UOU132" s="104"/>
      <c r="UOV132" s="104"/>
      <c r="UOW132" s="104"/>
      <c r="UOX132" s="104"/>
      <c r="UOY132" s="104"/>
      <c r="UOZ132" s="104"/>
      <c r="UPA132" s="104"/>
      <c r="UPB132" s="104"/>
      <c r="UPC132" s="104"/>
      <c r="UPD132" s="104"/>
      <c r="UPE132" s="104"/>
      <c r="UPF132" s="104"/>
      <c r="UPG132" s="104"/>
      <c r="UPH132" s="104"/>
      <c r="UPI132" s="104"/>
      <c r="UPJ132" s="104"/>
      <c r="UPK132" s="104"/>
      <c r="UPL132" s="104"/>
      <c r="UPM132" s="104"/>
      <c r="UPN132" s="104"/>
      <c r="UPO132" s="104"/>
      <c r="UPP132" s="104"/>
      <c r="UPQ132" s="104"/>
      <c r="UPR132" s="104"/>
      <c r="UPS132" s="104"/>
      <c r="UPT132" s="104"/>
      <c r="UPU132" s="104"/>
      <c r="UPV132" s="104"/>
      <c r="UPW132" s="104"/>
      <c r="UPX132" s="104"/>
      <c r="UPY132" s="104"/>
      <c r="UPZ132" s="104"/>
      <c r="UQA132" s="104"/>
      <c r="UQB132" s="104"/>
      <c r="UQC132" s="104"/>
      <c r="UQD132" s="104"/>
      <c r="UQE132" s="104"/>
      <c r="UQF132" s="104"/>
      <c r="UQG132" s="104"/>
      <c r="UQH132" s="104"/>
      <c r="UQI132" s="104"/>
      <c r="UQJ132" s="104"/>
      <c r="UQK132" s="104"/>
      <c r="UQL132" s="104"/>
      <c r="UQM132" s="104"/>
      <c r="UQN132" s="104"/>
      <c r="UQO132" s="104"/>
      <c r="UQP132" s="104"/>
      <c r="UQQ132" s="104"/>
      <c r="UQR132" s="104"/>
      <c r="UQS132" s="104"/>
      <c r="UQT132" s="104"/>
      <c r="UQU132" s="104"/>
      <c r="UQV132" s="104"/>
      <c r="UQW132" s="104"/>
      <c r="UQX132" s="104"/>
      <c r="UQY132" s="104"/>
      <c r="UQZ132" s="104"/>
      <c r="URA132" s="104"/>
      <c r="URB132" s="104"/>
      <c r="URC132" s="104"/>
      <c r="URD132" s="104"/>
      <c r="URE132" s="104"/>
      <c r="URF132" s="104"/>
      <c r="URG132" s="104"/>
      <c r="URH132" s="104"/>
      <c r="URI132" s="104"/>
      <c r="URJ132" s="104"/>
      <c r="URK132" s="104"/>
      <c r="URL132" s="104"/>
      <c r="URM132" s="104"/>
      <c r="URN132" s="104"/>
      <c r="URO132" s="104"/>
      <c r="URP132" s="104"/>
      <c r="URQ132" s="104"/>
      <c r="URR132" s="104"/>
      <c r="URS132" s="104"/>
      <c r="URT132" s="104"/>
      <c r="URU132" s="104"/>
      <c r="URV132" s="104"/>
      <c r="URW132" s="104"/>
      <c r="URX132" s="104"/>
      <c r="URY132" s="104"/>
      <c r="URZ132" s="104"/>
      <c r="USA132" s="104"/>
      <c r="USB132" s="104"/>
      <c r="USC132" s="104"/>
      <c r="USD132" s="104"/>
      <c r="USE132" s="104"/>
      <c r="USF132" s="104"/>
      <c r="USG132" s="104"/>
      <c r="USH132" s="104"/>
      <c r="USI132" s="104"/>
      <c r="USJ132" s="104"/>
      <c r="USK132" s="104"/>
      <c r="USL132" s="104"/>
      <c r="USM132" s="104"/>
      <c r="USN132" s="104"/>
      <c r="USO132" s="104"/>
      <c r="USP132" s="104"/>
      <c r="USQ132" s="104"/>
      <c r="USR132" s="104"/>
      <c r="USS132" s="104"/>
      <c r="UST132" s="104"/>
      <c r="USU132" s="104"/>
      <c r="USV132" s="104"/>
      <c r="USW132" s="104"/>
      <c r="USX132" s="104"/>
      <c r="USY132" s="104"/>
      <c r="USZ132" s="104"/>
      <c r="UTA132" s="104"/>
      <c r="UTB132" s="104"/>
      <c r="UTC132" s="104"/>
      <c r="UTD132" s="104"/>
      <c r="UTE132" s="104"/>
      <c r="UTF132" s="104"/>
      <c r="UTG132" s="104"/>
      <c r="UTH132" s="104"/>
      <c r="UTI132" s="104"/>
      <c r="UTJ132" s="104"/>
      <c r="UTK132" s="104"/>
      <c r="UTL132" s="104"/>
      <c r="UTM132" s="104"/>
      <c r="UTN132" s="104"/>
      <c r="UTO132" s="104"/>
      <c r="UTP132" s="104"/>
      <c r="UTQ132" s="104"/>
      <c r="UTR132" s="104"/>
      <c r="UTS132" s="104"/>
      <c r="UTT132" s="104"/>
      <c r="UTU132" s="104"/>
      <c r="UTV132" s="104"/>
      <c r="UTW132" s="104"/>
      <c r="UTX132" s="104"/>
      <c r="UTY132" s="104"/>
      <c r="UTZ132" s="104"/>
      <c r="UUA132" s="104"/>
      <c r="UUB132" s="104"/>
      <c r="UUC132" s="104"/>
      <c r="UUD132" s="104"/>
      <c r="UUE132" s="104"/>
      <c r="UUF132" s="104"/>
      <c r="UUG132" s="104"/>
      <c r="UUH132" s="104"/>
      <c r="UUI132" s="104"/>
      <c r="UUJ132" s="104"/>
      <c r="UUK132" s="104"/>
      <c r="UUL132" s="104"/>
      <c r="UUM132" s="104"/>
      <c r="UUN132" s="104"/>
      <c r="UUO132" s="104"/>
      <c r="UUP132" s="104"/>
      <c r="UUQ132" s="104"/>
      <c r="UUR132" s="104"/>
      <c r="UUS132" s="104"/>
      <c r="UUT132" s="104"/>
      <c r="UUU132" s="104"/>
      <c r="UUV132" s="104"/>
      <c r="UUW132" s="104"/>
      <c r="UUX132" s="104"/>
      <c r="UUY132" s="104"/>
      <c r="UUZ132" s="104"/>
      <c r="UVA132" s="104"/>
      <c r="UVB132" s="104"/>
      <c r="UVC132" s="104"/>
      <c r="UVD132" s="104"/>
      <c r="UVE132" s="104"/>
      <c r="UVF132" s="104"/>
      <c r="UVG132" s="104"/>
      <c r="UVH132" s="104"/>
      <c r="UVI132" s="104"/>
      <c r="UVJ132" s="104"/>
      <c r="UVK132" s="104"/>
      <c r="UVL132" s="104"/>
      <c r="UVM132" s="104"/>
      <c r="UVN132" s="104"/>
      <c r="UVO132" s="104"/>
      <c r="UVP132" s="104"/>
      <c r="UVQ132" s="104"/>
      <c r="UVR132" s="104"/>
      <c r="UVS132" s="104"/>
      <c r="UVT132" s="104"/>
      <c r="UVU132" s="104"/>
      <c r="UVV132" s="104"/>
      <c r="UVW132" s="104"/>
      <c r="UVX132" s="104"/>
      <c r="UVY132" s="104"/>
      <c r="UVZ132" s="104"/>
      <c r="UWA132" s="104"/>
      <c r="UWB132" s="104"/>
      <c r="UWC132" s="104"/>
      <c r="UWD132" s="104"/>
      <c r="UWE132" s="104"/>
      <c r="UWF132" s="104"/>
      <c r="UWG132" s="104"/>
      <c r="UWH132" s="104"/>
      <c r="UWI132" s="104"/>
      <c r="UWJ132" s="104"/>
      <c r="UWK132" s="104"/>
      <c r="UWL132" s="104"/>
      <c r="UWM132" s="104"/>
      <c r="UWN132" s="104"/>
      <c r="UWO132" s="104"/>
      <c r="UWP132" s="104"/>
      <c r="UWQ132" s="104"/>
      <c r="UWR132" s="104"/>
      <c r="UWS132" s="104"/>
      <c r="UWT132" s="104"/>
      <c r="UWU132" s="104"/>
      <c r="UWV132" s="104"/>
      <c r="UWW132" s="104"/>
      <c r="UWX132" s="104"/>
      <c r="UWY132" s="104"/>
      <c r="UWZ132" s="104"/>
      <c r="UXA132" s="104"/>
      <c r="UXB132" s="104"/>
      <c r="UXC132" s="104"/>
      <c r="UXD132" s="104"/>
      <c r="UXE132" s="104"/>
      <c r="UXF132" s="104"/>
      <c r="UXG132" s="104"/>
      <c r="UXH132" s="104"/>
      <c r="UXI132" s="104"/>
      <c r="UXJ132" s="104"/>
      <c r="UXK132" s="104"/>
      <c r="UXL132" s="104"/>
      <c r="UXM132" s="104"/>
      <c r="UXN132" s="104"/>
      <c r="UXO132" s="104"/>
      <c r="UXP132" s="104"/>
      <c r="UXQ132" s="104"/>
      <c r="UXR132" s="104"/>
      <c r="UXS132" s="104"/>
      <c r="UXT132" s="104"/>
      <c r="UXU132" s="104"/>
      <c r="UXV132" s="104"/>
      <c r="UXW132" s="104"/>
      <c r="UXX132" s="104"/>
      <c r="UXY132" s="104"/>
      <c r="UXZ132" s="104"/>
      <c r="UYA132" s="104"/>
      <c r="UYB132" s="104"/>
      <c r="UYC132" s="104"/>
      <c r="UYD132" s="104"/>
      <c r="UYE132" s="104"/>
      <c r="UYF132" s="104"/>
      <c r="UYG132" s="104"/>
      <c r="UYH132" s="104"/>
      <c r="UYI132" s="104"/>
      <c r="UYJ132" s="104"/>
      <c r="UYK132" s="104"/>
      <c r="UYL132" s="104"/>
      <c r="UYM132" s="104"/>
      <c r="UYN132" s="104"/>
      <c r="UYO132" s="104"/>
      <c r="UYP132" s="104"/>
      <c r="UYQ132" s="104"/>
      <c r="UYR132" s="104"/>
      <c r="UYS132" s="104"/>
      <c r="UYT132" s="104"/>
      <c r="UYU132" s="104"/>
      <c r="UYV132" s="104"/>
      <c r="UYW132" s="104"/>
      <c r="UYX132" s="104"/>
      <c r="UYY132" s="104"/>
      <c r="UYZ132" s="104"/>
      <c r="UZA132" s="104"/>
      <c r="UZB132" s="104"/>
      <c r="UZC132" s="104"/>
      <c r="UZD132" s="104"/>
      <c r="UZE132" s="104"/>
      <c r="UZF132" s="104"/>
      <c r="UZG132" s="104"/>
      <c r="UZH132" s="104"/>
      <c r="UZI132" s="104"/>
      <c r="UZJ132" s="104"/>
      <c r="UZK132" s="104"/>
      <c r="UZL132" s="104"/>
      <c r="UZM132" s="104"/>
      <c r="UZN132" s="104"/>
      <c r="UZO132" s="104"/>
      <c r="UZP132" s="104"/>
      <c r="UZQ132" s="104"/>
      <c r="UZR132" s="104"/>
      <c r="UZS132" s="104"/>
      <c r="UZT132" s="104"/>
      <c r="UZU132" s="104"/>
      <c r="UZV132" s="104"/>
      <c r="UZW132" s="104"/>
      <c r="UZX132" s="104"/>
      <c r="UZY132" s="104"/>
      <c r="UZZ132" s="104"/>
      <c r="VAA132" s="104"/>
      <c r="VAB132" s="104"/>
      <c r="VAC132" s="104"/>
      <c r="VAD132" s="104"/>
      <c r="VAE132" s="104"/>
      <c r="VAF132" s="104"/>
      <c r="VAG132" s="104"/>
      <c r="VAH132" s="104"/>
      <c r="VAI132" s="104"/>
      <c r="VAJ132" s="104"/>
      <c r="VAK132" s="104"/>
      <c r="VAL132" s="104"/>
      <c r="VAM132" s="104"/>
      <c r="VAN132" s="104"/>
      <c r="VAO132" s="104"/>
      <c r="VAP132" s="104"/>
      <c r="VAQ132" s="104"/>
      <c r="VAR132" s="104"/>
      <c r="VAS132" s="104"/>
      <c r="VAT132" s="104"/>
      <c r="VAU132" s="104"/>
      <c r="VAV132" s="104"/>
      <c r="VAW132" s="104"/>
      <c r="VAX132" s="104"/>
      <c r="VAY132" s="104"/>
      <c r="VAZ132" s="104"/>
      <c r="VBA132" s="104"/>
      <c r="VBB132" s="104"/>
      <c r="VBC132" s="104"/>
      <c r="VBD132" s="104"/>
      <c r="VBE132" s="104"/>
      <c r="VBF132" s="104"/>
      <c r="VBG132" s="104"/>
      <c r="VBH132" s="104"/>
      <c r="VBI132" s="104"/>
      <c r="VBJ132" s="104"/>
      <c r="VBK132" s="104"/>
      <c r="VBL132" s="104"/>
      <c r="VBM132" s="104"/>
      <c r="VBN132" s="104"/>
      <c r="VBO132" s="104"/>
      <c r="VBP132" s="104"/>
      <c r="VBQ132" s="104"/>
      <c r="VBR132" s="104"/>
      <c r="VBS132" s="104"/>
      <c r="VBT132" s="104"/>
      <c r="VBU132" s="104"/>
      <c r="VBV132" s="104"/>
      <c r="VBW132" s="104"/>
      <c r="VBX132" s="104"/>
      <c r="VBY132" s="104"/>
      <c r="VBZ132" s="104"/>
      <c r="VCA132" s="104"/>
      <c r="VCB132" s="104"/>
      <c r="VCC132" s="104"/>
      <c r="VCD132" s="104"/>
      <c r="VCE132" s="104"/>
      <c r="VCF132" s="104"/>
      <c r="VCG132" s="104"/>
      <c r="VCH132" s="104"/>
      <c r="VCI132" s="104"/>
      <c r="VCJ132" s="104"/>
      <c r="VCK132" s="104"/>
      <c r="VCL132" s="104"/>
      <c r="VCM132" s="104"/>
      <c r="VCN132" s="104"/>
      <c r="VCO132" s="104"/>
      <c r="VCP132" s="104"/>
      <c r="VCQ132" s="104"/>
      <c r="VCR132" s="104"/>
      <c r="VCS132" s="104"/>
      <c r="VCT132" s="104"/>
      <c r="VCU132" s="104"/>
      <c r="VCV132" s="104"/>
      <c r="VCW132" s="104"/>
      <c r="VCX132" s="104"/>
      <c r="VCY132" s="104"/>
      <c r="VCZ132" s="104"/>
      <c r="VDA132" s="104"/>
      <c r="VDB132" s="104"/>
      <c r="VDC132" s="104"/>
      <c r="VDD132" s="104"/>
      <c r="VDE132" s="104"/>
      <c r="VDF132" s="104"/>
      <c r="VDG132" s="104"/>
      <c r="VDH132" s="104"/>
      <c r="VDI132" s="104"/>
      <c r="VDJ132" s="104"/>
      <c r="VDK132" s="104"/>
      <c r="VDL132" s="104"/>
      <c r="VDM132" s="104"/>
      <c r="VDN132" s="104"/>
      <c r="VDO132" s="104"/>
      <c r="VDP132" s="104"/>
      <c r="VDQ132" s="104"/>
      <c r="VDR132" s="104"/>
      <c r="VDS132" s="104"/>
      <c r="VDT132" s="104"/>
      <c r="VDU132" s="104"/>
      <c r="VDV132" s="104"/>
      <c r="VDW132" s="104"/>
      <c r="VDX132" s="104"/>
      <c r="VDY132" s="104"/>
      <c r="VDZ132" s="104"/>
      <c r="VEA132" s="104"/>
      <c r="VEB132" s="104"/>
      <c r="VEC132" s="104"/>
      <c r="VED132" s="104"/>
      <c r="VEE132" s="104"/>
      <c r="VEF132" s="104"/>
      <c r="VEG132" s="104"/>
      <c r="VEH132" s="104"/>
      <c r="VEI132" s="104"/>
      <c r="VEJ132" s="104"/>
      <c r="VEK132" s="104"/>
      <c r="VEL132" s="104"/>
      <c r="VEM132" s="104"/>
      <c r="VEN132" s="104"/>
      <c r="VEO132" s="104"/>
      <c r="VEP132" s="104"/>
      <c r="VEQ132" s="104"/>
      <c r="VER132" s="104"/>
      <c r="VES132" s="104"/>
      <c r="VET132" s="104"/>
      <c r="VEU132" s="104"/>
      <c r="VEV132" s="104"/>
      <c r="VEW132" s="104"/>
      <c r="VEX132" s="104"/>
      <c r="VEY132" s="104"/>
      <c r="VEZ132" s="104"/>
      <c r="VFA132" s="104"/>
      <c r="VFB132" s="104"/>
      <c r="VFC132" s="104"/>
      <c r="VFD132" s="104"/>
      <c r="VFE132" s="104"/>
      <c r="VFF132" s="104"/>
      <c r="VFG132" s="104"/>
      <c r="VFH132" s="104"/>
      <c r="VFI132" s="104"/>
      <c r="VFJ132" s="104"/>
      <c r="VFK132" s="104"/>
      <c r="VFL132" s="104"/>
      <c r="VFM132" s="104"/>
      <c r="VFN132" s="104"/>
      <c r="VFO132" s="104"/>
      <c r="VFP132" s="104"/>
      <c r="VFQ132" s="104"/>
      <c r="VFR132" s="104"/>
      <c r="VFS132" s="104"/>
      <c r="VFT132" s="104"/>
      <c r="VFU132" s="104"/>
      <c r="VFV132" s="104"/>
      <c r="VFW132" s="104"/>
      <c r="VFX132" s="104"/>
      <c r="VFY132" s="104"/>
      <c r="VFZ132" s="104"/>
      <c r="VGA132" s="104"/>
      <c r="VGB132" s="104"/>
      <c r="VGC132" s="104"/>
      <c r="VGD132" s="104"/>
      <c r="VGE132" s="104"/>
      <c r="VGF132" s="104"/>
      <c r="VGG132" s="104"/>
      <c r="VGH132" s="104"/>
      <c r="VGI132" s="104"/>
      <c r="VGJ132" s="104"/>
      <c r="VGK132" s="104"/>
      <c r="VGL132" s="104"/>
      <c r="VGM132" s="104"/>
      <c r="VGN132" s="104"/>
      <c r="VGO132" s="104"/>
      <c r="VGP132" s="104"/>
      <c r="VGQ132" s="104"/>
      <c r="VGR132" s="104"/>
      <c r="VGS132" s="104"/>
      <c r="VGT132" s="104"/>
      <c r="VGU132" s="104"/>
      <c r="VGV132" s="104"/>
      <c r="VGW132" s="104"/>
      <c r="VGX132" s="104"/>
      <c r="VGY132" s="104"/>
      <c r="VGZ132" s="104"/>
      <c r="VHA132" s="104"/>
      <c r="VHB132" s="104"/>
      <c r="VHC132" s="104"/>
      <c r="VHD132" s="104"/>
      <c r="VHE132" s="104"/>
      <c r="VHF132" s="104"/>
      <c r="VHG132" s="104"/>
      <c r="VHH132" s="104"/>
      <c r="VHI132" s="104"/>
      <c r="VHJ132" s="104"/>
      <c r="VHK132" s="104"/>
      <c r="VHL132" s="104"/>
      <c r="VHM132" s="104"/>
      <c r="VHN132" s="104"/>
      <c r="VHO132" s="104"/>
      <c r="VHP132" s="104"/>
      <c r="VHQ132" s="104"/>
      <c r="VHR132" s="104"/>
      <c r="VHS132" s="104"/>
      <c r="VHT132" s="104"/>
      <c r="VHU132" s="104"/>
      <c r="VHV132" s="104"/>
      <c r="VHW132" s="104"/>
      <c r="VHX132" s="104"/>
      <c r="VHY132" s="104"/>
      <c r="VHZ132" s="104"/>
      <c r="VIA132" s="104"/>
      <c r="VIB132" s="104"/>
      <c r="VIC132" s="104"/>
      <c r="VID132" s="104"/>
      <c r="VIE132" s="104"/>
      <c r="VIF132" s="104"/>
      <c r="VIG132" s="104"/>
      <c r="VIH132" s="104"/>
      <c r="VII132" s="104"/>
      <c r="VIJ132" s="104"/>
      <c r="VIK132" s="104"/>
      <c r="VIL132" s="104"/>
      <c r="VIM132" s="104"/>
      <c r="VIN132" s="104"/>
      <c r="VIO132" s="104"/>
      <c r="VIP132" s="104"/>
      <c r="VIQ132" s="104"/>
      <c r="VIR132" s="104"/>
      <c r="VIS132" s="104"/>
      <c r="VIT132" s="104"/>
      <c r="VIU132" s="104"/>
      <c r="VIV132" s="104"/>
      <c r="VIW132" s="104"/>
      <c r="VIX132" s="104"/>
      <c r="VIY132" s="104"/>
      <c r="VIZ132" s="104"/>
      <c r="VJA132" s="104"/>
      <c r="VJB132" s="104"/>
      <c r="VJC132" s="104"/>
      <c r="VJD132" s="104"/>
      <c r="VJE132" s="104"/>
      <c r="VJF132" s="104"/>
      <c r="VJG132" s="104"/>
      <c r="VJH132" s="104"/>
      <c r="VJI132" s="104"/>
      <c r="VJJ132" s="104"/>
      <c r="VJK132" s="104"/>
      <c r="VJL132" s="104"/>
      <c r="VJM132" s="104"/>
      <c r="VJN132" s="104"/>
      <c r="VJO132" s="104"/>
      <c r="VJP132" s="104"/>
      <c r="VJQ132" s="104"/>
      <c r="VJR132" s="104"/>
      <c r="VJS132" s="104"/>
      <c r="VJT132" s="104"/>
      <c r="VJU132" s="104"/>
      <c r="VJV132" s="104"/>
      <c r="VJW132" s="104"/>
      <c r="VJX132" s="104"/>
      <c r="VJY132" s="104"/>
      <c r="VJZ132" s="104"/>
      <c r="VKA132" s="104"/>
      <c r="VKB132" s="104"/>
      <c r="VKC132" s="104"/>
      <c r="VKD132" s="104"/>
      <c r="VKE132" s="104"/>
      <c r="VKF132" s="104"/>
      <c r="VKG132" s="104"/>
      <c r="VKH132" s="104"/>
      <c r="VKI132" s="104"/>
      <c r="VKJ132" s="104"/>
      <c r="VKK132" s="104"/>
      <c r="VKL132" s="104"/>
      <c r="VKM132" s="104"/>
      <c r="VKN132" s="104"/>
      <c r="VKO132" s="104"/>
      <c r="VKP132" s="104"/>
      <c r="VKQ132" s="104"/>
      <c r="VKR132" s="104"/>
      <c r="VKS132" s="104"/>
      <c r="VKT132" s="104"/>
      <c r="VKU132" s="104"/>
      <c r="VKV132" s="104"/>
      <c r="VKW132" s="104"/>
      <c r="VKX132" s="104"/>
      <c r="VKY132" s="104"/>
      <c r="VKZ132" s="104"/>
      <c r="VLA132" s="104"/>
      <c r="VLB132" s="104"/>
      <c r="VLC132" s="104"/>
      <c r="VLD132" s="104"/>
      <c r="VLE132" s="104"/>
      <c r="VLF132" s="104"/>
      <c r="VLG132" s="104"/>
      <c r="VLH132" s="104"/>
      <c r="VLI132" s="104"/>
      <c r="VLJ132" s="104"/>
      <c r="VLK132" s="104"/>
      <c r="VLL132" s="104"/>
      <c r="VLM132" s="104"/>
      <c r="VLN132" s="104"/>
      <c r="VLO132" s="104"/>
      <c r="VLP132" s="104"/>
      <c r="VLQ132" s="104"/>
      <c r="VLR132" s="104"/>
      <c r="VLS132" s="104"/>
      <c r="VLT132" s="104"/>
      <c r="VLU132" s="104"/>
      <c r="VLV132" s="104"/>
      <c r="VLW132" s="104"/>
      <c r="VLX132" s="104"/>
      <c r="VLY132" s="104"/>
      <c r="VLZ132" s="104"/>
      <c r="VMA132" s="104"/>
      <c r="VMB132" s="104"/>
      <c r="VMC132" s="104"/>
      <c r="VMD132" s="104"/>
      <c r="VME132" s="104"/>
      <c r="VMF132" s="104"/>
      <c r="VMG132" s="104"/>
      <c r="VMH132" s="104"/>
      <c r="VMI132" s="104"/>
      <c r="VMJ132" s="104"/>
      <c r="VMK132" s="104"/>
      <c r="VML132" s="104"/>
      <c r="VMM132" s="104"/>
      <c r="VMN132" s="104"/>
      <c r="VMO132" s="104"/>
      <c r="VMP132" s="104"/>
      <c r="VMQ132" s="104"/>
      <c r="VMR132" s="104"/>
      <c r="VMS132" s="104"/>
      <c r="VMT132" s="104"/>
      <c r="VMU132" s="104"/>
      <c r="VMV132" s="104"/>
      <c r="VMW132" s="104"/>
      <c r="VMX132" s="104"/>
      <c r="VMY132" s="104"/>
      <c r="VMZ132" s="104"/>
      <c r="VNA132" s="104"/>
      <c r="VNB132" s="104"/>
      <c r="VNC132" s="104"/>
      <c r="VND132" s="104"/>
      <c r="VNE132" s="104"/>
      <c r="VNF132" s="104"/>
      <c r="VNG132" s="104"/>
      <c r="VNH132" s="104"/>
      <c r="VNI132" s="104"/>
      <c r="VNJ132" s="104"/>
      <c r="VNK132" s="104"/>
      <c r="VNL132" s="104"/>
      <c r="VNM132" s="104"/>
      <c r="VNN132" s="104"/>
      <c r="VNO132" s="104"/>
      <c r="VNP132" s="104"/>
      <c r="VNQ132" s="104"/>
      <c r="VNR132" s="104"/>
      <c r="VNS132" s="104"/>
      <c r="VNT132" s="104"/>
      <c r="VNU132" s="104"/>
      <c r="VNV132" s="104"/>
      <c r="VNW132" s="104"/>
      <c r="VNX132" s="104"/>
      <c r="VNY132" s="104"/>
      <c r="VNZ132" s="104"/>
      <c r="VOA132" s="104"/>
      <c r="VOB132" s="104"/>
      <c r="VOC132" s="104"/>
      <c r="VOD132" s="104"/>
      <c r="VOE132" s="104"/>
      <c r="VOF132" s="104"/>
      <c r="VOG132" s="104"/>
      <c r="VOH132" s="104"/>
      <c r="VOI132" s="104"/>
      <c r="VOJ132" s="104"/>
      <c r="VOK132" s="104"/>
      <c r="VOL132" s="104"/>
      <c r="VOM132" s="104"/>
      <c r="VON132" s="104"/>
      <c r="VOO132" s="104"/>
      <c r="VOP132" s="104"/>
      <c r="VOQ132" s="104"/>
      <c r="VOR132" s="104"/>
      <c r="VOS132" s="104"/>
      <c r="VOT132" s="104"/>
      <c r="VOU132" s="104"/>
      <c r="VOV132" s="104"/>
      <c r="VOW132" s="104"/>
      <c r="VOX132" s="104"/>
      <c r="VOY132" s="104"/>
      <c r="VOZ132" s="104"/>
      <c r="VPA132" s="104"/>
      <c r="VPB132" s="104"/>
      <c r="VPC132" s="104"/>
      <c r="VPD132" s="104"/>
      <c r="VPE132" s="104"/>
      <c r="VPF132" s="104"/>
      <c r="VPG132" s="104"/>
      <c r="VPH132" s="104"/>
      <c r="VPI132" s="104"/>
      <c r="VPJ132" s="104"/>
      <c r="VPK132" s="104"/>
      <c r="VPL132" s="104"/>
      <c r="VPM132" s="104"/>
      <c r="VPN132" s="104"/>
      <c r="VPO132" s="104"/>
      <c r="VPP132" s="104"/>
      <c r="VPQ132" s="104"/>
      <c r="VPR132" s="104"/>
      <c r="VPS132" s="104"/>
      <c r="VPT132" s="104"/>
      <c r="VPU132" s="104"/>
      <c r="VPV132" s="104"/>
      <c r="VPW132" s="104"/>
      <c r="VPX132" s="104"/>
      <c r="VPY132" s="104"/>
      <c r="VPZ132" s="104"/>
      <c r="VQA132" s="104"/>
      <c r="VQB132" s="104"/>
      <c r="VQC132" s="104"/>
      <c r="VQD132" s="104"/>
      <c r="VQE132" s="104"/>
      <c r="VQF132" s="104"/>
      <c r="VQG132" s="104"/>
      <c r="VQH132" s="104"/>
      <c r="VQI132" s="104"/>
      <c r="VQJ132" s="104"/>
      <c r="VQK132" s="104"/>
      <c r="VQL132" s="104"/>
      <c r="VQM132" s="104"/>
      <c r="VQN132" s="104"/>
      <c r="VQO132" s="104"/>
      <c r="VQP132" s="104"/>
      <c r="VQQ132" s="104"/>
      <c r="VQR132" s="104"/>
      <c r="VQS132" s="104"/>
      <c r="VQT132" s="104"/>
      <c r="VQU132" s="104"/>
      <c r="VQV132" s="104"/>
      <c r="VQW132" s="104"/>
      <c r="VQX132" s="104"/>
      <c r="VQY132" s="104"/>
      <c r="VQZ132" s="104"/>
      <c r="VRA132" s="104"/>
      <c r="VRB132" s="104"/>
      <c r="VRC132" s="104"/>
      <c r="VRD132" s="104"/>
      <c r="VRE132" s="104"/>
      <c r="VRF132" s="104"/>
      <c r="VRG132" s="104"/>
      <c r="VRH132" s="104"/>
      <c r="VRI132" s="104"/>
      <c r="VRJ132" s="104"/>
      <c r="VRK132" s="104"/>
      <c r="VRL132" s="104"/>
      <c r="VRM132" s="104"/>
      <c r="VRN132" s="104"/>
      <c r="VRO132" s="104"/>
      <c r="VRP132" s="104"/>
      <c r="VRQ132" s="104"/>
      <c r="VRR132" s="104"/>
      <c r="VRS132" s="104"/>
      <c r="VRT132" s="104"/>
      <c r="VRU132" s="104"/>
      <c r="VRV132" s="104"/>
      <c r="VRW132" s="104"/>
      <c r="VRX132" s="104"/>
      <c r="VRY132" s="104"/>
      <c r="VRZ132" s="104"/>
      <c r="VSA132" s="104"/>
      <c r="VSB132" s="104"/>
      <c r="VSC132" s="104"/>
      <c r="VSD132" s="104"/>
      <c r="VSE132" s="104"/>
      <c r="VSF132" s="104"/>
      <c r="VSG132" s="104"/>
      <c r="VSH132" s="104"/>
      <c r="VSI132" s="104"/>
      <c r="VSJ132" s="104"/>
      <c r="VSK132" s="104"/>
      <c r="VSL132" s="104"/>
      <c r="VSM132" s="104"/>
      <c r="VSN132" s="104"/>
      <c r="VSO132" s="104"/>
      <c r="VSP132" s="104"/>
      <c r="VSQ132" s="104"/>
      <c r="VSR132" s="104"/>
      <c r="VSS132" s="104"/>
      <c r="VST132" s="104"/>
      <c r="VSU132" s="104"/>
      <c r="VSV132" s="104"/>
      <c r="VSW132" s="104"/>
      <c r="VSX132" s="104"/>
      <c r="VSY132" s="104"/>
      <c r="VSZ132" s="104"/>
      <c r="VTA132" s="104"/>
      <c r="VTB132" s="104"/>
      <c r="VTC132" s="104"/>
      <c r="VTD132" s="104"/>
      <c r="VTE132" s="104"/>
      <c r="VTF132" s="104"/>
      <c r="VTG132" s="104"/>
      <c r="VTH132" s="104"/>
      <c r="VTI132" s="104"/>
      <c r="VTJ132" s="104"/>
      <c r="VTK132" s="104"/>
      <c r="VTL132" s="104"/>
      <c r="VTM132" s="104"/>
      <c r="VTN132" s="104"/>
      <c r="VTO132" s="104"/>
      <c r="VTP132" s="104"/>
      <c r="VTQ132" s="104"/>
      <c r="VTR132" s="104"/>
      <c r="VTS132" s="104"/>
      <c r="VTT132" s="104"/>
      <c r="VTU132" s="104"/>
      <c r="VTV132" s="104"/>
      <c r="VTW132" s="104"/>
      <c r="VTX132" s="104"/>
      <c r="VTY132" s="104"/>
      <c r="VTZ132" s="104"/>
      <c r="VUA132" s="104"/>
      <c r="VUB132" s="104"/>
      <c r="VUC132" s="104"/>
      <c r="VUD132" s="104"/>
      <c r="VUE132" s="104"/>
      <c r="VUF132" s="104"/>
      <c r="VUG132" s="104"/>
      <c r="VUH132" s="104"/>
      <c r="VUI132" s="104"/>
      <c r="VUJ132" s="104"/>
      <c r="VUK132" s="104"/>
      <c r="VUL132" s="104"/>
      <c r="VUM132" s="104"/>
      <c r="VUN132" s="104"/>
      <c r="VUO132" s="104"/>
      <c r="VUP132" s="104"/>
      <c r="VUQ132" s="104"/>
      <c r="VUR132" s="104"/>
      <c r="VUS132" s="104"/>
      <c r="VUT132" s="104"/>
      <c r="VUU132" s="104"/>
      <c r="VUV132" s="104"/>
      <c r="VUW132" s="104"/>
      <c r="VUX132" s="104"/>
      <c r="VUY132" s="104"/>
      <c r="VUZ132" s="104"/>
      <c r="VVA132" s="104"/>
      <c r="VVB132" s="104"/>
      <c r="VVC132" s="104"/>
      <c r="VVD132" s="104"/>
      <c r="VVE132" s="104"/>
      <c r="VVF132" s="104"/>
      <c r="VVG132" s="104"/>
      <c r="VVH132" s="104"/>
      <c r="VVI132" s="104"/>
      <c r="VVJ132" s="104"/>
      <c r="VVK132" s="104"/>
      <c r="VVL132" s="104"/>
      <c r="VVM132" s="104"/>
      <c r="VVN132" s="104"/>
      <c r="VVO132" s="104"/>
      <c r="VVP132" s="104"/>
      <c r="VVQ132" s="104"/>
      <c r="VVR132" s="104"/>
      <c r="VVS132" s="104"/>
      <c r="VVT132" s="104"/>
      <c r="VVU132" s="104"/>
      <c r="VVV132" s="104"/>
      <c r="VVW132" s="104"/>
      <c r="VVX132" s="104"/>
      <c r="VVY132" s="104"/>
      <c r="VVZ132" s="104"/>
      <c r="VWA132" s="104"/>
      <c r="VWB132" s="104"/>
      <c r="VWC132" s="104"/>
      <c r="VWD132" s="104"/>
      <c r="VWE132" s="104"/>
      <c r="VWF132" s="104"/>
      <c r="VWG132" s="104"/>
      <c r="VWH132" s="104"/>
      <c r="VWI132" s="104"/>
      <c r="VWJ132" s="104"/>
      <c r="VWK132" s="104"/>
      <c r="VWL132" s="104"/>
      <c r="VWM132" s="104"/>
      <c r="VWN132" s="104"/>
      <c r="VWO132" s="104"/>
      <c r="VWP132" s="104"/>
      <c r="VWQ132" s="104"/>
      <c r="VWR132" s="104"/>
      <c r="VWS132" s="104"/>
      <c r="VWT132" s="104"/>
      <c r="VWU132" s="104"/>
      <c r="VWV132" s="104"/>
      <c r="VWW132" s="104"/>
      <c r="VWX132" s="104"/>
      <c r="VWY132" s="104"/>
      <c r="VWZ132" s="104"/>
      <c r="VXA132" s="104"/>
      <c r="VXB132" s="104"/>
      <c r="VXC132" s="104"/>
      <c r="VXD132" s="104"/>
      <c r="VXE132" s="104"/>
      <c r="VXF132" s="104"/>
      <c r="VXG132" s="104"/>
      <c r="VXH132" s="104"/>
      <c r="VXI132" s="104"/>
      <c r="VXJ132" s="104"/>
      <c r="VXK132" s="104"/>
      <c r="VXL132" s="104"/>
      <c r="VXM132" s="104"/>
      <c r="VXN132" s="104"/>
      <c r="VXO132" s="104"/>
      <c r="VXP132" s="104"/>
      <c r="VXQ132" s="104"/>
      <c r="VXR132" s="104"/>
      <c r="VXS132" s="104"/>
      <c r="VXT132" s="104"/>
      <c r="VXU132" s="104"/>
      <c r="VXV132" s="104"/>
      <c r="VXW132" s="104"/>
      <c r="VXX132" s="104"/>
      <c r="VXY132" s="104"/>
      <c r="VXZ132" s="104"/>
      <c r="VYA132" s="104"/>
      <c r="VYB132" s="104"/>
      <c r="VYC132" s="104"/>
      <c r="VYD132" s="104"/>
      <c r="VYE132" s="104"/>
      <c r="VYF132" s="104"/>
      <c r="VYG132" s="104"/>
      <c r="VYH132" s="104"/>
      <c r="VYI132" s="104"/>
      <c r="VYJ132" s="104"/>
      <c r="VYK132" s="104"/>
      <c r="VYL132" s="104"/>
      <c r="VYM132" s="104"/>
      <c r="VYN132" s="104"/>
      <c r="VYO132" s="104"/>
      <c r="VYP132" s="104"/>
      <c r="VYQ132" s="104"/>
      <c r="VYR132" s="104"/>
      <c r="VYS132" s="104"/>
      <c r="VYT132" s="104"/>
      <c r="VYU132" s="104"/>
      <c r="VYV132" s="104"/>
      <c r="VYW132" s="104"/>
      <c r="VYX132" s="104"/>
      <c r="VYY132" s="104"/>
      <c r="VYZ132" s="104"/>
      <c r="VZA132" s="104"/>
      <c r="VZB132" s="104"/>
      <c r="VZC132" s="104"/>
      <c r="VZD132" s="104"/>
      <c r="VZE132" s="104"/>
      <c r="VZF132" s="104"/>
      <c r="VZG132" s="104"/>
      <c r="VZH132" s="104"/>
      <c r="VZI132" s="104"/>
      <c r="VZJ132" s="104"/>
      <c r="VZK132" s="104"/>
      <c r="VZL132" s="104"/>
      <c r="VZM132" s="104"/>
      <c r="VZN132" s="104"/>
      <c r="VZO132" s="104"/>
      <c r="VZP132" s="104"/>
      <c r="VZQ132" s="104"/>
      <c r="VZR132" s="104"/>
      <c r="VZS132" s="104"/>
      <c r="VZT132" s="104"/>
      <c r="VZU132" s="104"/>
      <c r="VZV132" s="104"/>
      <c r="VZW132" s="104"/>
      <c r="VZX132" s="104"/>
      <c r="VZY132" s="104"/>
      <c r="VZZ132" s="104"/>
      <c r="WAA132" s="104"/>
      <c r="WAB132" s="104"/>
      <c r="WAC132" s="104"/>
      <c r="WAD132" s="104"/>
      <c r="WAE132" s="104"/>
      <c r="WAF132" s="104"/>
      <c r="WAG132" s="104"/>
      <c r="WAH132" s="104"/>
      <c r="WAI132" s="104"/>
      <c r="WAJ132" s="104"/>
      <c r="WAK132" s="104"/>
      <c r="WAL132" s="104"/>
      <c r="WAM132" s="104"/>
      <c r="WAN132" s="104"/>
      <c r="WAO132" s="104"/>
      <c r="WAP132" s="104"/>
      <c r="WAQ132" s="104"/>
      <c r="WAR132" s="104"/>
      <c r="WAS132" s="104"/>
      <c r="WAT132" s="104"/>
      <c r="WAU132" s="104"/>
      <c r="WAV132" s="104"/>
      <c r="WAW132" s="104"/>
      <c r="WAX132" s="104"/>
      <c r="WAY132" s="104"/>
      <c r="WAZ132" s="104"/>
      <c r="WBA132" s="104"/>
      <c r="WBB132" s="104"/>
      <c r="WBC132" s="104"/>
      <c r="WBD132" s="104"/>
      <c r="WBE132" s="104"/>
      <c r="WBF132" s="104"/>
      <c r="WBG132" s="104"/>
      <c r="WBH132" s="104"/>
      <c r="WBI132" s="104"/>
      <c r="WBJ132" s="104"/>
      <c r="WBK132" s="104"/>
      <c r="WBL132" s="104"/>
      <c r="WBM132" s="104"/>
      <c r="WBN132" s="104"/>
      <c r="WBO132" s="104"/>
      <c r="WBP132" s="104"/>
      <c r="WBQ132" s="104"/>
      <c r="WBR132" s="104"/>
      <c r="WBS132" s="104"/>
      <c r="WBT132" s="104"/>
      <c r="WBU132" s="104"/>
      <c r="WBV132" s="104"/>
      <c r="WBW132" s="104"/>
      <c r="WBX132" s="104"/>
      <c r="WBY132" s="104"/>
      <c r="WBZ132" s="104"/>
      <c r="WCA132" s="104"/>
      <c r="WCB132" s="104"/>
      <c r="WCC132" s="104"/>
      <c r="WCD132" s="104"/>
      <c r="WCE132" s="104"/>
      <c r="WCF132" s="104"/>
      <c r="WCG132" s="104"/>
      <c r="WCH132" s="104"/>
      <c r="WCI132" s="104"/>
      <c r="WCJ132" s="104"/>
      <c r="WCK132" s="104"/>
      <c r="WCL132" s="104"/>
      <c r="WCM132" s="104"/>
      <c r="WCN132" s="104"/>
      <c r="WCO132" s="104"/>
      <c r="WCP132" s="104"/>
      <c r="WCQ132" s="104"/>
      <c r="WCR132" s="104"/>
      <c r="WCS132" s="104"/>
      <c r="WCT132" s="104"/>
      <c r="WCU132" s="104"/>
      <c r="WCV132" s="104"/>
      <c r="WCW132" s="104"/>
      <c r="WCX132" s="104"/>
      <c r="WCY132" s="104"/>
      <c r="WCZ132" s="104"/>
      <c r="WDA132" s="104"/>
      <c r="WDB132" s="104"/>
      <c r="WDC132" s="104"/>
      <c r="WDD132" s="104"/>
      <c r="WDE132" s="104"/>
      <c r="WDF132" s="104"/>
      <c r="WDG132" s="104"/>
      <c r="WDH132" s="104"/>
      <c r="WDI132" s="104"/>
      <c r="WDJ132" s="104"/>
      <c r="WDK132" s="104"/>
      <c r="WDL132" s="104"/>
      <c r="WDM132" s="104"/>
      <c r="WDN132" s="104"/>
      <c r="WDO132" s="104"/>
      <c r="WDP132" s="104"/>
      <c r="WDQ132" s="104"/>
      <c r="WDR132" s="104"/>
      <c r="WDS132" s="104"/>
      <c r="WDT132" s="104"/>
      <c r="WDU132" s="104"/>
      <c r="WDV132" s="104"/>
      <c r="WDW132" s="104"/>
      <c r="WDX132" s="104"/>
      <c r="WDY132" s="104"/>
      <c r="WDZ132" s="104"/>
      <c r="WEA132" s="104"/>
      <c r="WEB132" s="104"/>
      <c r="WEC132" s="104"/>
      <c r="WED132" s="104"/>
      <c r="WEE132" s="104"/>
      <c r="WEF132" s="104"/>
      <c r="WEG132" s="104"/>
      <c r="WEH132" s="104"/>
      <c r="WEI132" s="104"/>
      <c r="WEJ132" s="104"/>
      <c r="WEK132" s="104"/>
      <c r="WEL132" s="104"/>
      <c r="WEM132" s="104"/>
      <c r="WEN132" s="104"/>
      <c r="WEO132" s="104"/>
      <c r="WEP132" s="104"/>
      <c r="WEQ132" s="104"/>
      <c r="WER132" s="104"/>
      <c r="WES132" s="104"/>
      <c r="WET132" s="104"/>
      <c r="WEU132" s="104"/>
      <c r="WEV132" s="104"/>
      <c r="WEW132" s="104"/>
      <c r="WEX132" s="104"/>
      <c r="WEY132" s="104"/>
      <c r="WEZ132" s="104"/>
      <c r="WFA132" s="104"/>
      <c r="WFB132" s="104"/>
      <c r="WFC132" s="104"/>
      <c r="WFD132" s="104"/>
      <c r="WFE132" s="104"/>
      <c r="WFF132" s="104"/>
      <c r="WFG132" s="104"/>
      <c r="WFH132" s="104"/>
      <c r="WFI132" s="104"/>
      <c r="WFJ132" s="104"/>
      <c r="WFK132" s="104"/>
      <c r="WFL132" s="104"/>
      <c r="WFM132" s="104"/>
      <c r="WFN132" s="104"/>
      <c r="WFO132" s="104"/>
      <c r="WFP132" s="104"/>
      <c r="WFQ132" s="104"/>
      <c r="WFR132" s="104"/>
      <c r="WFS132" s="104"/>
      <c r="WFT132" s="104"/>
      <c r="WFU132" s="104"/>
      <c r="WFV132" s="104"/>
      <c r="WFW132" s="104"/>
      <c r="WFX132" s="104"/>
      <c r="WFY132" s="104"/>
      <c r="WFZ132" s="104"/>
      <c r="WGA132" s="104"/>
      <c r="WGB132" s="104"/>
      <c r="WGC132" s="104"/>
      <c r="WGD132" s="104"/>
      <c r="WGE132" s="104"/>
      <c r="WGF132" s="104"/>
      <c r="WGG132" s="104"/>
      <c r="WGH132" s="104"/>
      <c r="WGI132" s="104"/>
      <c r="WGJ132" s="104"/>
      <c r="WGK132" s="104"/>
      <c r="WGL132" s="104"/>
      <c r="WGM132" s="104"/>
      <c r="WGN132" s="104"/>
      <c r="WGO132" s="104"/>
      <c r="WGP132" s="104"/>
      <c r="WGQ132" s="104"/>
      <c r="WGR132" s="104"/>
      <c r="WGS132" s="104"/>
      <c r="WGT132" s="104"/>
      <c r="WGU132" s="104"/>
      <c r="WGV132" s="104"/>
      <c r="WGW132" s="104"/>
      <c r="WGX132" s="104"/>
      <c r="WGY132" s="104"/>
      <c r="WGZ132" s="104"/>
      <c r="WHA132" s="104"/>
      <c r="WHB132" s="104"/>
      <c r="WHC132" s="104"/>
      <c r="WHD132" s="104"/>
      <c r="WHE132" s="104"/>
      <c r="WHF132" s="104"/>
      <c r="WHG132" s="104"/>
      <c r="WHH132" s="104"/>
      <c r="WHI132" s="104"/>
      <c r="WHJ132" s="104"/>
      <c r="WHK132" s="104"/>
      <c r="WHL132" s="104"/>
      <c r="WHM132" s="104"/>
      <c r="WHN132" s="104"/>
      <c r="WHO132" s="104"/>
      <c r="WHP132" s="104"/>
      <c r="WHQ132" s="104"/>
      <c r="WHR132" s="104"/>
      <c r="WHS132" s="104"/>
      <c r="WHT132" s="104"/>
      <c r="WHU132" s="104"/>
      <c r="WHV132" s="104"/>
      <c r="WHW132" s="104"/>
      <c r="WHX132" s="104"/>
      <c r="WHY132" s="104"/>
      <c r="WHZ132" s="104"/>
      <c r="WIA132" s="104"/>
      <c r="WIB132" s="104"/>
      <c r="WIC132" s="104"/>
      <c r="WID132" s="104"/>
      <c r="WIE132" s="104"/>
      <c r="WIF132" s="104"/>
      <c r="WIG132" s="104"/>
      <c r="WIH132" s="104"/>
      <c r="WII132" s="104"/>
      <c r="WIJ132" s="104"/>
      <c r="WIK132" s="104"/>
      <c r="WIL132" s="104"/>
      <c r="WIM132" s="104"/>
      <c r="WIN132" s="104"/>
      <c r="WIO132" s="104"/>
      <c r="WIP132" s="104"/>
      <c r="WIQ132" s="104"/>
      <c r="WIR132" s="104"/>
      <c r="WIS132" s="104"/>
      <c r="WIT132" s="104"/>
      <c r="WIU132" s="104"/>
      <c r="WIV132" s="104"/>
      <c r="WIW132" s="104"/>
      <c r="WIX132" s="104"/>
      <c r="WIY132" s="104"/>
      <c r="WIZ132" s="104"/>
      <c r="WJA132" s="104"/>
      <c r="WJB132" s="104"/>
      <c r="WJC132" s="104"/>
      <c r="WJD132" s="104"/>
      <c r="WJE132" s="104"/>
      <c r="WJF132" s="104"/>
      <c r="WJG132" s="104"/>
      <c r="WJH132" s="104"/>
      <c r="WJI132" s="104"/>
      <c r="WJJ132" s="104"/>
      <c r="WJK132" s="104"/>
      <c r="WJL132" s="104"/>
      <c r="WJM132" s="104"/>
      <c r="WJN132" s="104"/>
      <c r="WJO132" s="104"/>
      <c r="WJP132" s="104"/>
      <c r="WJQ132" s="104"/>
      <c r="WJR132" s="104"/>
      <c r="WJS132" s="104"/>
      <c r="WJT132" s="104"/>
      <c r="WJU132" s="104"/>
      <c r="WJV132" s="104"/>
      <c r="WJW132" s="104"/>
      <c r="WJX132" s="104"/>
      <c r="WJY132" s="104"/>
      <c r="WJZ132" s="104"/>
      <c r="WKA132" s="104"/>
      <c r="WKB132" s="104"/>
      <c r="WKC132" s="104"/>
      <c r="WKD132" s="104"/>
      <c r="WKE132" s="104"/>
      <c r="WKF132" s="104"/>
      <c r="WKG132" s="104"/>
      <c r="WKH132" s="104"/>
      <c r="WKI132" s="104"/>
      <c r="WKJ132" s="104"/>
      <c r="WKK132" s="104"/>
      <c r="WKL132" s="104"/>
      <c r="WKM132" s="104"/>
      <c r="WKN132" s="104"/>
      <c r="WKO132" s="104"/>
      <c r="WKP132" s="104"/>
      <c r="WKQ132" s="104"/>
      <c r="WKR132" s="104"/>
      <c r="WKS132" s="104"/>
      <c r="WKT132" s="104"/>
      <c r="WKU132" s="104"/>
      <c r="WKV132" s="104"/>
      <c r="WKW132" s="104"/>
      <c r="WKX132" s="104"/>
      <c r="WKY132" s="104"/>
      <c r="WKZ132" s="104"/>
      <c r="WLA132" s="104"/>
      <c r="WLB132" s="104"/>
      <c r="WLC132" s="104"/>
      <c r="WLD132" s="104"/>
      <c r="WLE132" s="104"/>
      <c r="WLF132" s="104"/>
      <c r="WLG132" s="104"/>
      <c r="WLH132" s="104"/>
      <c r="WLI132" s="104"/>
      <c r="WLJ132" s="104"/>
      <c r="WLK132" s="104"/>
      <c r="WLL132" s="104"/>
      <c r="WLM132" s="104"/>
      <c r="WLN132" s="104"/>
      <c r="WLO132" s="104"/>
      <c r="WLP132" s="104"/>
      <c r="WLQ132" s="104"/>
      <c r="WLR132" s="104"/>
      <c r="WLS132" s="104"/>
      <c r="WLT132" s="104"/>
      <c r="WLU132" s="104"/>
      <c r="WLV132" s="104"/>
      <c r="WLW132" s="104"/>
      <c r="WLX132" s="104"/>
      <c r="WLY132" s="104"/>
      <c r="WLZ132" s="104"/>
      <c r="WMA132" s="104"/>
      <c r="WMB132" s="104"/>
      <c r="WMC132" s="104"/>
      <c r="WMD132" s="104"/>
      <c r="WME132" s="104"/>
      <c r="WMF132" s="104"/>
      <c r="WMG132" s="104"/>
      <c r="WMH132" s="104"/>
      <c r="WMI132" s="104"/>
      <c r="WMJ132" s="104"/>
      <c r="WMK132" s="104"/>
      <c r="WML132" s="104"/>
      <c r="WMM132" s="104"/>
      <c r="WMN132" s="104"/>
      <c r="WMO132" s="104"/>
      <c r="WMP132" s="104"/>
      <c r="WMQ132" s="104"/>
      <c r="WMR132" s="104"/>
      <c r="WMS132" s="104"/>
      <c r="WMT132" s="104"/>
      <c r="WMU132" s="104"/>
      <c r="WMV132" s="104"/>
      <c r="WMW132" s="104"/>
      <c r="WMX132" s="104"/>
      <c r="WMY132" s="104"/>
      <c r="WMZ132" s="104"/>
      <c r="WNA132" s="104"/>
      <c r="WNB132" s="104"/>
      <c r="WNC132" s="104"/>
      <c r="WND132" s="104"/>
      <c r="WNE132" s="104"/>
      <c r="WNF132" s="104"/>
      <c r="WNG132" s="104"/>
      <c r="WNH132" s="104"/>
      <c r="WNI132" s="104"/>
      <c r="WNJ132" s="104"/>
      <c r="WNK132" s="104"/>
      <c r="WNL132" s="104"/>
      <c r="WNM132" s="104"/>
      <c r="WNN132" s="104"/>
      <c r="WNO132" s="104"/>
      <c r="WNP132" s="104"/>
      <c r="WNQ132" s="104"/>
      <c r="WNR132" s="104"/>
      <c r="WNS132" s="104"/>
      <c r="WNT132" s="104"/>
      <c r="WNU132" s="104"/>
      <c r="WNV132" s="104"/>
      <c r="WNW132" s="104"/>
      <c r="WNX132" s="104"/>
      <c r="WNY132" s="104"/>
      <c r="WNZ132" s="104"/>
      <c r="WOA132" s="104"/>
      <c r="WOB132" s="104"/>
      <c r="WOC132" s="104"/>
      <c r="WOD132" s="104"/>
      <c r="WOE132" s="104"/>
      <c r="WOF132" s="104"/>
      <c r="WOG132" s="104"/>
      <c r="WOH132" s="104"/>
      <c r="WOI132" s="104"/>
      <c r="WOJ132" s="104"/>
      <c r="WOK132" s="104"/>
      <c r="WOL132" s="104"/>
      <c r="WOM132" s="104"/>
      <c r="WON132" s="104"/>
      <c r="WOO132" s="104"/>
      <c r="WOP132" s="104"/>
      <c r="WOQ132" s="104"/>
      <c r="WOR132" s="104"/>
      <c r="WOS132" s="104"/>
      <c r="WOT132" s="104"/>
      <c r="WOU132" s="104"/>
      <c r="WOV132" s="104"/>
      <c r="WOW132" s="104"/>
      <c r="WOX132" s="104"/>
      <c r="WOY132" s="104"/>
      <c r="WOZ132" s="104"/>
      <c r="WPA132" s="104"/>
      <c r="WPB132" s="104"/>
      <c r="WPC132" s="104"/>
      <c r="WPD132" s="104"/>
      <c r="WPE132" s="104"/>
      <c r="WPF132" s="104"/>
      <c r="WPG132" s="104"/>
      <c r="WPH132" s="104"/>
      <c r="WPI132" s="104"/>
      <c r="WPJ132" s="104"/>
      <c r="WPK132" s="104"/>
      <c r="WPL132" s="104"/>
      <c r="WPM132" s="104"/>
      <c r="WPN132" s="104"/>
      <c r="WPO132" s="104"/>
      <c r="WPP132" s="104"/>
      <c r="WPQ132" s="104"/>
      <c r="WPR132" s="104"/>
      <c r="WPS132" s="104"/>
      <c r="WPT132" s="104"/>
      <c r="WPU132" s="104"/>
      <c r="WPV132" s="104"/>
      <c r="WPW132" s="104"/>
      <c r="WPX132" s="104"/>
      <c r="WPY132" s="104"/>
      <c r="WPZ132" s="104"/>
      <c r="WQA132" s="104"/>
      <c r="WQB132" s="104"/>
      <c r="WQC132" s="104"/>
      <c r="WQD132" s="104"/>
      <c r="WQE132" s="104"/>
      <c r="WQF132" s="104"/>
      <c r="WQG132" s="104"/>
      <c r="WQH132" s="104"/>
      <c r="WQI132" s="104"/>
      <c r="WQJ132" s="104"/>
      <c r="WQK132" s="104"/>
      <c r="WQL132" s="104"/>
      <c r="WQM132" s="104"/>
      <c r="WQN132" s="104"/>
      <c r="WQO132" s="104"/>
      <c r="WQP132" s="104"/>
      <c r="WQQ132" s="104"/>
      <c r="WQR132" s="104"/>
      <c r="WQS132" s="104"/>
      <c r="WQT132" s="104"/>
      <c r="WQU132" s="104"/>
      <c r="WQV132" s="104"/>
      <c r="WQW132" s="104"/>
      <c r="WQX132" s="104"/>
      <c r="WQY132" s="104"/>
      <c r="WQZ132" s="104"/>
      <c r="WRA132" s="104"/>
      <c r="WRB132" s="104"/>
      <c r="WRC132" s="104"/>
      <c r="WRD132" s="104"/>
      <c r="WRE132" s="104"/>
      <c r="WRF132" s="104"/>
      <c r="WRG132" s="104"/>
      <c r="WRH132" s="104"/>
      <c r="WRI132" s="104"/>
      <c r="WRJ132" s="104"/>
      <c r="WRK132" s="104"/>
      <c r="WRL132" s="104"/>
      <c r="WRM132" s="104"/>
      <c r="WRN132" s="104"/>
      <c r="WRO132" s="104"/>
      <c r="WRP132" s="104"/>
      <c r="WRQ132" s="104"/>
      <c r="WRR132" s="104"/>
      <c r="WRS132" s="104"/>
      <c r="WRT132" s="104"/>
      <c r="WRU132" s="104"/>
      <c r="WRV132" s="104"/>
      <c r="WRW132" s="104"/>
      <c r="WRX132" s="104"/>
      <c r="WRY132" s="104"/>
      <c r="WRZ132" s="104"/>
      <c r="WSA132" s="104"/>
      <c r="WSB132" s="104"/>
      <c r="WSC132" s="104"/>
      <c r="WSD132" s="104"/>
      <c r="WSE132" s="104"/>
      <c r="WSF132" s="104"/>
      <c r="WSG132" s="104"/>
      <c r="WSH132" s="104"/>
      <c r="WSI132" s="104"/>
      <c r="WSJ132" s="104"/>
      <c r="WSK132" s="104"/>
      <c r="WSL132" s="104"/>
      <c r="WSM132" s="104"/>
      <c r="WSN132" s="104"/>
      <c r="WSO132" s="104"/>
      <c r="WSP132" s="104"/>
      <c r="WSQ132" s="104"/>
      <c r="WSR132" s="104"/>
      <c r="WSS132" s="104"/>
      <c r="WST132" s="104"/>
      <c r="WSU132" s="104"/>
      <c r="WSV132" s="104"/>
      <c r="WSW132" s="104"/>
      <c r="WSX132" s="104"/>
      <c r="WSY132" s="104"/>
      <c r="WSZ132" s="104"/>
      <c r="WTA132" s="104"/>
      <c r="WTB132" s="104"/>
      <c r="WTC132" s="104"/>
      <c r="WTD132" s="104"/>
      <c r="WTE132" s="104"/>
      <c r="WTF132" s="104"/>
      <c r="WTG132" s="104"/>
      <c r="WTH132" s="104"/>
      <c r="WTI132" s="104"/>
      <c r="WTJ132" s="104"/>
      <c r="WTK132" s="104"/>
      <c r="WTL132" s="104"/>
      <c r="WTM132" s="104"/>
      <c r="WTN132" s="104"/>
      <c r="WTO132" s="104"/>
      <c r="WTP132" s="104"/>
      <c r="WTQ132" s="104"/>
      <c r="WTR132" s="104"/>
      <c r="WTS132" s="104"/>
      <c r="WTT132" s="104"/>
      <c r="WTU132" s="104"/>
      <c r="WTV132" s="104"/>
      <c r="WTW132" s="104"/>
      <c r="WTX132" s="104"/>
      <c r="WTY132" s="104"/>
      <c r="WTZ132" s="104"/>
      <c r="WUA132" s="104"/>
      <c r="WUB132" s="104"/>
      <c r="WUC132" s="104"/>
      <c r="WUD132" s="104"/>
      <c r="WUE132" s="104"/>
      <c r="WUF132" s="104"/>
      <c r="WUG132" s="104"/>
      <c r="WUH132" s="104"/>
      <c r="WUI132" s="104"/>
      <c r="WUJ132" s="104"/>
      <c r="WUK132" s="104"/>
      <c r="WUL132" s="104"/>
      <c r="WUM132" s="104"/>
      <c r="WUN132" s="104"/>
      <c r="WUO132" s="104"/>
      <c r="WUP132" s="104"/>
      <c r="WUQ132" s="104"/>
      <c r="WUR132" s="104"/>
      <c r="WUS132" s="104"/>
      <c r="WUT132" s="104"/>
      <c r="WUU132" s="104"/>
      <c r="WUV132" s="104"/>
      <c r="WUW132" s="104"/>
      <c r="WUX132" s="104"/>
      <c r="WUY132" s="104"/>
      <c r="WUZ132" s="104"/>
      <c r="WVA132" s="104"/>
      <c r="WVB132" s="104"/>
      <c r="WVC132" s="104"/>
      <c r="WVD132" s="104"/>
      <c r="WVE132" s="104"/>
      <c r="WVF132" s="104"/>
      <c r="WVG132" s="104"/>
      <c r="WVH132" s="104"/>
      <c r="WVI132" s="104"/>
      <c r="WVJ132" s="104"/>
      <c r="WVK132" s="104"/>
      <c r="WVL132" s="104"/>
      <c r="WVM132" s="104"/>
      <c r="WVN132" s="104"/>
      <c r="WVO132" s="104"/>
      <c r="WVP132" s="104"/>
      <c r="WVQ132" s="104"/>
      <c r="WVR132" s="104"/>
      <c r="WVS132" s="104"/>
      <c r="WVT132" s="104"/>
      <c r="WVU132" s="104"/>
      <c r="WVV132" s="104"/>
      <c r="WVW132" s="104"/>
      <c r="WVX132" s="104"/>
      <c r="WVY132" s="104"/>
      <c r="WVZ132" s="104"/>
      <c r="WWA132" s="104"/>
      <c r="WWB132" s="104"/>
      <c r="WWC132" s="104"/>
      <c r="WWD132" s="104"/>
      <c r="WWE132" s="104"/>
      <c r="WWF132" s="104"/>
      <c r="WWG132" s="104"/>
      <c r="WWH132" s="104"/>
      <c r="WWI132" s="104"/>
      <c r="WWJ132" s="104"/>
      <c r="WWK132" s="104"/>
      <c r="WWL132" s="104"/>
      <c r="WWM132" s="104"/>
      <c r="WWN132" s="104"/>
      <c r="WWO132" s="104"/>
      <c r="WWP132" s="104"/>
      <c r="WWQ132" s="104"/>
      <c r="WWR132" s="104"/>
      <c r="WWS132" s="104"/>
      <c r="WWT132" s="104"/>
      <c r="WWU132" s="104"/>
      <c r="WWV132" s="104"/>
      <c r="WWW132" s="104"/>
      <c r="WWX132" s="104"/>
      <c r="WWY132" s="104"/>
      <c r="WWZ132" s="104"/>
      <c r="WXA132" s="104"/>
      <c r="WXB132" s="104"/>
      <c r="WXC132" s="104"/>
      <c r="WXD132" s="104"/>
      <c r="WXE132" s="104"/>
      <c r="WXF132" s="104"/>
      <c r="WXG132" s="104"/>
      <c r="WXH132" s="104"/>
      <c r="WXI132" s="104"/>
      <c r="WXJ132" s="104"/>
      <c r="WXK132" s="104"/>
      <c r="WXL132" s="104"/>
      <c r="WXM132" s="104"/>
      <c r="WXN132" s="104"/>
      <c r="WXO132" s="104"/>
      <c r="WXP132" s="104"/>
      <c r="WXQ132" s="104"/>
      <c r="WXR132" s="104"/>
      <c r="WXS132" s="104"/>
      <c r="WXT132" s="104"/>
      <c r="WXU132" s="104"/>
      <c r="WXV132" s="104"/>
      <c r="WXW132" s="104"/>
      <c r="WXX132" s="104"/>
      <c r="WXY132" s="104"/>
      <c r="WXZ132" s="104"/>
      <c r="WYA132" s="104"/>
      <c r="WYB132" s="104"/>
      <c r="WYC132" s="104"/>
      <c r="WYD132" s="104"/>
      <c r="WYE132" s="104"/>
      <c r="WYF132" s="104"/>
      <c r="WYG132" s="104"/>
      <c r="WYH132" s="104"/>
      <c r="WYI132" s="104"/>
      <c r="WYJ132" s="104"/>
      <c r="WYK132" s="104"/>
      <c r="WYL132" s="104"/>
      <c r="WYM132" s="104"/>
      <c r="WYN132" s="104"/>
      <c r="WYO132" s="104"/>
      <c r="WYP132" s="104"/>
      <c r="WYQ132" s="104"/>
      <c r="WYR132" s="104"/>
      <c r="WYS132" s="104"/>
      <c r="WYT132" s="104"/>
      <c r="WYU132" s="104"/>
      <c r="WYV132" s="104"/>
      <c r="WYW132" s="104"/>
      <c r="WYX132" s="104"/>
      <c r="WYY132" s="104"/>
      <c r="WYZ132" s="104"/>
      <c r="WZA132" s="104"/>
      <c r="WZB132" s="104"/>
      <c r="WZC132" s="104"/>
      <c r="WZD132" s="104"/>
      <c r="WZE132" s="104"/>
      <c r="WZF132" s="104"/>
      <c r="WZG132" s="104"/>
      <c r="WZH132" s="104"/>
      <c r="WZI132" s="104"/>
      <c r="WZJ132" s="104"/>
      <c r="WZK132" s="104"/>
      <c r="WZL132" s="104"/>
      <c r="WZM132" s="104"/>
      <c r="WZN132" s="104"/>
      <c r="WZO132" s="104"/>
      <c r="WZP132" s="104"/>
      <c r="WZQ132" s="104"/>
      <c r="WZR132" s="104"/>
      <c r="WZS132" s="104"/>
      <c r="WZT132" s="104"/>
      <c r="WZU132" s="104"/>
      <c r="WZV132" s="104"/>
      <c r="WZW132" s="104"/>
      <c r="WZX132" s="104"/>
      <c r="WZY132" s="104"/>
      <c r="WZZ132" s="104"/>
      <c r="XAA132" s="104"/>
      <c r="XAB132" s="104"/>
      <c r="XAC132" s="104"/>
      <c r="XAD132" s="104"/>
      <c r="XAE132" s="104"/>
      <c r="XAF132" s="104"/>
      <c r="XAG132" s="104"/>
      <c r="XAH132" s="104"/>
      <c r="XAI132" s="104"/>
      <c r="XAJ132" s="104"/>
      <c r="XAK132" s="104"/>
      <c r="XAL132" s="104"/>
      <c r="XAM132" s="104"/>
      <c r="XAN132" s="104"/>
      <c r="XAO132" s="104"/>
      <c r="XAP132" s="104"/>
      <c r="XAQ132" s="104"/>
      <c r="XAR132" s="104"/>
      <c r="XAS132" s="104"/>
      <c r="XAT132" s="104"/>
      <c r="XAU132" s="104"/>
      <c r="XAV132" s="104"/>
      <c r="XAW132" s="104"/>
      <c r="XAX132" s="104"/>
      <c r="XAY132" s="104"/>
      <c r="XAZ132" s="104"/>
      <c r="XBA132" s="104"/>
      <c r="XBB132" s="104"/>
      <c r="XBC132" s="104"/>
      <c r="XBD132" s="104"/>
      <c r="XBE132" s="104"/>
      <c r="XBF132" s="104"/>
      <c r="XBG132" s="104"/>
      <c r="XBH132" s="104"/>
      <c r="XBI132" s="104"/>
      <c r="XBJ132" s="104"/>
      <c r="XBK132" s="104"/>
      <c r="XBL132" s="104"/>
      <c r="XBM132" s="104"/>
      <c r="XBN132" s="104"/>
      <c r="XBO132" s="104"/>
      <c r="XBP132" s="104"/>
      <c r="XBQ132" s="104"/>
      <c r="XBR132" s="104"/>
      <c r="XBS132" s="104"/>
      <c r="XBT132" s="104"/>
      <c r="XBU132" s="104"/>
      <c r="XBV132" s="104"/>
      <c r="XBW132" s="104"/>
      <c r="XBX132" s="104"/>
      <c r="XBY132" s="104"/>
      <c r="XBZ132" s="104"/>
      <c r="XCA132" s="104"/>
      <c r="XCB132" s="104"/>
      <c r="XCC132" s="104"/>
      <c r="XCD132" s="104"/>
      <c r="XCE132" s="104"/>
      <c r="XCF132" s="104"/>
      <c r="XCG132" s="104"/>
      <c r="XCH132" s="104"/>
      <c r="XCI132" s="104"/>
      <c r="XCJ132" s="104"/>
      <c r="XCK132" s="104"/>
      <c r="XCL132" s="104"/>
      <c r="XCM132" s="104"/>
      <c r="XCN132" s="104"/>
      <c r="XCO132" s="104"/>
      <c r="XCP132" s="104"/>
      <c r="XCQ132" s="104"/>
      <c r="XCR132" s="104"/>
      <c r="XCS132" s="104"/>
      <c r="XCT132" s="104"/>
      <c r="XCU132" s="104"/>
      <c r="XCV132" s="104"/>
      <c r="XCW132" s="104"/>
      <c r="XCX132" s="104"/>
      <c r="XCY132" s="104"/>
      <c r="XCZ132" s="104"/>
      <c r="XDA132" s="104"/>
      <c r="XDB132" s="104"/>
      <c r="XDC132" s="104"/>
      <c r="XDD132" s="104"/>
      <c r="XDE132" s="104"/>
      <c r="XDF132" s="104"/>
      <c r="XDG132" s="104"/>
      <c r="XDH132" s="104"/>
      <c r="XDI132" s="104"/>
      <c r="XDJ132" s="104"/>
      <c r="XDK132" s="104"/>
      <c r="XDL132" s="104"/>
      <c r="XDM132" s="104"/>
      <c r="XDN132" s="104"/>
      <c r="XDO132" s="104"/>
      <c r="XDP132" s="104"/>
      <c r="XDQ132" s="104"/>
      <c r="XDR132" s="104"/>
      <c r="XDS132" s="104"/>
      <c r="XDT132" s="104"/>
      <c r="XDU132" s="104"/>
      <c r="XDV132" s="104"/>
      <c r="XDW132" s="104"/>
      <c r="XDX132" s="104"/>
      <c r="XDY132" s="104"/>
      <c r="XDZ132" s="104"/>
      <c r="XEA132" s="104"/>
      <c r="XEB132" s="104"/>
      <c r="XEC132" s="104"/>
      <c r="XED132" s="104"/>
      <c r="XEE132" s="104"/>
      <c r="XEF132" s="104"/>
      <c r="XEG132" s="104"/>
      <c r="XEH132" s="104"/>
      <c r="XEI132" s="104"/>
      <c r="XEJ132" s="104"/>
      <c r="XEK132" s="104"/>
      <c r="XEL132" s="104"/>
      <c r="XEM132" s="104"/>
      <c r="XEN132" s="104"/>
      <c r="XEO132" s="104"/>
    </row>
    <row r="133" spans="1:16369" s="30" customFormat="1" ht="12" customHeight="1">
      <c r="A133" s="29" t="s">
        <v>134</v>
      </c>
      <c r="B133" s="29" t="s">
        <v>199</v>
      </c>
      <c r="C133" s="112">
        <v>0</v>
      </c>
      <c r="D133" s="112">
        <v>0</v>
      </c>
      <c r="E133" s="112">
        <v>0</v>
      </c>
      <c r="F133" s="193"/>
      <c r="G133" s="112"/>
      <c r="H133" s="42">
        <v>0</v>
      </c>
      <c r="I133" s="42">
        <v>0</v>
      </c>
      <c r="J133" s="42">
        <v>0</v>
      </c>
      <c r="K133" s="42">
        <v>0</v>
      </c>
      <c r="L133" s="42">
        <v>0</v>
      </c>
      <c r="M133" s="42">
        <v>300</v>
      </c>
      <c r="N133" s="42">
        <v>0</v>
      </c>
      <c r="O133" s="42">
        <v>0</v>
      </c>
      <c r="P133" s="42">
        <v>0</v>
      </c>
      <c r="Q133" s="42">
        <v>0</v>
      </c>
      <c r="R133" s="42">
        <v>376.63</v>
      </c>
      <c r="S133" s="42">
        <v>0</v>
      </c>
      <c r="T133" s="42">
        <f t="shared" si="73"/>
        <v>676.63</v>
      </c>
      <c r="U133" s="112"/>
      <c r="V133" s="100"/>
      <c r="W133" s="100"/>
      <c r="X133" s="100"/>
      <c r="Y133" s="100"/>
      <c r="Z133" s="100"/>
      <c r="AA133" s="100"/>
      <c r="AB133" s="100"/>
      <c r="AC133" s="100"/>
      <c r="AD133" s="100"/>
      <c r="AE133" s="100"/>
      <c r="AF133" s="100"/>
      <c r="AG133" s="100"/>
      <c r="AH133" s="128"/>
      <c r="AM133" s="62"/>
      <c r="AN133" s="102"/>
    </row>
    <row r="134" spans="1:16369" s="30" customFormat="1" ht="12" customHeight="1" thickBot="1">
      <c r="A134" s="43"/>
      <c r="B134" s="43"/>
      <c r="C134" s="112"/>
      <c r="D134" s="112"/>
      <c r="E134" s="112"/>
      <c r="F134" s="193"/>
      <c r="G134" s="112"/>
      <c r="H134" s="42"/>
      <c r="I134" s="42"/>
      <c r="J134" s="42"/>
      <c r="K134" s="42"/>
      <c r="L134" s="42"/>
      <c r="M134" s="42"/>
      <c r="N134" s="42"/>
      <c r="O134" s="42"/>
      <c r="P134" s="42"/>
      <c r="Q134" s="42"/>
      <c r="R134" s="42"/>
      <c r="S134" s="42"/>
      <c r="T134" s="42"/>
      <c r="U134" s="112"/>
      <c r="V134" s="69"/>
      <c r="W134" s="69"/>
      <c r="X134" s="69"/>
      <c r="Y134" s="69"/>
      <c r="Z134" s="69"/>
      <c r="AA134" s="69"/>
      <c r="AB134" s="69"/>
      <c r="AC134" s="69"/>
      <c r="AD134" s="69"/>
      <c r="AE134" s="69"/>
      <c r="AF134" s="69"/>
      <c r="AG134" s="69"/>
      <c r="AH134" s="42"/>
      <c r="AM134" s="62"/>
      <c r="AN134" s="102"/>
    </row>
    <row r="135" spans="1:16369" s="30" customFormat="1" ht="12" customHeight="1" thickBot="1">
      <c r="A135" s="50"/>
      <c r="B135" s="44" t="s">
        <v>14</v>
      </c>
      <c r="C135" s="112"/>
      <c r="D135" s="112"/>
      <c r="E135" s="112"/>
      <c r="F135" s="193"/>
      <c r="G135" s="112"/>
      <c r="H135" s="70">
        <f t="shared" ref="H135:T135" si="74">SUM(H59:H134)</f>
        <v>557175.32499999984</v>
      </c>
      <c r="I135" s="70">
        <f t="shared" si="74"/>
        <v>558387</v>
      </c>
      <c r="J135" s="70">
        <f t="shared" si="74"/>
        <v>565096.27999999968</v>
      </c>
      <c r="K135" s="70">
        <f t="shared" si="74"/>
        <v>564629.71999999986</v>
      </c>
      <c r="L135" s="70">
        <f t="shared" si="74"/>
        <v>571928.66999999981</v>
      </c>
      <c r="M135" s="70">
        <f t="shared" si="74"/>
        <v>604605.48999999976</v>
      </c>
      <c r="N135" s="70">
        <f t="shared" si="74"/>
        <v>576631.39999999979</v>
      </c>
      <c r="O135" s="70">
        <f t="shared" si="74"/>
        <v>607404.29</v>
      </c>
      <c r="P135" s="70">
        <f t="shared" si="74"/>
        <v>579230.05499999993</v>
      </c>
      <c r="Q135" s="70">
        <f t="shared" si="74"/>
        <v>582912.6749999997</v>
      </c>
      <c r="R135" s="70">
        <f t="shared" si="74"/>
        <v>556351.98</v>
      </c>
      <c r="S135" s="70">
        <f t="shared" si="74"/>
        <v>559301.95500000007</v>
      </c>
      <c r="T135" s="70">
        <f t="shared" si="74"/>
        <v>6883654.8399999999</v>
      </c>
      <c r="U135" s="112"/>
      <c r="V135" s="69"/>
      <c r="W135" s="69"/>
      <c r="X135" s="69"/>
      <c r="Y135" s="69"/>
      <c r="Z135" s="69"/>
      <c r="AA135" s="69"/>
      <c r="AB135" s="69"/>
      <c r="AC135" s="69"/>
      <c r="AD135" s="69"/>
      <c r="AE135" s="69"/>
      <c r="AF135" s="69"/>
      <c r="AG135" s="69"/>
      <c r="AH135" s="247">
        <f>SUM(AH59:AH96)</f>
        <v>8005.8731181174298</v>
      </c>
      <c r="AL135" s="89">
        <f>SUM(AL59:AL130)</f>
        <v>1297.8256920314768</v>
      </c>
      <c r="AM135"/>
      <c r="AN135" s="89">
        <f>SUM(AN59:AN130)</f>
        <v>6184.7391544121465</v>
      </c>
      <c r="AO135"/>
      <c r="AP135" s="89">
        <f>SUM(AP59:AP130)</f>
        <v>0</v>
      </c>
    </row>
    <row r="136" spans="1:16369" s="30" customFormat="1" ht="12" customHeight="1">
      <c r="A136" s="50"/>
      <c r="B136" s="50"/>
      <c r="C136" s="112"/>
      <c r="D136" s="112"/>
      <c r="E136" s="112"/>
      <c r="F136" s="193"/>
      <c r="G136" s="112"/>
      <c r="H136" s="42"/>
      <c r="I136" s="42"/>
      <c r="J136" s="42"/>
      <c r="K136" s="42"/>
      <c r="L136" s="42"/>
      <c r="M136" s="42"/>
      <c r="N136" s="42"/>
      <c r="O136" s="42"/>
      <c r="P136" s="42"/>
      <c r="Q136" s="42"/>
      <c r="R136" s="42"/>
      <c r="S136" s="42"/>
      <c r="T136" s="42"/>
      <c r="U136" s="112"/>
      <c r="V136" s="69"/>
      <c r="W136" s="69"/>
      <c r="X136" s="69"/>
      <c r="Y136" s="69"/>
      <c r="Z136" s="69"/>
      <c r="AA136" s="69"/>
      <c r="AB136" s="69"/>
      <c r="AC136" s="69"/>
      <c r="AD136" s="69"/>
      <c r="AE136" s="69"/>
      <c r="AF136" s="69"/>
      <c r="AG136" s="69"/>
      <c r="AH136" s="42"/>
      <c r="AM136" s="62"/>
      <c r="AN136" s="102"/>
    </row>
    <row r="137" spans="1:16369" ht="12" customHeight="1">
      <c r="A137" s="39" t="s">
        <v>17</v>
      </c>
      <c r="B137" s="39" t="s">
        <v>17</v>
      </c>
      <c r="C137" s="43"/>
      <c r="D137" s="43"/>
      <c r="E137" s="43"/>
      <c r="F137" s="193"/>
      <c r="G137" s="43"/>
      <c r="U137" s="43"/>
      <c r="AM137" s="62"/>
      <c r="AN137" s="102"/>
    </row>
    <row r="138" spans="1:16369" ht="12" customHeight="1">
      <c r="A138" s="45"/>
      <c r="B138" s="45"/>
      <c r="C138" s="43"/>
      <c r="D138" s="43"/>
      <c r="E138" s="43"/>
      <c r="F138" s="193"/>
      <c r="G138" s="43"/>
      <c r="U138" s="43"/>
      <c r="AM138" s="62"/>
      <c r="AN138" s="102"/>
    </row>
    <row r="139" spans="1:16369" ht="12" customHeight="1">
      <c r="A139" s="32" t="s">
        <v>18</v>
      </c>
      <c r="B139" s="32" t="s">
        <v>18</v>
      </c>
      <c r="C139" s="43"/>
      <c r="D139" s="43"/>
      <c r="E139" s="43"/>
      <c r="F139" s="193"/>
      <c r="G139" s="43"/>
      <c r="U139" s="43"/>
      <c r="V139" s="100"/>
      <c r="W139" s="100"/>
      <c r="X139" s="100"/>
      <c r="Y139" s="100"/>
      <c r="Z139" s="100"/>
      <c r="AA139" s="100"/>
      <c r="AB139" s="100"/>
      <c r="AC139" s="100"/>
      <c r="AD139" s="100"/>
      <c r="AE139" s="100"/>
      <c r="AF139" s="100"/>
      <c r="AG139" s="100"/>
      <c r="AH139" s="128"/>
      <c r="AM139" s="62"/>
      <c r="AN139" s="102"/>
    </row>
    <row r="140" spans="1:16369" ht="12" customHeight="1">
      <c r="A140" s="29" t="s">
        <v>200</v>
      </c>
      <c r="B140" s="29" t="s">
        <v>222</v>
      </c>
      <c r="C140" s="112">
        <v>93.58</v>
      </c>
      <c r="D140" s="112">
        <v>98.461418159262493</v>
      </c>
      <c r="E140" s="112">
        <v>98.46</v>
      </c>
      <c r="F140" s="194">
        <v>39</v>
      </c>
      <c r="G140" s="43"/>
      <c r="H140" s="42">
        <v>14536.349999999999</v>
      </c>
      <c r="I140" s="42">
        <v>14942.1</v>
      </c>
      <c r="J140" s="42">
        <v>15324.029999999999</v>
      </c>
      <c r="K140" s="42">
        <v>14548.259999999998</v>
      </c>
      <c r="L140" s="42">
        <v>17084.400000000001</v>
      </c>
      <c r="M140" s="42">
        <v>15016.74</v>
      </c>
      <c r="N140" s="42">
        <v>13786.380000000001</v>
      </c>
      <c r="O140" s="42">
        <v>17801.739999999998</v>
      </c>
      <c r="P140" s="42">
        <v>16887.48</v>
      </c>
      <c r="Q140" s="42">
        <v>17970.54</v>
      </c>
      <c r="R140" s="42">
        <v>18191.28</v>
      </c>
      <c r="S140" s="42">
        <v>13366.740000000002</v>
      </c>
      <c r="T140" s="42">
        <f t="shared" ref="T140:T163" si="75">SUM(H140:S140)</f>
        <v>189456.04</v>
      </c>
      <c r="U140" s="43"/>
      <c r="V140" s="100">
        <f t="shared" ref="V140:V153" si="76">H140/$D140</f>
        <v>147.63498507087601</v>
      </c>
      <c r="W140" s="100">
        <f t="shared" ref="W140:W153" si="77">I140/$D140</f>
        <v>151.75588854337826</v>
      </c>
      <c r="X140" s="100">
        <f t="shared" ref="X140:X153" si="78">J140/$D140</f>
        <v>155.63486984529516</v>
      </c>
      <c r="Y140" s="100">
        <f t="shared" ref="Y140:Y153" si="79">K140/$D140</f>
        <v>147.75594615616868</v>
      </c>
      <c r="Z140" s="100">
        <f t="shared" ref="Z140:Z153" si="80">L140/$D140</f>
        <v>173.51364950244556</v>
      </c>
      <c r="AA140" s="100">
        <f t="shared" ref="AA140:AA153" si="81">M140/$E140</f>
        <v>152.5161486898233</v>
      </c>
      <c r="AB140" s="100">
        <f t="shared" ref="AB140:AB153" si="82">N140/$C140</f>
        <v>147.32186364607824</v>
      </c>
      <c r="AC140" s="100">
        <f t="shared" ref="AC140:AC153" si="83">O140/$D140</f>
        <v>180.79914277900684</v>
      </c>
      <c r="AD140" s="100">
        <f t="shared" ref="AD140:AD153" si="84">P140/$D140</f>
        <v>171.51367830884075</v>
      </c>
      <c r="AE140" s="100">
        <f t="shared" ref="AE140:AE153" si="85">Q140/$D140</f>
        <v>182.51351987366709</v>
      </c>
      <c r="AF140" s="100">
        <f t="shared" ref="AF140:AF153" si="86">R140/$D140</f>
        <v>184.7554132378572</v>
      </c>
      <c r="AG140" s="100">
        <f t="shared" ref="AG140:AG153" si="87">S140/$D140</f>
        <v>135.75611899454</v>
      </c>
      <c r="AH140" s="128">
        <f t="shared" ref="AH140:AH153" si="88">SUM(V140:AG140)/12</f>
        <v>160.95593538733144</v>
      </c>
      <c r="AM140" s="62"/>
      <c r="AN140" s="102"/>
    </row>
    <row r="141" spans="1:16369" ht="12" customHeight="1">
      <c r="A141" s="29" t="s">
        <v>201</v>
      </c>
      <c r="B141" s="29" t="s">
        <v>223</v>
      </c>
      <c r="C141" s="112">
        <v>104.89</v>
      </c>
      <c r="D141" s="112">
        <v>110.3589277282811</v>
      </c>
      <c r="E141" s="112">
        <v>110.36</v>
      </c>
      <c r="F141" s="194">
        <v>39</v>
      </c>
      <c r="G141" s="43"/>
      <c r="H141" s="42">
        <v>47807.78</v>
      </c>
      <c r="I141" s="42">
        <v>44144</v>
      </c>
      <c r="J141" s="42">
        <v>56504.32</v>
      </c>
      <c r="K141" s="42">
        <v>47675.520000000004</v>
      </c>
      <c r="L141" s="42">
        <v>53966.039999999994</v>
      </c>
      <c r="M141" s="42">
        <v>55842.16</v>
      </c>
      <c r="N141" s="42">
        <v>43682.3</v>
      </c>
      <c r="O141" s="42">
        <v>51528.14</v>
      </c>
      <c r="P141" s="42">
        <v>53672.240000000005</v>
      </c>
      <c r="Q141" s="42">
        <v>56393.96</v>
      </c>
      <c r="R141" s="42">
        <v>52421</v>
      </c>
      <c r="S141" s="42">
        <v>42819.68</v>
      </c>
      <c r="T141" s="42">
        <f t="shared" si="75"/>
        <v>606457.14</v>
      </c>
      <c r="U141" s="43"/>
      <c r="V141" s="100">
        <f t="shared" si="76"/>
        <v>433.20265051604474</v>
      </c>
      <c r="W141" s="100">
        <f t="shared" si="77"/>
        <v>400.00388648835565</v>
      </c>
      <c r="X141" s="100">
        <f t="shared" si="78"/>
        <v>512.00497470509526</v>
      </c>
      <c r="Y141" s="100">
        <f t="shared" si="79"/>
        <v>432.00419740742416</v>
      </c>
      <c r="Z141" s="100">
        <f t="shared" si="80"/>
        <v>489.00475123201471</v>
      </c>
      <c r="AA141" s="100">
        <f t="shared" si="81"/>
        <v>506.00000000000006</v>
      </c>
      <c r="AB141" s="100">
        <f t="shared" si="82"/>
        <v>416.45819429878924</v>
      </c>
      <c r="AC141" s="100">
        <f t="shared" si="83"/>
        <v>466.91410528081047</v>
      </c>
      <c r="AD141" s="100">
        <f t="shared" si="84"/>
        <v>486.34252891753772</v>
      </c>
      <c r="AE141" s="100">
        <f t="shared" si="85"/>
        <v>511.00496498887435</v>
      </c>
      <c r="AF141" s="100">
        <f t="shared" si="86"/>
        <v>475.00461520492235</v>
      </c>
      <c r="AG141" s="100">
        <f t="shared" si="87"/>
        <v>388.003769893705</v>
      </c>
      <c r="AH141" s="128">
        <f t="shared" si="88"/>
        <v>459.6623865777978</v>
      </c>
      <c r="AK141" s="102"/>
      <c r="AM141" s="62"/>
      <c r="AN141" s="102"/>
    </row>
    <row r="142" spans="1:16369" ht="12" customHeight="1">
      <c r="A142" s="29" t="s">
        <v>202</v>
      </c>
      <c r="B142" s="29" t="s">
        <v>224</v>
      </c>
      <c r="C142" s="112">
        <v>128.91999999999999</v>
      </c>
      <c r="D142" s="112">
        <v>135.64642804890872</v>
      </c>
      <c r="E142" s="112">
        <v>135.65</v>
      </c>
      <c r="F142" s="194">
        <v>39</v>
      </c>
      <c r="G142" s="43"/>
      <c r="H142" s="42">
        <v>36522.019999999997</v>
      </c>
      <c r="I142" s="42">
        <v>34539.009999999995</v>
      </c>
      <c r="J142" s="42">
        <v>40216.740000000005</v>
      </c>
      <c r="K142" s="42">
        <v>31774.269999999997</v>
      </c>
      <c r="L142" s="42">
        <v>35843.769999999997</v>
      </c>
      <c r="M142" s="42">
        <v>38879.81</v>
      </c>
      <c r="N142" s="42">
        <v>32257</v>
      </c>
      <c r="O142" s="42">
        <v>40498.990000000005</v>
      </c>
      <c r="P142" s="42">
        <v>37324.020000000004</v>
      </c>
      <c r="Q142" s="42">
        <v>41257.869999999995</v>
      </c>
      <c r="R142" s="42">
        <v>36316.78</v>
      </c>
      <c r="S142" s="42">
        <v>34088.69</v>
      </c>
      <c r="T142" s="42">
        <f t="shared" si="75"/>
        <v>439518.97000000003</v>
      </c>
      <c r="U142" s="43"/>
      <c r="V142" s="100">
        <f t="shared" si="76"/>
        <v>269.24424421136695</v>
      </c>
      <c r="W142" s="100">
        <f t="shared" si="77"/>
        <v>254.62528204241838</v>
      </c>
      <c r="X142" s="100">
        <f t="shared" si="78"/>
        <v>296.48211588365189</v>
      </c>
      <c r="Y142" s="100">
        <f t="shared" si="79"/>
        <v>234.24332256315262</v>
      </c>
      <c r="Z142" s="100">
        <f t="shared" si="80"/>
        <v>264.24411254733633</v>
      </c>
      <c r="AA142" s="100">
        <f t="shared" si="81"/>
        <v>286.61857722078878</v>
      </c>
      <c r="AB142" s="100">
        <f t="shared" si="82"/>
        <v>250.20943220601927</v>
      </c>
      <c r="AC142" s="100">
        <f t="shared" si="83"/>
        <v>298.56289312238783</v>
      </c>
      <c r="AD142" s="100">
        <f t="shared" si="84"/>
        <v>275.15667413330226</v>
      </c>
      <c r="AE142" s="100">
        <f t="shared" si="85"/>
        <v>304.15743778467976</v>
      </c>
      <c r="AF142" s="100">
        <f t="shared" si="86"/>
        <v>267.73119294306525</v>
      </c>
      <c r="AG142" s="100">
        <f t="shared" si="87"/>
        <v>251.30547475757322</v>
      </c>
      <c r="AH142" s="128">
        <f t="shared" si="88"/>
        <v>271.04839661797854</v>
      </c>
      <c r="AK142" s="102"/>
      <c r="AM142" s="62"/>
      <c r="AN142" s="102"/>
    </row>
    <row r="143" spans="1:16369" ht="12" customHeight="1">
      <c r="A143" s="29" t="s">
        <v>203</v>
      </c>
      <c r="B143" s="29" t="s">
        <v>225</v>
      </c>
      <c r="C143" s="112">
        <v>128.91999999999999</v>
      </c>
      <c r="D143" s="112">
        <v>135.64642804890872</v>
      </c>
      <c r="E143" s="112">
        <v>135.65</v>
      </c>
      <c r="F143" s="194">
        <v>39</v>
      </c>
      <c r="G143" s="43"/>
      <c r="H143" s="42">
        <v>949.55</v>
      </c>
      <c r="I143" s="42">
        <v>135.65</v>
      </c>
      <c r="J143" s="42">
        <v>-1626.72</v>
      </c>
      <c r="K143" s="42">
        <v>406.95</v>
      </c>
      <c r="L143" s="42">
        <v>2034.75</v>
      </c>
      <c r="M143" s="42">
        <v>1492.15</v>
      </c>
      <c r="N143" s="42">
        <v>644.6</v>
      </c>
      <c r="O143" s="42">
        <v>0</v>
      </c>
      <c r="P143" s="42">
        <v>1756.7</v>
      </c>
      <c r="Q143" s="42">
        <v>2306.0500000000002</v>
      </c>
      <c r="R143" s="42">
        <v>1627.8</v>
      </c>
      <c r="S143" s="42">
        <v>1899.1</v>
      </c>
      <c r="T143" s="42">
        <f t="shared" si="75"/>
        <v>11626.58</v>
      </c>
      <c r="U143" s="43"/>
      <c r="V143" s="100">
        <f t="shared" si="76"/>
        <v>7.0001843296428703</v>
      </c>
      <c r="W143" s="100">
        <f t="shared" si="77"/>
        <v>1.0000263328061245</v>
      </c>
      <c r="X143" s="100">
        <f t="shared" si="78"/>
        <v>-11.992354117968144</v>
      </c>
      <c r="Y143" s="100">
        <f t="shared" si="79"/>
        <v>3.0000789984183731</v>
      </c>
      <c r="Z143" s="100">
        <f t="shared" si="80"/>
        <v>15.000394992091866</v>
      </c>
      <c r="AA143" s="100">
        <f t="shared" si="81"/>
        <v>11</v>
      </c>
      <c r="AB143" s="100">
        <f t="shared" si="82"/>
        <v>5.0000000000000009</v>
      </c>
      <c r="AC143" s="100">
        <f t="shared" si="83"/>
        <v>0</v>
      </c>
      <c r="AD143" s="100">
        <f t="shared" si="84"/>
        <v>12.950580603321185</v>
      </c>
      <c r="AE143" s="100">
        <f t="shared" si="85"/>
        <v>17.000447657704118</v>
      </c>
      <c r="AF143" s="100">
        <f t="shared" si="86"/>
        <v>12.000315993673492</v>
      </c>
      <c r="AG143" s="100">
        <f t="shared" si="87"/>
        <v>14.000368659285741</v>
      </c>
      <c r="AH143" s="128">
        <f t="shared" si="88"/>
        <v>7.1633369540813021</v>
      </c>
      <c r="AK143" s="102"/>
      <c r="AM143" s="62"/>
      <c r="AN143" s="102"/>
    </row>
    <row r="144" spans="1:16369" ht="12" customHeight="1">
      <c r="A144" s="29" t="s">
        <v>204</v>
      </c>
      <c r="B144" s="29" t="s">
        <v>226</v>
      </c>
      <c r="C144" s="112">
        <v>160.49</v>
      </c>
      <c r="D144" s="112">
        <v>168.86</v>
      </c>
      <c r="E144" s="112">
        <v>168.86</v>
      </c>
      <c r="F144" s="194">
        <v>40</v>
      </c>
      <c r="G144" s="43"/>
      <c r="H144" s="42">
        <v>844.30000000000007</v>
      </c>
      <c r="I144" s="42">
        <v>844.30000000000007</v>
      </c>
      <c r="J144" s="42">
        <v>1013.16</v>
      </c>
      <c r="K144" s="42">
        <v>1013.16</v>
      </c>
      <c r="L144" s="42">
        <v>1013.16</v>
      </c>
      <c r="M144" s="42">
        <v>1182.02</v>
      </c>
      <c r="N144" s="42">
        <v>962.94</v>
      </c>
      <c r="O144" s="42">
        <v>675.44</v>
      </c>
      <c r="P144" s="42">
        <v>1182.02</v>
      </c>
      <c r="Q144" s="42">
        <v>1013.16</v>
      </c>
      <c r="R144" s="42">
        <v>1013.16</v>
      </c>
      <c r="S144" s="42">
        <v>844.30000000000007</v>
      </c>
      <c r="T144" s="42">
        <f t="shared" si="75"/>
        <v>11601.12</v>
      </c>
      <c r="U144" s="43"/>
      <c r="V144" s="100">
        <f t="shared" si="76"/>
        <v>5</v>
      </c>
      <c r="W144" s="100">
        <f t="shared" si="77"/>
        <v>5</v>
      </c>
      <c r="X144" s="100">
        <f t="shared" si="78"/>
        <v>5.9999999999999991</v>
      </c>
      <c r="Y144" s="100">
        <f t="shared" si="79"/>
        <v>5.9999999999999991</v>
      </c>
      <c r="Z144" s="100">
        <f t="shared" si="80"/>
        <v>5.9999999999999991</v>
      </c>
      <c r="AA144" s="100">
        <f t="shared" si="81"/>
        <v>6.9999999999999991</v>
      </c>
      <c r="AB144" s="100">
        <f t="shared" si="82"/>
        <v>6</v>
      </c>
      <c r="AC144" s="100">
        <f t="shared" si="83"/>
        <v>4</v>
      </c>
      <c r="AD144" s="100">
        <f t="shared" si="84"/>
        <v>6.9999999999999991</v>
      </c>
      <c r="AE144" s="100">
        <f t="shared" si="85"/>
        <v>5.9999999999999991</v>
      </c>
      <c r="AF144" s="100">
        <f t="shared" si="86"/>
        <v>5.9999999999999991</v>
      </c>
      <c r="AG144" s="100">
        <f t="shared" si="87"/>
        <v>5</v>
      </c>
      <c r="AH144" s="128">
        <f t="shared" si="88"/>
        <v>5.75</v>
      </c>
      <c r="AK144" s="102"/>
      <c r="AM144" s="62"/>
      <c r="AN144" s="102"/>
    </row>
    <row r="145" spans="1:42" ht="12" customHeight="1">
      <c r="A145" s="29" t="s">
        <v>205</v>
      </c>
      <c r="B145" s="29" t="s">
        <v>227</v>
      </c>
      <c r="C145" s="112">
        <v>167.04</v>
      </c>
      <c r="D145" s="112">
        <v>175.75</v>
      </c>
      <c r="E145" s="112">
        <v>175.75</v>
      </c>
      <c r="F145" s="194">
        <v>40</v>
      </c>
      <c r="G145" s="43"/>
      <c r="H145" s="42">
        <v>3866.5</v>
      </c>
      <c r="I145" s="42">
        <v>3674.13</v>
      </c>
      <c r="J145" s="42">
        <v>4218</v>
      </c>
      <c r="K145" s="42">
        <v>4025.63</v>
      </c>
      <c r="L145" s="42">
        <v>3866.5</v>
      </c>
      <c r="M145" s="42">
        <v>4201.38</v>
      </c>
      <c r="N145" s="42">
        <v>3499.93</v>
      </c>
      <c r="O145" s="42">
        <v>4728.63</v>
      </c>
      <c r="P145" s="42">
        <v>3866.5</v>
      </c>
      <c r="Q145" s="42">
        <v>4009.01</v>
      </c>
      <c r="R145" s="42">
        <v>4218</v>
      </c>
      <c r="S145" s="42">
        <v>4377.13</v>
      </c>
      <c r="T145" s="42">
        <f t="shared" si="75"/>
        <v>48551.340000000004</v>
      </c>
      <c r="U145" s="43"/>
      <c r="V145" s="100">
        <f t="shared" si="76"/>
        <v>22</v>
      </c>
      <c r="W145" s="100">
        <f t="shared" si="77"/>
        <v>20.905433854907539</v>
      </c>
      <c r="X145" s="100">
        <f t="shared" si="78"/>
        <v>24</v>
      </c>
      <c r="Y145" s="100">
        <f t="shared" si="79"/>
        <v>22.905433854907539</v>
      </c>
      <c r="Z145" s="100">
        <f t="shared" si="80"/>
        <v>22</v>
      </c>
      <c r="AA145" s="100">
        <f t="shared" si="81"/>
        <v>23.905433854907539</v>
      </c>
      <c r="AB145" s="100">
        <f t="shared" si="82"/>
        <v>20.952646072796934</v>
      </c>
      <c r="AC145" s="100">
        <f t="shared" si="83"/>
        <v>26.905433854907539</v>
      </c>
      <c r="AD145" s="100">
        <f t="shared" si="84"/>
        <v>22</v>
      </c>
      <c r="AE145" s="100">
        <f t="shared" si="85"/>
        <v>22.810867709815078</v>
      </c>
      <c r="AF145" s="100">
        <f t="shared" si="86"/>
        <v>24</v>
      </c>
      <c r="AG145" s="100">
        <f t="shared" si="87"/>
        <v>24.905433854907539</v>
      </c>
      <c r="AH145" s="128">
        <f t="shared" si="88"/>
        <v>23.10755692142914</v>
      </c>
      <c r="AK145" s="102"/>
      <c r="AM145" s="62"/>
      <c r="AN145" s="102"/>
    </row>
    <row r="146" spans="1:42" ht="12" customHeight="1">
      <c r="A146" s="29" t="s">
        <v>206</v>
      </c>
      <c r="B146" s="29" t="s">
        <v>228</v>
      </c>
      <c r="C146" s="112">
        <v>182.97</v>
      </c>
      <c r="D146" s="112">
        <v>192.50890260831079</v>
      </c>
      <c r="E146" s="112">
        <v>192.51</v>
      </c>
      <c r="F146" s="194">
        <v>40</v>
      </c>
      <c r="G146" s="43"/>
      <c r="H146" s="42">
        <v>4952.0600000000004</v>
      </c>
      <c r="I146" s="42">
        <v>4385.17</v>
      </c>
      <c r="J146" s="42">
        <v>5005.26</v>
      </c>
      <c r="K146" s="42">
        <v>4235.22</v>
      </c>
      <c r="L146" s="42">
        <v>5390.28</v>
      </c>
      <c r="M146" s="42">
        <v>4427.7299999999996</v>
      </c>
      <c r="N146" s="42">
        <v>4752.82</v>
      </c>
      <c r="O146" s="42">
        <v>5530.69</v>
      </c>
      <c r="P146" s="42">
        <v>4770.1899999999996</v>
      </c>
      <c r="Q146" s="42">
        <v>5155.21</v>
      </c>
      <c r="R146" s="42">
        <v>4952.0600000000004</v>
      </c>
      <c r="S146" s="42">
        <v>4385.17</v>
      </c>
      <c r="T146" s="42">
        <f t="shared" si="75"/>
        <v>57941.859999999993</v>
      </c>
      <c r="U146" s="43"/>
      <c r="V146" s="100">
        <f t="shared" si="76"/>
        <v>25.723797356404521</v>
      </c>
      <c r="W146" s="100">
        <f t="shared" si="77"/>
        <v>22.779050426162932</v>
      </c>
      <c r="X146" s="100">
        <f t="shared" si="78"/>
        <v>26.000148212282824</v>
      </c>
      <c r="Y146" s="100">
        <f t="shared" si="79"/>
        <v>22.00012541039316</v>
      </c>
      <c r="Z146" s="100">
        <f t="shared" si="80"/>
        <v>28.000159613227655</v>
      </c>
      <c r="AA146" s="100">
        <f t="shared" si="81"/>
        <v>23</v>
      </c>
      <c r="AB146" s="100">
        <f t="shared" si="82"/>
        <v>25.975952341913974</v>
      </c>
      <c r="AC146" s="100">
        <f t="shared" si="83"/>
        <v>28.729528479277896</v>
      </c>
      <c r="AD146" s="100">
        <f t="shared" si="84"/>
        <v>24.779061827107761</v>
      </c>
      <c r="AE146" s="100">
        <f t="shared" si="85"/>
        <v>26.779073228052596</v>
      </c>
      <c r="AF146" s="100">
        <f t="shared" si="86"/>
        <v>25.723797356404521</v>
      </c>
      <c r="AG146" s="100">
        <f t="shared" si="87"/>
        <v>22.779050426162932</v>
      </c>
      <c r="AH146" s="128">
        <f t="shared" si="88"/>
        <v>25.189145389782563</v>
      </c>
      <c r="AK146" s="102"/>
      <c r="AM146" s="62"/>
      <c r="AN146" s="102"/>
    </row>
    <row r="147" spans="1:42" ht="12" customHeight="1">
      <c r="A147" s="29" t="s">
        <v>207</v>
      </c>
      <c r="B147" s="29" t="s">
        <v>229</v>
      </c>
      <c r="C147" s="112">
        <v>198.16</v>
      </c>
      <c r="D147" s="112">
        <v>208.49221172683221</v>
      </c>
      <c r="E147" s="112">
        <v>208.49</v>
      </c>
      <c r="F147" s="194">
        <v>40</v>
      </c>
      <c r="G147" s="43"/>
      <c r="H147" s="42">
        <v>5528.3099999999995</v>
      </c>
      <c r="I147" s="42">
        <v>6412.73</v>
      </c>
      <c r="J147" s="42">
        <v>7429.95</v>
      </c>
      <c r="K147" s="42">
        <v>4770.04</v>
      </c>
      <c r="L147" s="42">
        <v>4719.58</v>
      </c>
      <c r="M147" s="42">
        <v>5319.82</v>
      </c>
      <c r="N147" s="42">
        <v>3933.4</v>
      </c>
      <c r="O147" s="42">
        <v>3508.7700000000004</v>
      </c>
      <c r="P147" s="42">
        <v>4068.88</v>
      </c>
      <c r="Q147" s="42">
        <v>3936.08</v>
      </c>
      <c r="R147" s="42">
        <v>4068.88</v>
      </c>
      <c r="S147" s="42">
        <v>5370.28</v>
      </c>
      <c r="T147" s="42">
        <f t="shared" si="75"/>
        <v>59066.720000000001</v>
      </c>
      <c r="U147" s="43"/>
      <c r="V147" s="100">
        <f t="shared" si="76"/>
        <v>26.515666720650579</v>
      </c>
      <c r="W147" s="100">
        <f t="shared" si="77"/>
        <v>30.757647716846126</v>
      </c>
      <c r="X147" s="100">
        <f t="shared" si="78"/>
        <v>35.636582961356687</v>
      </c>
      <c r="Y147" s="100">
        <f t="shared" si="79"/>
        <v>22.878744296931991</v>
      </c>
      <c r="Z147" s="100">
        <f t="shared" si="80"/>
        <v>22.636720867941211</v>
      </c>
      <c r="AA147" s="100">
        <f t="shared" si="81"/>
        <v>25.515948007098661</v>
      </c>
      <c r="AB147" s="100">
        <f t="shared" si="82"/>
        <v>19.849616471538152</v>
      </c>
      <c r="AC147" s="100">
        <f t="shared" si="83"/>
        <v>16.829261730875647</v>
      </c>
      <c r="AD147" s="100">
        <f t="shared" si="84"/>
        <v>19.515740978042249</v>
      </c>
      <c r="AE147" s="100">
        <f t="shared" si="85"/>
        <v>18.878786729727231</v>
      </c>
      <c r="AF147" s="100">
        <f t="shared" si="86"/>
        <v>19.515740978042249</v>
      </c>
      <c r="AG147" s="100">
        <f t="shared" si="87"/>
        <v>25.757700757840173</v>
      </c>
      <c r="AH147" s="128">
        <f t="shared" si="88"/>
        <v>23.69067985140758</v>
      </c>
      <c r="AK147" s="102"/>
      <c r="AM147" s="62"/>
      <c r="AN147" s="102"/>
    </row>
    <row r="148" spans="1:42" ht="12" customHeight="1">
      <c r="A148" s="29" t="s">
        <v>208</v>
      </c>
      <c r="B148" s="29" t="s">
        <v>230</v>
      </c>
      <c r="C148" s="112">
        <v>236.17</v>
      </c>
      <c r="D148" s="112">
        <v>248.48223944191432</v>
      </c>
      <c r="E148" s="112">
        <v>248.48</v>
      </c>
      <c r="F148" s="194">
        <v>40</v>
      </c>
      <c r="G148" s="43"/>
      <c r="H148" s="42">
        <v>1460.82</v>
      </c>
      <c r="I148" s="42">
        <v>1430.76</v>
      </c>
      <c r="J148" s="42">
        <v>1430.76</v>
      </c>
      <c r="K148" s="42">
        <v>993.92</v>
      </c>
      <c r="L148" s="42">
        <v>1430.76</v>
      </c>
      <c r="M148" s="42">
        <v>1490.88</v>
      </c>
      <c r="N148" s="42">
        <v>1635.44</v>
      </c>
      <c r="O148" s="42">
        <v>2206.27</v>
      </c>
      <c r="P148" s="42">
        <v>1927.72</v>
      </c>
      <c r="Q148" s="42">
        <v>1709.3</v>
      </c>
      <c r="R148" s="42">
        <v>1460.82</v>
      </c>
      <c r="S148" s="42">
        <v>1897.66</v>
      </c>
      <c r="T148" s="42">
        <f t="shared" si="75"/>
        <v>19075.11</v>
      </c>
      <c r="U148" s="43"/>
      <c r="V148" s="100">
        <f t="shared" si="76"/>
        <v>5.8789714841630927</v>
      </c>
      <c r="W148" s="100">
        <f t="shared" si="77"/>
        <v>5.7579970432231118</v>
      </c>
      <c r="X148" s="100">
        <f t="shared" si="78"/>
        <v>5.7579970432231118</v>
      </c>
      <c r="Y148" s="100">
        <f t="shared" si="79"/>
        <v>3.9999639500687154</v>
      </c>
      <c r="Z148" s="100">
        <f t="shared" si="80"/>
        <v>5.7579970432231118</v>
      </c>
      <c r="AA148" s="100">
        <f t="shared" si="81"/>
        <v>6.0000000000000009</v>
      </c>
      <c r="AB148" s="100">
        <f t="shared" si="82"/>
        <v>6.9248422746326801</v>
      </c>
      <c r="AC148" s="100">
        <f t="shared" si="83"/>
        <v>8.8789846910396264</v>
      </c>
      <c r="AD148" s="100">
        <f t="shared" si="84"/>
        <v>7.7579790182574699</v>
      </c>
      <c r="AE148" s="100">
        <f t="shared" si="85"/>
        <v>6.8789624716802713</v>
      </c>
      <c r="AF148" s="100">
        <f t="shared" si="86"/>
        <v>5.8789714841630927</v>
      </c>
      <c r="AG148" s="100">
        <f t="shared" si="87"/>
        <v>7.6370045773174899</v>
      </c>
      <c r="AH148" s="128">
        <f t="shared" si="88"/>
        <v>6.4258059234159797</v>
      </c>
      <c r="AK148" s="102"/>
      <c r="AM148" s="62"/>
      <c r="AN148" s="102"/>
    </row>
    <row r="149" spans="1:42" ht="12" customHeight="1">
      <c r="A149" s="29" t="s">
        <v>209</v>
      </c>
      <c r="B149" s="29" t="s">
        <v>231</v>
      </c>
      <c r="C149" s="112">
        <v>236.17</v>
      </c>
      <c r="D149" s="112">
        <v>248.48223944191432</v>
      </c>
      <c r="E149" s="112">
        <v>248.48</v>
      </c>
      <c r="F149" s="194">
        <v>40</v>
      </c>
      <c r="G149" s="43"/>
      <c r="H149" s="42">
        <v>4300.28</v>
      </c>
      <c r="I149" s="42">
        <v>4611.9799999999996</v>
      </c>
      <c r="J149" s="42">
        <v>4051.7999999999997</v>
      </c>
      <c r="K149" s="42">
        <v>4270.2199999999993</v>
      </c>
      <c r="L149" s="42">
        <v>4985.6000000000004</v>
      </c>
      <c r="M149" s="42">
        <v>5173.96</v>
      </c>
      <c r="N149" s="42">
        <v>5638</v>
      </c>
      <c r="O149" s="42">
        <v>5662.92</v>
      </c>
      <c r="P149" s="42">
        <v>3893.5</v>
      </c>
      <c r="Q149" s="42">
        <v>4596.57</v>
      </c>
      <c r="R149" s="42">
        <v>4767.18</v>
      </c>
      <c r="S149" s="42">
        <v>3833.38</v>
      </c>
      <c r="T149" s="42">
        <f t="shared" si="75"/>
        <v>55785.389999999992</v>
      </c>
      <c r="U149" s="43"/>
      <c r="V149" s="100">
        <f t="shared" si="76"/>
        <v>17.30618658966667</v>
      </c>
      <c r="W149" s="100">
        <f t="shared" si="77"/>
        <v>18.560602199812774</v>
      </c>
      <c r="X149" s="100">
        <f t="shared" si="78"/>
        <v>16.30619560214949</v>
      </c>
      <c r="Y149" s="100">
        <f t="shared" si="79"/>
        <v>17.185212148726688</v>
      </c>
      <c r="Z149" s="100">
        <f t="shared" si="80"/>
        <v>20.064210670338248</v>
      </c>
      <c r="AA149" s="100">
        <f t="shared" si="81"/>
        <v>20.822440437862202</v>
      </c>
      <c r="AB149" s="100">
        <f t="shared" si="82"/>
        <v>23.872634119490201</v>
      </c>
      <c r="AC149" s="100">
        <f t="shared" si="83"/>
        <v>22.790039291012487</v>
      </c>
      <c r="AD149" s="100">
        <f t="shared" si="84"/>
        <v>15.669127937452254</v>
      </c>
      <c r="AE149" s="100">
        <f t="shared" si="85"/>
        <v>18.498585694992911</v>
      </c>
      <c r="AF149" s="100">
        <f t="shared" si="86"/>
        <v>19.185194123761047</v>
      </c>
      <c r="AG149" s="100">
        <f t="shared" si="87"/>
        <v>15.427179055572292</v>
      </c>
      <c r="AH149" s="128">
        <f t="shared" si="88"/>
        <v>18.807300655903102</v>
      </c>
      <c r="AK149" s="102"/>
      <c r="AM149" s="62"/>
      <c r="AN149" s="102"/>
    </row>
    <row r="150" spans="1:42" ht="12" customHeight="1">
      <c r="A150" s="29" t="s">
        <v>210</v>
      </c>
      <c r="B150" s="29" t="s">
        <v>232</v>
      </c>
      <c r="C150" s="112">
        <v>93.58</v>
      </c>
      <c r="D150" s="112">
        <v>98.461418159262493</v>
      </c>
      <c r="E150" s="112">
        <v>98.46</v>
      </c>
      <c r="F150" s="194">
        <v>39</v>
      </c>
      <c r="G150" s="43"/>
      <c r="H150" s="42">
        <v>4726.08</v>
      </c>
      <c r="I150" s="42">
        <v>5612.2199999999993</v>
      </c>
      <c r="J150" s="42">
        <v>6202.98</v>
      </c>
      <c r="K150" s="42">
        <v>7187.58</v>
      </c>
      <c r="L150" s="42">
        <v>6892.2</v>
      </c>
      <c r="M150" s="42">
        <v>7384.5</v>
      </c>
      <c r="N150" s="42">
        <v>5708.38</v>
      </c>
      <c r="O150" s="42">
        <v>6390.14</v>
      </c>
      <c r="P150" s="42">
        <v>6990.66</v>
      </c>
      <c r="Q150" s="42">
        <v>5907.6</v>
      </c>
      <c r="R150" s="42">
        <v>7482.96</v>
      </c>
      <c r="S150" s="42">
        <v>3839.9399999999996</v>
      </c>
      <c r="T150" s="42">
        <f t="shared" si="75"/>
        <v>74325.239999999991</v>
      </c>
      <c r="U150" s="43"/>
      <c r="V150" s="100">
        <f t="shared" si="76"/>
        <v>47.999308646514827</v>
      </c>
      <c r="W150" s="100">
        <f t="shared" si="77"/>
        <v>56.999179017736346</v>
      </c>
      <c r="X150" s="100">
        <f t="shared" si="78"/>
        <v>62.999092598550703</v>
      </c>
      <c r="Y150" s="100">
        <f t="shared" si="79"/>
        <v>72.998948566574626</v>
      </c>
      <c r="Z150" s="100">
        <f t="shared" si="80"/>
        <v>69.998991776167458</v>
      </c>
      <c r="AA150" s="100">
        <f t="shared" si="81"/>
        <v>75</v>
      </c>
      <c r="AB150" s="100">
        <f t="shared" si="82"/>
        <v>61</v>
      </c>
      <c r="AC150" s="100">
        <f t="shared" si="83"/>
        <v>64.899938671042435</v>
      </c>
      <c r="AD150" s="100">
        <f t="shared" si="84"/>
        <v>70.998977372969847</v>
      </c>
      <c r="AE150" s="100">
        <f t="shared" si="85"/>
        <v>59.999135808143535</v>
      </c>
      <c r="AF150" s="100">
        <f t="shared" si="86"/>
        <v>75.998905356981808</v>
      </c>
      <c r="AG150" s="100">
        <f t="shared" si="87"/>
        <v>38.999438275293294</v>
      </c>
      <c r="AH150" s="128">
        <f t="shared" si="88"/>
        <v>63.15765967416457</v>
      </c>
      <c r="AK150" s="102"/>
      <c r="AM150" s="62"/>
      <c r="AN150" s="102"/>
    </row>
    <row r="151" spans="1:42" ht="12" customHeight="1">
      <c r="A151" s="29" t="s">
        <v>211</v>
      </c>
      <c r="B151" s="29" t="s">
        <v>233</v>
      </c>
      <c r="C151" s="112">
        <v>104.89</v>
      </c>
      <c r="D151" s="112">
        <v>110.3589277282811</v>
      </c>
      <c r="E151" s="112">
        <v>110.36</v>
      </c>
      <c r="F151" s="194">
        <v>39</v>
      </c>
      <c r="G151" s="43"/>
      <c r="H151" s="42">
        <v>11251.25</v>
      </c>
      <c r="I151" s="42">
        <v>12239.02</v>
      </c>
      <c r="J151" s="42">
        <v>15229.68</v>
      </c>
      <c r="K151" s="42">
        <v>14126.08</v>
      </c>
      <c r="L151" s="42">
        <v>14003.82</v>
      </c>
      <c r="M151" s="42">
        <v>18099.04</v>
      </c>
      <c r="N151" s="42">
        <v>20348.660000000003</v>
      </c>
      <c r="O151" s="42">
        <v>25367.35</v>
      </c>
      <c r="P151" s="42">
        <v>19545.620000000003</v>
      </c>
      <c r="Q151" s="42">
        <v>24003.78</v>
      </c>
      <c r="R151" s="42">
        <v>17972.27</v>
      </c>
      <c r="S151" s="42">
        <v>9490.9599999999991</v>
      </c>
      <c r="T151" s="42">
        <f t="shared" si="75"/>
        <v>201677.53</v>
      </c>
      <c r="U151" s="43"/>
      <c r="V151" s="100">
        <f t="shared" si="76"/>
        <v>101.95142551314134</v>
      </c>
      <c r="W151" s="100">
        <f t="shared" si="77"/>
        <v>110.90194741774</v>
      </c>
      <c r="X151" s="100">
        <f t="shared" si="78"/>
        <v>138.00134083848272</v>
      </c>
      <c r="Y151" s="100">
        <f t="shared" si="79"/>
        <v>128.00124367627382</v>
      </c>
      <c r="Z151" s="100">
        <f t="shared" si="80"/>
        <v>126.89340398884026</v>
      </c>
      <c r="AA151" s="100">
        <f t="shared" si="81"/>
        <v>164</v>
      </c>
      <c r="AB151" s="100">
        <f t="shared" si="82"/>
        <v>194.00000000000003</v>
      </c>
      <c r="AC151" s="100">
        <f t="shared" si="83"/>
        <v>229.86223699507042</v>
      </c>
      <c r="AD151" s="100">
        <f t="shared" si="84"/>
        <v>177.10954974231007</v>
      </c>
      <c r="AE151" s="100">
        <f t="shared" si="85"/>
        <v>217.50646272226035</v>
      </c>
      <c r="AF151" s="100">
        <f t="shared" si="86"/>
        <v>162.85288711983691</v>
      </c>
      <c r="AG151" s="100">
        <f t="shared" si="87"/>
        <v>86.00083559499646</v>
      </c>
      <c r="AH151" s="128">
        <f t="shared" si="88"/>
        <v>153.09011113407936</v>
      </c>
      <c r="AK151" s="102"/>
      <c r="AM151" s="62"/>
      <c r="AN151" s="102"/>
    </row>
    <row r="152" spans="1:42" ht="12" customHeight="1">
      <c r="A152" s="29" t="s">
        <v>212</v>
      </c>
      <c r="B152" s="29" t="s">
        <v>234</v>
      </c>
      <c r="C152" s="112">
        <v>128.91999999999999</v>
      </c>
      <c r="D152" s="112">
        <v>135.64642804890872</v>
      </c>
      <c r="E152" s="112">
        <v>135.65</v>
      </c>
      <c r="F152" s="194">
        <v>39</v>
      </c>
      <c r="G152" s="43"/>
      <c r="H152" s="42">
        <v>2848.65</v>
      </c>
      <c r="I152" s="42">
        <v>3662.55</v>
      </c>
      <c r="J152" s="42">
        <v>3119.95</v>
      </c>
      <c r="K152" s="42">
        <v>3391.25</v>
      </c>
      <c r="L152" s="42">
        <v>6782.5</v>
      </c>
      <c r="M152" s="42">
        <v>3526.8999999999996</v>
      </c>
      <c r="N152" s="42">
        <v>4125.4400000000005</v>
      </c>
      <c r="O152" s="42">
        <v>5019.0499999999993</v>
      </c>
      <c r="P152" s="42">
        <v>5039.24</v>
      </c>
      <c r="Q152" s="42">
        <v>5561.65</v>
      </c>
      <c r="R152" s="42">
        <v>4747.75</v>
      </c>
      <c r="S152" s="42">
        <v>3119.95</v>
      </c>
      <c r="T152" s="42">
        <f t="shared" si="75"/>
        <v>50944.880000000005</v>
      </c>
      <c r="U152" s="43"/>
      <c r="V152" s="100">
        <f t="shared" si="76"/>
        <v>21.000552988928614</v>
      </c>
      <c r="W152" s="100">
        <f t="shared" si="77"/>
        <v>27.000710985765362</v>
      </c>
      <c r="X152" s="100">
        <f t="shared" si="78"/>
        <v>23.000605654540859</v>
      </c>
      <c r="Y152" s="100">
        <f t="shared" si="79"/>
        <v>25.000658320153111</v>
      </c>
      <c r="Z152" s="100">
        <f t="shared" si="80"/>
        <v>50.001316640306221</v>
      </c>
      <c r="AA152" s="100">
        <f t="shared" si="81"/>
        <v>25.999999999999996</v>
      </c>
      <c r="AB152" s="100">
        <f t="shared" si="82"/>
        <v>32.000000000000007</v>
      </c>
      <c r="AC152" s="100">
        <f t="shared" si="83"/>
        <v>37.000974313826596</v>
      </c>
      <c r="AD152" s="100">
        <f t="shared" si="84"/>
        <v>37.149817156873823</v>
      </c>
      <c r="AE152" s="100">
        <f t="shared" si="85"/>
        <v>41.001079645051099</v>
      </c>
      <c r="AF152" s="100">
        <f t="shared" si="86"/>
        <v>35.000921648214351</v>
      </c>
      <c r="AG152" s="100">
        <f t="shared" si="87"/>
        <v>23.000605654540859</v>
      </c>
      <c r="AH152" s="128">
        <f t="shared" si="88"/>
        <v>31.429770250683404</v>
      </c>
      <c r="AK152" s="102"/>
      <c r="AM152" s="62"/>
      <c r="AN152" s="99"/>
    </row>
    <row r="153" spans="1:42" ht="12" customHeight="1">
      <c r="A153" s="29" t="s">
        <v>213</v>
      </c>
      <c r="B153" s="29" t="s">
        <v>235</v>
      </c>
      <c r="C153" s="112">
        <v>48.92</v>
      </c>
      <c r="D153" s="112">
        <v>51.47</v>
      </c>
      <c r="E153" s="112">
        <v>51.47</v>
      </c>
      <c r="F153" s="194">
        <v>39</v>
      </c>
      <c r="G153" s="43"/>
      <c r="H153" s="42">
        <v>2470.56</v>
      </c>
      <c r="I153" s="42">
        <v>3710.21</v>
      </c>
      <c r="J153" s="42">
        <v>4323.4799999999996</v>
      </c>
      <c r="K153" s="42">
        <v>5044.0599999999995</v>
      </c>
      <c r="L153" s="42">
        <v>5301.41</v>
      </c>
      <c r="M153" s="42">
        <v>4941.119999999999</v>
      </c>
      <c r="N153" s="42">
        <v>3620.08</v>
      </c>
      <c r="O153" s="42">
        <v>4825.43</v>
      </c>
      <c r="P153" s="42">
        <v>4838.18</v>
      </c>
      <c r="Q153" s="42">
        <v>5249.9400000000005</v>
      </c>
      <c r="R153" s="42">
        <v>4416.49</v>
      </c>
      <c r="S153" s="42">
        <v>1328.98</v>
      </c>
      <c r="T153" s="42">
        <f t="shared" si="75"/>
        <v>50069.94</v>
      </c>
      <c r="U153" s="43"/>
      <c r="V153" s="100">
        <f t="shared" si="76"/>
        <v>48</v>
      </c>
      <c r="W153" s="100">
        <f t="shared" si="77"/>
        <v>72.084903827472317</v>
      </c>
      <c r="X153" s="100">
        <f t="shared" si="78"/>
        <v>84</v>
      </c>
      <c r="Y153" s="100">
        <f t="shared" si="79"/>
        <v>97.999999999999986</v>
      </c>
      <c r="Z153" s="100">
        <f t="shared" si="80"/>
        <v>103</v>
      </c>
      <c r="AA153" s="100">
        <f t="shared" si="81"/>
        <v>95.999999999999986</v>
      </c>
      <c r="AB153" s="100">
        <f t="shared" si="82"/>
        <v>74</v>
      </c>
      <c r="AC153" s="100">
        <f t="shared" si="83"/>
        <v>93.752282883232965</v>
      </c>
      <c r="AD153" s="100">
        <f t="shared" si="84"/>
        <v>94.000000000000014</v>
      </c>
      <c r="AE153" s="100">
        <f t="shared" si="85"/>
        <v>102.00000000000001</v>
      </c>
      <c r="AF153" s="100">
        <f t="shared" si="86"/>
        <v>85.807072080823772</v>
      </c>
      <c r="AG153" s="100">
        <f t="shared" si="87"/>
        <v>25.820477948319411</v>
      </c>
      <c r="AH153" s="128">
        <f t="shared" si="88"/>
        <v>81.372061394987369</v>
      </c>
      <c r="AK153" s="102"/>
      <c r="AM153" s="62"/>
      <c r="AN153" s="102"/>
    </row>
    <row r="154" spans="1:42" ht="12" customHeight="1">
      <c r="A154" s="29" t="s">
        <v>214</v>
      </c>
      <c r="B154" s="29" t="s">
        <v>236</v>
      </c>
      <c r="C154" s="112">
        <v>43.37</v>
      </c>
      <c r="D154" s="112">
        <v>45.631818284732383</v>
      </c>
      <c r="E154" s="112">
        <v>45.63</v>
      </c>
      <c r="F154" s="194">
        <v>39</v>
      </c>
      <c r="G154" s="43"/>
      <c r="H154" s="42">
        <v>2818.24</v>
      </c>
      <c r="I154" s="42">
        <v>2792.5</v>
      </c>
      <c r="J154" s="42">
        <v>2786.1099999999997</v>
      </c>
      <c r="K154" s="42">
        <v>2854.69</v>
      </c>
      <c r="L154" s="42">
        <v>2943.73</v>
      </c>
      <c r="M154" s="42">
        <v>2892.78</v>
      </c>
      <c r="N154" s="42">
        <v>2620.42</v>
      </c>
      <c r="O154" s="42">
        <v>2862.34</v>
      </c>
      <c r="P154" s="42">
        <v>2917.1500000000005</v>
      </c>
      <c r="Q154" s="42">
        <v>2880.7</v>
      </c>
      <c r="R154" s="42">
        <v>2863.87</v>
      </c>
      <c r="S154" s="42">
        <v>2830.4799999999996</v>
      </c>
      <c r="T154" s="42">
        <f t="shared" si="75"/>
        <v>34063.01</v>
      </c>
      <c r="U154" s="43"/>
      <c r="V154" s="248">
        <f t="shared" ref="V154:V163" si="89">H154/$D154</f>
        <v>61.760414244613479</v>
      </c>
      <c r="W154" s="248">
        <f t="shared" ref="W154:W163" si="90">I154/$D154</f>
        <v>61.196334158227529</v>
      </c>
      <c r="X154" s="248">
        <f t="shared" ref="X154:X163" si="91">J154/$D154</f>
        <v>61.056300290628215</v>
      </c>
      <c r="Y154" s="248">
        <f t="shared" ref="Y154:Y163" si="92">K154/$D154</f>
        <v>62.559198982327864</v>
      </c>
      <c r="Z154" s="248">
        <f t="shared" ref="Z154:Z163" si="93">L154/$D154</f>
        <v>64.510469024744538</v>
      </c>
      <c r="AA154" s="248">
        <f t="shared" ref="AA154:AA163" si="94">M154/$E154</f>
        <v>63.396449704142015</v>
      </c>
      <c r="AB154" s="248">
        <f t="shared" ref="AB154:AB163" si="95">N154/$C154</f>
        <v>60.420106064099613</v>
      </c>
      <c r="AC154" s="248">
        <f t="shared" ref="AC154:AC163" si="96">O154/$D154</f>
        <v>62.726845161848168</v>
      </c>
      <c r="AD154" s="248">
        <f t="shared" ref="AD154:AD163" si="97">P154/$D154</f>
        <v>63.927980730411271</v>
      </c>
      <c r="AE154" s="248">
        <f t="shared" ref="AE154:AE163" si="98">Q154/$D154</f>
        <v>63.129195992696879</v>
      </c>
      <c r="AF154" s="248">
        <f t="shared" ref="AF154:AF163" si="99">R154/$D154</f>
        <v>62.760374397752223</v>
      </c>
      <c r="AG154" s="248">
        <f t="shared" ref="AG154:AG163" si="100">S154/$D154</f>
        <v>62.028648131845962</v>
      </c>
      <c r="AH154" s="186">
        <f>SUM(V154:AG154)/12</f>
        <v>62.456026406944822</v>
      </c>
      <c r="AK154" s="102"/>
      <c r="AM154" s="62"/>
      <c r="AN154" s="102"/>
      <c r="AO154" s="29">
        <v>1</v>
      </c>
      <c r="AP154" s="81">
        <f t="shared" ref="AP154:AP158" si="101">+AO154*AH154</f>
        <v>62.456026406944822</v>
      </c>
    </row>
    <row r="155" spans="1:42" ht="12" customHeight="1">
      <c r="A155" s="29" t="s">
        <v>215</v>
      </c>
      <c r="B155" s="29" t="s">
        <v>237</v>
      </c>
      <c r="C155" s="112">
        <v>50.58</v>
      </c>
      <c r="D155" s="112">
        <v>53.221243872798517</v>
      </c>
      <c r="E155" s="112">
        <v>53.22</v>
      </c>
      <c r="F155" s="194">
        <v>39</v>
      </c>
      <c r="G155" s="43"/>
      <c r="H155" s="42">
        <v>5691.9</v>
      </c>
      <c r="I155" s="42">
        <v>5742.4199999999992</v>
      </c>
      <c r="J155" s="42">
        <v>5800.98</v>
      </c>
      <c r="K155" s="42">
        <v>6036.9100000000008</v>
      </c>
      <c r="L155" s="42">
        <v>5907.42</v>
      </c>
      <c r="M155" s="42">
        <v>6072.3899999999994</v>
      </c>
      <c r="N155" s="42">
        <v>5236.66</v>
      </c>
      <c r="O155" s="42">
        <v>5581.22</v>
      </c>
      <c r="P155" s="42">
        <v>5479.3</v>
      </c>
      <c r="Q155" s="42">
        <v>5619.1</v>
      </c>
      <c r="R155" s="42">
        <v>5686.5599999999995</v>
      </c>
      <c r="S155" s="42">
        <v>5732.84</v>
      </c>
      <c r="T155" s="42">
        <f t="shared" si="75"/>
        <v>68587.7</v>
      </c>
      <c r="U155" s="43"/>
      <c r="V155" s="248">
        <f t="shared" si="89"/>
        <v>106.94789497223948</v>
      </c>
      <c r="W155" s="248">
        <f t="shared" si="90"/>
        <v>107.89713997900303</v>
      </c>
      <c r="X155" s="248">
        <f t="shared" si="91"/>
        <v>108.99745248090476</v>
      </c>
      <c r="Y155" s="248">
        <f t="shared" si="92"/>
        <v>113.43045672567374</v>
      </c>
      <c r="Z155" s="248">
        <f t="shared" si="93"/>
        <v>110.99740573743513</v>
      </c>
      <c r="AA155" s="248">
        <f t="shared" si="94"/>
        <v>114.09977452085681</v>
      </c>
      <c r="AB155" s="248">
        <f t="shared" si="95"/>
        <v>103.53222617635429</v>
      </c>
      <c r="AC155" s="248">
        <f t="shared" si="96"/>
        <v>104.86827428046215</v>
      </c>
      <c r="AD155" s="248">
        <f t="shared" si="97"/>
        <v>102.95324951622338</v>
      </c>
      <c r="AE155" s="248">
        <f t="shared" si="98"/>
        <v>105.58002014064037</v>
      </c>
      <c r="AF155" s="248">
        <f t="shared" si="99"/>
        <v>106.84755909860294</v>
      </c>
      <c r="AG155" s="248">
        <f t="shared" si="100"/>
        <v>107.71713667011954</v>
      </c>
      <c r="AH155" s="186">
        <f t="shared" ref="AH155:AH156" si="102">SUM(V155:AG155)/12</f>
        <v>107.82238252487629</v>
      </c>
      <c r="AK155" s="102"/>
      <c r="AO155" s="29">
        <v>1</v>
      </c>
      <c r="AP155" s="81">
        <f t="shared" si="101"/>
        <v>107.82238252487629</v>
      </c>
    </row>
    <row r="156" spans="1:42" ht="12" customHeight="1">
      <c r="A156" s="29" t="s">
        <v>216</v>
      </c>
      <c r="B156" s="29" t="s">
        <v>238</v>
      </c>
      <c r="C156" s="112">
        <v>57.74</v>
      </c>
      <c r="D156" s="112">
        <v>60.747159623307617</v>
      </c>
      <c r="E156" s="112">
        <v>60.75</v>
      </c>
      <c r="F156" s="194">
        <v>39</v>
      </c>
      <c r="G156" s="43"/>
      <c r="H156" s="42">
        <v>2286.17</v>
      </c>
      <c r="I156" s="42">
        <v>2308.5</v>
      </c>
      <c r="J156" s="42">
        <v>2369.25</v>
      </c>
      <c r="K156" s="42">
        <v>2347.06</v>
      </c>
      <c r="L156" s="42">
        <v>2308.5</v>
      </c>
      <c r="M156" s="42">
        <v>2413.9899999999998</v>
      </c>
      <c r="N156" s="42">
        <v>2057.25</v>
      </c>
      <c r="O156" s="42">
        <v>2150.61</v>
      </c>
      <c r="P156" s="42">
        <v>2187</v>
      </c>
      <c r="Q156" s="42">
        <v>2187</v>
      </c>
      <c r="R156" s="42">
        <v>2247.75</v>
      </c>
      <c r="S156" s="42">
        <v>2321.1</v>
      </c>
      <c r="T156" s="42">
        <f t="shared" si="75"/>
        <v>27184.179999999997</v>
      </c>
      <c r="U156" s="43"/>
      <c r="V156" s="248">
        <f t="shared" si="89"/>
        <v>37.634187576448213</v>
      </c>
      <c r="W156" s="248">
        <f t="shared" si="90"/>
        <v>38.0017767796055</v>
      </c>
      <c r="X156" s="248">
        <f t="shared" si="91"/>
        <v>39.001823536963535</v>
      </c>
      <c r="Y156" s="248">
        <f t="shared" si="92"/>
        <v>38.636538968308805</v>
      </c>
      <c r="Z156" s="248">
        <f t="shared" si="93"/>
        <v>38.0017767796055</v>
      </c>
      <c r="AA156" s="248">
        <f t="shared" si="94"/>
        <v>39.736460905349787</v>
      </c>
      <c r="AB156" s="248">
        <f t="shared" si="95"/>
        <v>35.629546241773468</v>
      </c>
      <c r="AC156" s="248">
        <f t="shared" si="96"/>
        <v>35.402642910975693</v>
      </c>
      <c r="AD156" s="248">
        <f t="shared" si="97"/>
        <v>36.001683264889415</v>
      </c>
      <c r="AE156" s="248">
        <f t="shared" si="98"/>
        <v>36.001683264889415</v>
      </c>
      <c r="AF156" s="248">
        <f t="shared" si="99"/>
        <v>37.001730022247457</v>
      </c>
      <c r="AG156" s="248">
        <f t="shared" si="100"/>
        <v>38.209193884835308</v>
      </c>
      <c r="AH156" s="186">
        <f t="shared" si="102"/>
        <v>37.438253677991014</v>
      </c>
      <c r="AK156" s="102"/>
      <c r="AO156" s="29">
        <v>1</v>
      </c>
      <c r="AP156" s="81">
        <f t="shared" si="101"/>
        <v>37.438253677991014</v>
      </c>
    </row>
    <row r="157" spans="1:42" ht="12" customHeight="1">
      <c r="A157" s="29" t="s">
        <v>217</v>
      </c>
      <c r="B157" s="29" t="s">
        <v>239</v>
      </c>
      <c r="C157" s="112">
        <v>4.5599999999999996</v>
      </c>
      <c r="D157" s="112">
        <v>4.7949927355564297</v>
      </c>
      <c r="E157" s="112">
        <v>4.79</v>
      </c>
      <c r="F157" s="194">
        <v>39</v>
      </c>
      <c r="G157" s="43"/>
      <c r="H157" s="42">
        <v>8466.8200000000015</v>
      </c>
      <c r="I157" s="42">
        <v>6354.02</v>
      </c>
      <c r="J157" s="42">
        <v>9152.86</v>
      </c>
      <c r="K157" s="42">
        <v>9621.8599999999988</v>
      </c>
      <c r="L157" s="42">
        <v>10110.439999999999</v>
      </c>
      <c r="M157" s="42">
        <v>9174.31</v>
      </c>
      <c r="N157" s="42">
        <v>9774.9599999999991</v>
      </c>
      <c r="O157" s="42">
        <v>11630.9</v>
      </c>
      <c r="P157" s="42">
        <v>10901.259999999998</v>
      </c>
      <c r="Q157" s="42">
        <v>11059.460000000001</v>
      </c>
      <c r="R157" s="42">
        <v>10916.52</v>
      </c>
      <c r="S157" s="42">
        <v>8470.94</v>
      </c>
      <c r="T157" s="42">
        <f t="shared" si="75"/>
        <v>115634.35</v>
      </c>
      <c r="U157" s="43"/>
      <c r="V157" s="248">
        <f t="shared" si="89"/>
        <v>1765.7628419780033</v>
      </c>
      <c r="W157" s="248">
        <f t="shared" si="90"/>
        <v>1325.1365227068807</v>
      </c>
      <c r="X157" s="248">
        <f t="shared" si="91"/>
        <v>1908.8370941896467</v>
      </c>
      <c r="Y157" s="248">
        <f t="shared" si="92"/>
        <v>2006.6474613508337</v>
      </c>
      <c r="Z157" s="248">
        <f t="shared" si="93"/>
        <v>2108.5412549278335</v>
      </c>
      <c r="AA157" s="248">
        <f t="shared" si="94"/>
        <v>1915.3048016701459</v>
      </c>
      <c r="AB157" s="248">
        <f t="shared" si="95"/>
        <v>2143.6315789473683</v>
      </c>
      <c r="AC157" s="248">
        <f t="shared" si="96"/>
        <v>2425.6345403306027</v>
      </c>
      <c r="AD157" s="248">
        <f t="shared" si="97"/>
        <v>2273.4674693380894</v>
      </c>
      <c r="AE157" s="248">
        <f t="shared" si="98"/>
        <v>2306.4602200521622</v>
      </c>
      <c r="AF157" s="248">
        <f t="shared" si="99"/>
        <v>2276.649955911394</v>
      </c>
      <c r="AG157" s="248">
        <f t="shared" si="100"/>
        <v>1766.6220716426174</v>
      </c>
      <c r="AH157" s="186">
        <f>SUM(V157:AG157)/12/30</f>
        <v>67.285266147348821</v>
      </c>
      <c r="AK157" s="102"/>
      <c r="AO157" s="29">
        <v>1</v>
      </c>
      <c r="AP157" s="81">
        <f t="shared" si="101"/>
        <v>67.285266147348821</v>
      </c>
    </row>
    <row r="158" spans="1:42" ht="12" customHeight="1">
      <c r="A158" s="29" t="s">
        <v>218</v>
      </c>
      <c r="B158" s="29" t="s">
        <v>240</v>
      </c>
      <c r="C158" s="112">
        <v>5.4</v>
      </c>
      <c r="D158" s="112">
        <v>5.6841304613549735</v>
      </c>
      <c r="E158" s="112">
        <v>5.68</v>
      </c>
      <c r="F158" s="194">
        <v>39</v>
      </c>
      <c r="G158" s="43"/>
      <c r="H158" s="42">
        <v>16812.14</v>
      </c>
      <c r="I158" s="42">
        <v>17994.240000000002</v>
      </c>
      <c r="J158" s="42">
        <v>19295.879999999997</v>
      </c>
      <c r="K158" s="42">
        <v>20321.939999999999</v>
      </c>
      <c r="L158" s="42">
        <v>20760.399999999998</v>
      </c>
      <c r="M158" s="42">
        <v>20714.959999999995</v>
      </c>
      <c r="N158" s="42">
        <v>21388.5</v>
      </c>
      <c r="O158" s="42">
        <v>21022.14</v>
      </c>
      <c r="P158" s="42">
        <v>22196.440000000002</v>
      </c>
      <c r="Q158" s="42">
        <v>21707.14</v>
      </c>
      <c r="R158" s="42">
        <v>19848.86</v>
      </c>
      <c r="S158" s="42">
        <v>17499.480000000003</v>
      </c>
      <c r="T158" s="42">
        <f t="shared" si="75"/>
        <v>239562.12000000002</v>
      </c>
      <c r="U158" s="43"/>
      <c r="V158" s="248">
        <f t="shared" si="89"/>
        <v>2957.7329574508658</v>
      </c>
      <c r="W158" s="248">
        <f t="shared" si="90"/>
        <v>3165.6979237789283</v>
      </c>
      <c r="X158" s="248">
        <f t="shared" si="91"/>
        <v>3394.6933715170708</v>
      </c>
      <c r="Y158" s="248">
        <f t="shared" si="92"/>
        <v>3575.206469690298</v>
      </c>
      <c r="Z158" s="248">
        <f t="shared" si="93"/>
        <v>3652.3440376931758</v>
      </c>
      <c r="AA158" s="248">
        <f t="shared" si="94"/>
        <v>3646.9999999999995</v>
      </c>
      <c r="AB158" s="248">
        <f t="shared" si="95"/>
        <v>3960.833333333333</v>
      </c>
      <c r="AC158" s="248">
        <f t="shared" si="96"/>
        <v>3698.3915381472043</v>
      </c>
      <c r="AD158" s="248">
        <f t="shared" si="97"/>
        <v>3904.9842629243335</v>
      </c>
      <c r="AE158" s="248">
        <f t="shared" si="98"/>
        <v>3818.9024948638298</v>
      </c>
      <c r="AF158" s="248">
        <f t="shared" si="99"/>
        <v>3491.9782603421213</v>
      </c>
      <c r="AG158" s="248">
        <f t="shared" si="100"/>
        <v>3078.6555866327717</v>
      </c>
      <c r="AH158" s="186">
        <f>SUM(V158:AG158)/12/30</f>
        <v>117.62894510103868</v>
      </c>
      <c r="AK158" s="102"/>
      <c r="AO158" s="29">
        <v>1</v>
      </c>
      <c r="AP158" s="81">
        <f t="shared" si="101"/>
        <v>117.62894510103868</v>
      </c>
    </row>
    <row r="159" spans="1:42" ht="12" customHeight="1">
      <c r="A159" s="29" t="s">
        <v>219</v>
      </c>
      <c r="B159" s="29" t="s">
        <v>241</v>
      </c>
      <c r="C159" s="112">
        <v>5.86</v>
      </c>
      <c r="D159" s="112">
        <v>6.1604542430327642</v>
      </c>
      <c r="E159" s="112">
        <v>6.16</v>
      </c>
      <c r="F159" s="194">
        <v>39</v>
      </c>
      <c r="G159" s="43"/>
      <c r="H159" s="42">
        <v>5574.5899999999992</v>
      </c>
      <c r="I159" s="42">
        <v>5957.0199999999995</v>
      </c>
      <c r="J159" s="42">
        <v>4404.4000000000005</v>
      </c>
      <c r="K159" s="42">
        <v>4891.0400000000009</v>
      </c>
      <c r="L159" s="42">
        <v>5907.44</v>
      </c>
      <c r="M159" s="42">
        <v>6671.28</v>
      </c>
      <c r="N159" s="42">
        <v>6240.9000000000005</v>
      </c>
      <c r="O159" s="42">
        <v>7736.36</v>
      </c>
      <c r="P159" s="42">
        <v>5675.75</v>
      </c>
      <c r="Q159" s="42">
        <v>7077.84</v>
      </c>
      <c r="R159" s="42">
        <v>7172.9400000000005</v>
      </c>
      <c r="S159" s="42">
        <v>5962.88</v>
      </c>
      <c r="T159" s="42">
        <f t="shared" si="75"/>
        <v>73272.44</v>
      </c>
      <c r="U159" s="43"/>
      <c r="V159" s="248">
        <f t="shared" si="89"/>
        <v>904.89918114474187</v>
      </c>
      <c r="W159" s="248">
        <f t="shared" si="90"/>
        <v>966.97739565830864</v>
      </c>
      <c r="X159" s="248">
        <f t="shared" si="91"/>
        <v>714.94727924993629</v>
      </c>
      <c r="Y159" s="248">
        <f t="shared" si="92"/>
        <v>793.94145416006916</v>
      </c>
      <c r="Z159" s="248">
        <f t="shared" si="93"/>
        <v>958.92928783313118</v>
      </c>
      <c r="AA159" s="248">
        <f t="shared" si="94"/>
        <v>1083</v>
      </c>
      <c r="AB159" s="248">
        <f t="shared" si="95"/>
        <v>1065</v>
      </c>
      <c r="AC159" s="248">
        <f t="shared" si="96"/>
        <v>1255.8099930292517</v>
      </c>
      <c r="AD159" s="248">
        <f t="shared" si="97"/>
        <v>921.32004817973507</v>
      </c>
      <c r="AE159" s="248">
        <f t="shared" si="98"/>
        <v>1148.915278123324</v>
      </c>
      <c r="AF159" s="248">
        <f t="shared" si="99"/>
        <v>1164.3524514628639</v>
      </c>
      <c r="AG159" s="248">
        <f t="shared" si="100"/>
        <v>967.92862421529821</v>
      </c>
      <c r="AH159" s="186">
        <f>SUM(V159:AG159)/12/30</f>
        <v>33.183391647379615</v>
      </c>
      <c r="AK159" s="102"/>
      <c r="AO159" s="29">
        <v>1</v>
      </c>
      <c r="AP159" s="81">
        <f>+AO159*AH159</f>
        <v>33.183391647379615</v>
      </c>
    </row>
    <row r="160" spans="1:42" ht="12" customHeight="1">
      <c r="A160" s="29" t="s">
        <v>369</v>
      </c>
      <c r="B160" s="29" t="s">
        <v>404</v>
      </c>
      <c r="C160" s="112">
        <v>119.8</v>
      </c>
      <c r="D160" s="112">
        <v>126</v>
      </c>
      <c r="E160" s="112">
        <v>126</v>
      </c>
      <c r="F160" s="194">
        <v>33</v>
      </c>
      <c r="G160" s="43"/>
      <c r="H160" s="42">
        <v>0</v>
      </c>
      <c r="I160" s="42">
        <v>126</v>
      </c>
      <c r="J160" s="42">
        <v>0</v>
      </c>
      <c r="K160" s="42">
        <v>0</v>
      </c>
      <c r="L160" s="42">
        <v>0</v>
      </c>
      <c r="M160" s="42">
        <v>126</v>
      </c>
      <c r="N160" s="42">
        <v>0</v>
      </c>
      <c r="O160" s="42">
        <v>0</v>
      </c>
      <c r="P160" s="42">
        <v>0</v>
      </c>
      <c r="Q160" s="42">
        <v>0</v>
      </c>
      <c r="R160" s="42">
        <v>0</v>
      </c>
      <c r="S160" s="42">
        <v>0</v>
      </c>
      <c r="T160" s="42">
        <f t="shared" si="75"/>
        <v>252</v>
      </c>
      <c r="U160" s="43"/>
      <c r="V160" s="100">
        <f t="shared" si="89"/>
        <v>0</v>
      </c>
      <c r="W160" s="100">
        <f t="shared" si="90"/>
        <v>1</v>
      </c>
      <c r="X160" s="100">
        <f t="shared" si="91"/>
        <v>0</v>
      </c>
      <c r="Y160" s="100">
        <f t="shared" si="92"/>
        <v>0</v>
      </c>
      <c r="Z160" s="100">
        <f t="shared" si="93"/>
        <v>0</v>
      </c>
      <c r="AA160" s="100">
        <f t="shared" si="94"/>
        <v>1</v>
      </c>
      <c r="AB160" s="100">
        <f t="shared" si="95"/>
        <v>0</v>
      </c>
      <c r="AC160" s="100">
        <f t="shared" si="96"/>
        <v>0</v>
      </c>
      <c r="AD160" s="100">
        <f t="shared" si="97"/>
        <v>0</v>
      </c>
      <c r="AE160" s="100">
        <f t="shared" si="98"/>
        <v>0</v>
      </c>
      <c r="AF160" s="100">
        <f t="shared" si="99"/>
        <v>0</v>
      </c>
      <c r="AG160" s="100">
        <f t="shared" si="100"/>
        <v>0</v>
      </c>
      <c r="AH160" s="128">
        <f t="shared" ref="AH160:AH163" si="103">SUM(V160:AG160)/12</f>
        <v>0.16666666666666666</v>
      </c>
      <c r="AK160" s="102"/>
    </row>
    <row r="161" spans="1:42" ht="12" customHeight="1">
      <c r="A161" s="29" t="s">
        <v>368</v>
      </c>
      <c r="B161" s="29" t="s">
        <v>404</v>
      </c>
      <c r="C161" s="112">
        <v>239.6</v>
      </c>
      <c r="D161" s="112">
        <v>252</v>
      </c>
      <c r="E161" s="112">
        <v>252</v>
      </c>
      <c r="F161" s="194">
        <v>33</v>
      </c>
      <c r="G161" s="43"/>
      <c r="H161" s="42">
        <v>0</v>
      </c>
      <c r="I161" s="42">
        <v>0</v>
      </c>
      <c r="J161" s="42">
        <v>0</v>
      </c>
      <c r="K161" s="42">
        <v>0</v>
      </c>
      <c r="L161" s="42">
        <v>252</v>
      </c>
      <c r="M161" s="42">
        <v>0</v>
      </c>
      <c r="N161" s="42">
        <v>0</v>
      </c>
      <c r="O161" s="42">
        <v>504</v>
      </c>
      <c r="P161" s="42">
        <v>0</v>
      </c>
      <c r="Q161" s="42">
        <v>0</v>
      </c>
      <c r="R161" s="42">
        <v>0</v>
      </c>
      <c r="S161" s="42">
        <v>0</v>
      </c>
      <c r="T161" s="42">
        <f t="shared" si="75"/>
        <v>756</v>
      </c>
      <c r="U161" s="43"/>
      <c r="V161" s="100">
        <f t="shared" si="89"/>
        <v>0</v>
      </c>
      <c r="W161" s="100">
        <f t="shared" si="90"/>
        <v>0</v>
      </c>
      <c r="X161" s="100">
        <f t="shared" si="91"/>
        <v>0</v>
      </c>
      <c r="Y161" s="100">
        <f t="shared" si="92"/>
        <v>0</v>
      </c>
      <c r="Z161" s="100">
        <f t="shared" si="93"/>
        <v>1</v>
      </c>
      <c r="AA161" s="100">
        <f t="shared" si="94"/>
        <v>0</v>
      </c>
      <c r="AB161" s="100">
        <f t="shared" si="95"/>
        <v>0</v>
      </c>
      <c r="AC161" s="100">
        <f t="shared" si="96"/>
        <v>2</v>
      </c>
      <c r="AD161" s="100">
        <f t="shared" si="97"/>
        <v>0</v>
      </c>
      <c r="AE161" s="100">
        <f t="shared" si="98"/>
        <v>0</v>
      </c>
      <c r="AF161" s="100">
        <f t="shared" si="99"/>
        <v>0</v>
      </c>
      <c r="AG161" s="100">
        <f t="shared" si="100"/>
        <v>0</v>
      </c>
      <c r="AH161" s="128">
        <f t="shared" si="103"/>
        <v>0.25</v>
      </c>
      <c r="AK161" s="102"/>
    </row>
    <row r="162" spans="1:42" ht="12" customHeight="1">
      <c r="A162" s="29" t="s">
        <v>220</v>
      </c>
      <c r="B162" s="29" t="s">
        <v>243</v>
      </c>
      <c r="C162" s="112">
        <v>3.64</v>
      </c>
      <c r="D162" s="112">
        <v>3.8317601992746746</v>
      </c>
      <c r="E162" s="112">
        <v>3.85</v>
      </c>
      <c r="F162" s="194">
        <v>40</v>
      </c>
      <c r="G162" s="43"/>
      <c r="H162" s="42">
        <v>9080.93</v>
      </c>
      <c r="I162" s="42">
        <v>8674.9499999999989</v>
      </c>
      <c r="J162" s="42">
        <v>11149.130000000001</v>
      </c>
      <c r="K162" s="42">
        <v>9276.26</v>
      </c>
      <c r="L162" s="42">
        <v>11198.92</v>
      </c>
      <c r="M162" s="42">
        <v>12789.96</v>
      </c>
      <c r="N162" s="42">
        <v>9551.36</v>
      </c>
      <c r="O162" s="42">
        <v>10827.720000000001</v>
      </c>
      <c r="P162" s="42">
        <v>10576.720000000001</v>
      </c>
      <c r="Q162" s="42">
        <v>11463.19</v>
      </c>
      <c r="R162" s="42">
        <v>11451.7</v>
      </c>
      <c r="S162" s="42">
        <v>8077.4699999999993</v>
      </c>
      <c r="T162" s="42">
        <f t="shared" si="75"/>
        <v>124118.31</v>
      </c>
      <c r="U162" s="43"/>
      <c r="V162" s="100">
        <f t="shared" si="89"/>
        <v>2369.9108315073991</v>
      </c>
      <c r="W162" s="100">
        <f t="shared" si="90"/>
        <v>2263.9595248267642</v>
      </c>
      <c r="X162" s="100">
        <f t="shared" si="91"/>
        <v>2909.6627712011973</v>
      </c>
      <c r="Y162" s="100">
        <f t="shared" si="92"/>
        <v>2420.887403589591</v>
      </c>
      <c r="Z162" s="100">
        <f t="shared" si="93"/>
        <v>2922.6567993790104</v>
      </c>
      <c r="AA162" s="100">
        <f t="shared" si="94"/>
        <v>3322.0675324675321</v>
      </c>
      <c r="AB162" s="100">
        <f t="shared" si="95"/>
        <v>2624</v>
      </c>
      <c r="AC162" s="100">
        <f t="shared" si="96"/>
        <v>2825.7822611262609</v>
      </c>
      <c r="AD162" s="100">
        <f t="shared" si="97"/>
        <v>2760.2771180728118</v>
      </c>
      <c r="AE162" s="100">
        <f t="shared" si="98"/>
        <v>2991.6251027843291</v>
      </c>
      <c r="AF162" s="100">
        <f t="shared" si="99"/>
        <v>2988.6264808971414</v>
      </c>
      <c r="AG162" s="100">
        <f t="shared" si="100"/>
        <v>2108.0311866930001</v>
      </c>
      <c r="AH162" s="128">
        <f t="shared" si="103"/>
        <v>2708.9572510454195</v>
      </c>
      <c r="AK162" s="102"/>
    </row>
    <row r="163" spans="1:42" ht="12" customHeight="1">
      <c r="A163" s="29" t="s">
        <v>221</v>
      </c>
      <c r="B163" s="29" t="s">
        <v>244</v>
      </c>
      <c r="C163" s="112">
        <v>85.87</v>
      </c>
      <c r="D163" s="112">
        <v>90.34</v>
      </c>
      <c r="E163" s="112">
        <v>90.34</v>
      </c>
      <c r="F163" s="193">
        <v>29</v>
      </c>
      <c r="G163" s="112"/>
      <c r="H163" s="42">
        <v>1764.6000000000001</v>
      </c>
      <c r="I163" s="42">
        <v>1650.98</v>
      </c>
      <c r="J163" s="42">
        <v>1574.3</v>
      </c>
      <c r="K163" s="42">
        <v>821.75</v>
      </c>
      <c r="L163" s="42">
        <v>457.98</v>
      </c>
      <c r="M163" s="42">
        <v>561.78</v>
      </c>
      <c r="N163" s="42">
        <v>696.33999999999992</v>
      </c>
      <c r="O163" s="42">
        <v>1062.78</v>
      </c>
      <c r="P163" s="42">
        <v>2545.1799999999998</v>
      </c>
      <c r="Q163" s="42">
        <v>2036.6999999999998</v>
      </c>
      <c r="R163" s="42">
        <v>1684.87</v>
      </c>
      <c r="S163" s="42">
        <v>2498.44</v>
      </c>
      <c r="T163" s="42">
        <f t="shared" si="75"/>
        <v>17355.699999999997</v>
      </c>
      <c r="U163" s="112"/>
      <c r="V163" s="100">
        <f t="shared" si="89"/>
        <v>19.532875802523801</v>
      </c>
      <c r="W163" s="100">
        <f t="shared" si="90"/>
        <v>18.275182643347353</v>
      </c>
      <c r="X163" s="100">
        <f t="shared" si="91"/>
        <v>17.426389196369271</v>
      </c>
      <c r="Y163" s="100">
        <f t="shared" si="92"/>
        <v>9.0961921629400049</v>
      </c>
      <c r="Z163" s="100">
        <f t="shared" si="93"/>
        <v>5.0695151649324774</v>
      </c>
      <c r="AA163" s="100">
        <f t="shared" si="94"/>
        <v>6.2185078591985823</v>
      </c>
      <c r="AB163" s="100">
        <f t="shared" si="95"/>
        <v>8.1092348899499225</v>
      </c>
      <c r="AC163" s="100">
        <f t="shared" si="96"/>
        <v>11.764224042506088</v>
      </c>
      <c r="AD163" s="100">
        <f t="shared" si="97"/>
        <v>28.173345140580029</v>
      </c>
      <c r="AE163" s="100">
        <f t="shared" si="98"/>
        <v>22.544830639805177</v>
      </c>
      <c r="AF163" s="100">
        <f t="shared" si="99"/>
        <v>18.65032100951959</v>
      </c>
      <c r="AG163" s="100">
        <f t="shared" si="100"/>
        <v>27.655966349346912</v>
      </c>
      <c r="AH163" s="128">
        <f t="shared" si="103"/>
        <v>16.043048741751601</v>
      </c>
      <c r="AK163" s="102"/>
    </row>
    <row r="164" spans="1:42" ht="12" customHeight="1" thickBot="1">
      <c r="A164" s="30"/>
      <c r="B164" s="30"/>
      <c r="C164" s="43"/>
      <c r="D164" s="43"/>
      <c r="E164" s="43"/>
      <c r="F164" s="193"/>
      <c r="G164" s="43"/>
      <c r="T164" s="42"/>
      <c r="U164" s="43"/>
      <c r="AK164" s="102"/>
    </row>
    <row r="165" spans="1:42" ht="12" customHeight="1" thickBot="1">
      <c r="A165" s="30"/>
      <c r="B165" s="44" t="s">
        <v>19</v>
      </c>
      <c r="C165" s="43"/>
      <c r="D165" s="245"/>
      <c r="E165" s="43"/>
      <c r="F165" s="193"/>
      <c r="G165" s="43"/>
      <c r="H165" s="70">
        <f t="shared" ref="H165:T165" si="104">SUM(H140:H164)</f>
        <v>194559.89999999997</v>
      </c>
      <c r="I165" s="70">
        <f t="shared" si="104"/>
        <v>191944.45999999996</v>
      </c>
      <c r="J165" s="70">
        <f t="shared" si="104"/>
        <v>218976.30000000002</v>
      </c>
      <c r="K165" s="70">
        <f t="shared" si="104"/>
        <v>199633.66999999998</v>
      </c>
      <c r="L165" s="70">
        <f t="shared" si="104"/>
        <v>223161.60000000006</v>
      </c>
      <c r="M165" s="70">
        <f t="shared" si="104"/>
        <v>228395.65999999997</v>
      </c>
      <c r="N165" s="70">
        <f t="shared" si="104"/>
        <v>202161.75999999998</v>
      </c>
      <c r="O165" s="70">
        <f t="shared" si="104"/>
        <v>237121.63</v>
      </c>
      <c r="P165" s="70">
        <f t="shared" si="104"/>
        <v>228241.74999999997</v>
      </c>
      <c r="Q165" s="70">
        <f t="shared" si="104"/>
        <v>243101.85</v>
      </c>
      <c r="R165" s="70">
        <f t="shared" si="104"/>
        <v>225529.5</v>
      </c>
      <c r="S165" s="70">
        <f t="shared" si="104"/>
        <v>184055.59000000005</v>
      </c>
      <c r="T165" s="70">
        <f t="shared" si="104"/>
        <v>2576883.6700000004</v>
      </c>
      <c r="U165" s="43"/>
      <c r="AH165" s="247">
        <f>SUM(AH154:AH159)</f>
        <v>425.81426550557921</v>
      </c>
      <c r="AK165" s="102"/>
      <c r="AL165" s="89">
        <f>SUM(AL140:AL161)</f>
        <v>0</v>
      </c>
      <c r="AM165"/>
      <c r="AN165" s="89">
        <f>SUM(AN140:AN161)</f>
        <v>0</v>
      </c>
      <c r="AO165"/>
      <c r="AP165" s="89">
        <f>SUM(AP140:AP161)</f>
        <v>425.81426550557921</v>
      </c>
    </row>
    <row r="166" spans="1:42" ht="12" customHeight="1">
      <c r="A166" s="30"/>
      <c r="B166" s="30"/>
      <c r="C166" s="43"/>
      <c r="D166" s="43"/>
      <c r="E166" s="43"/>
      <c r="F166" s="193"/>
      <c r="G166" s="43"/>
      <c r="U166" s="43"/>
      <c r="AK166" s="102"/>
    </row>
    <row r="167" spans="1:42" ht="12" customHeight="1">
      <c r="A167" s="32" t="s">
        <v>20</v>
      </c>
      <c r="B167" s="32" t="s">
        <v>20</v>
      </c>
      <c r="C167" s="43"/>
      <c r="D167" s="43"/>
      <c r="E167" s="43"/>
      <c r="F167" s="193"/>
      <c r="G167" s="43"/>
      <c r="U167" s="43"/>
      <c r="AK167" s="102"/>
    </row>
    <row r="168" spans="1:42" ht="12" customHeight="1">
      <c r="A168" s="29" t="s">
        <v>245</v>
      </c>
      <c r="B168" s="29" t="s">
        <v>246</v>
      </c>
      <c r="C168" s="112">
        <v>36.68</v>
      </c>
      <c r="D168" s="112">
        <v>36.68</v>
      </c>
      <c r="E168" s="112">
        <v>42.47</v>
      </c>
      <c r="F168" s="194">
        <v>34</v>
      </c>
      <c r="G168" s="43"/>
      <c r="H168" s="42">
        <v>125205.03</v>
      </c>
      <c r="I168" s="42">
        <v>118600.8</v>
      </c>
      <c r="J168" s="42">
        <v>143932.03999999998</v>
      </c>
      <c r="K168" s="42">
        <v>125492.89000000001</v>
      </c>
      <c r="L168" s="42">
        <v>141478.57</v>
      </c>
      <c r="M168" s="42">
        <v>159394.57</v>
      </c>
      <c r="N168" s="42">
        <v>124319.22</v>
      </c>
      <c r="O168" s="42">
        <v>133948.71000000002</v>
      </c>
      <c r="P168" s="42">
        <v>132234.68</v>
      </c>
      <c r="Q168" s="42">
        <v>146923.63</v>
      </c>
      <c r="R168" s="42">
        <v>144289.83000000002</v>
      </c>
      <c r="S168" s="42">
        <v>96033.81</v>
      </c>
      <c r="T168" s="42">
        <f t="shared" ref="T168" si="105">SUM(H168:S168)</f>
        <v>1591853.7800000003</v>
      </c>
      <c r="U168" s="43"/>
      <c r="V168" s="51"/>
      <c r="W168" s="51"/>
      <c r="X168" s="51"/>
      <c r="Y168" s="51"/>
      <c r="Z168" s="51"/>
      <c r="AA168" s="51"/>
      <c r="AB168" s="51"/>
      <c r="AC168" s="51"/>
      <c r="AD168" s="51"/>
      <c r="AE168" s="51"/>
      <c r="AF168" s="51"/>
      <c r="AG168" s="51"/>
      <c r="AH168" s="202"/>
      <c r="AK168" s="102"/>
    </row>
    <row r="169" spans="1:42" ht="12" customHeight="1">
      <c r="C169" s="43"/>
      <c r="D169" s="43"/>
      <c r="E169" s="43"/>
      <c r="F169" s="193"/>
      <c r="G169" s="43"/>
      <c r="U169" s="43"/>
      <c r="AK169" s="102"/>
    </row>
    <row r="170" spans="1:42" ht="12" customHeight="1">
      <c r="A170" s="30"/>
      <c r="B170" s="44" t="s">
        <v>21</v>
      </c>
      <c r="C170" s="43"/>
      <c r="D170" s="43"/>
      <c r="E170" s="43"/>
      <c r="F170" s="193"/>
      <c r="G170" s="43"/>
      <c r="H170" s="70">
        <f t="shared" ref="H170:T170" si="106">SUM(H168:H169)</f>
        <v>125205.03</v>
      </c>
      <c r="I170" s="70">
        <f t="shared" ref="I170:S170" si="107">SUM(I168:I169)</f>
        <v>118600.8</v>
      </c>
      <c r="J170" s="70">
        <f t="shared" si="107"/>
        <v>143932.03999999998</v>
      </c>
      <c r="K170" s="70">
        <f t="shared" si="107"/>
        <v>125492.89000000001</v>
      </c>
      <c r="L170" s="70">
        <f t="shared" si="107"/>
        <v>141478.57</v>
      </c>
      <c r="M170" s="70">
        <f t="shared" si="107"/>
        <v>159394.57</v>
      </c>
      <c r="N170" s="70">
        <f t="shared" si="107"/>
        <v>124319.22</v>
      </c>
      <c r="O170" s="70">
        <f t="shared" si="107"/>
        <v>133948.71000000002</v>
      </c>
      <c r="P170" s="70">
        <f t="shared" si="107"/>
        <v>132234.68</v>
      </c>
      <c r="Q170" s="70">
        <f t="shared" si="107"/>
        <v>146923.63</v>
      </c>
      <c r="R170" s="70">
        <f t="shared" si="107"/>
        <v>144289.83000000002</v>
      </c>
      <c r="S170" s="70">
        <f t="shared" si="107"/>
        <v>96033.81</v>
      </c>
      <c r="T170" s="70">
        <f t="shared" si="106"/>
        <v>1591853.7800000003</v>
      </c>
      <c r="U170" s="43"/>
      <c r="AK170" s="99"/>
    </row>
    <row r="171" spans="1:42" ht="12" customHeight="1">
      <c r="A171" s="30"/>
      <c r="B171" s="44"/>
      <c r="C171" s="43"/>
      <c r="D171" s="43"/>
      <c r="E171" s="43"/>
      <c r="F171" s="193"/>
      <c r="G171" s="43"/>
      <c r="H171" s="71"/>
      <c r="I171" s="71"/>
      <c r="J171" s="71"/>
      <c r="K171" s="71"/>
      <c r="L171" s="71"/>
      <c r="M171" s="71"/>
      <c r="N171" s="71"/>
      <c r="O171" s="71"/>
      <c r="P171" s="71"/>
      <c r="Q171" s="71"/>
      <c r="R171" s="71"/>
      <c r="S171" s="71"/>
      <c r="T171" s="71"/>
      <c r="U171" s="43"/>
      <c r="AK171" s="102"/>
    </row>
    <row r="172" spans="1:42" s="30" customFormat="1" ht="12" customHeight="1">
      <c r="A172" s="45" t="s">
        <v>22</v>
      </c>
      <c r="B172" s="45" t="s">
        <v>22</v>
      </c>
      <c r="C172" s="112"/>
      <c r="D172" s="112"/>
      <c r="E172" s="112"/>
      <c r="F172" s="193"/>
      <c r="G172" s="112"/>
      <c r="H172" s="42"/>
      <c r="I172" s="42"/>
      <c r="J172" s="42"/>
      <c r="K172" s="42"/>
      <c r="L172" s="42"/>
      <c r="M172" s="42"/>
      <c r="N172" s="42"/>
      <c r="O172" s="42"/>
      <c r="P172" s="42"/>
      <c r="Q172" s="42"/>
      <c r="R172" s="42"/>
      <c r="S172" s="42"/>
      <c r="T172" s="42"/>
      <c r="U172" s="112"/>
      <c r="V172" s="69"/>
      <c r="W172" s="69"/>
      <c r="X172" s="69"/>
      <c r="Y172" s="69"/>
      <c r="Z172" s="69"/>
      <c r="AA172" s="69"/>
      <c r="AB172" s="69"/>
      <c r="AC172" s="69"/>
      <c r="AD172" s="69"/>
      <c r="AE172" s="69"/>
      <c r="AF172" s="69"/>
      <c r="AG172" s="69"/>
      <c r="AH172" s="42"/>
      <c r="AK172" s="102"/>
      <c r="AL172" s="29"/>
    </row>
    <row r="173" spans="1:42" s="30" customFormat="1" ht="12" customHeight="1">
      <c r="A173" s="29" t="s">
        <v>247</v>
      </c>
      <c r="B173" s="29" t="s">
        <v>249</v>
      </c>
      <c r="C173" s="112"/>
      <c r="D173" s="112"/>
      <c r="E173" s="112"/>
      <c r="F173" s="193"/>
      <c r="G173" s="112"/>
      <c r="H173" s="42">
        <v>-50.25</v>
      </c>
      <c r="I173" s="42">
        <v>-13.32</v>
      </c>
      <c r="J173" s="42">
        <v>-79.900000000000006</v>
      </c>
      <c r="K173" s="42">
        <v>-10.07</v>
      </c>
      <c r="L173" s="42">
        <v>-19.630000000000003</v>
      </c>
      <c r="M173" s="42">
        <v>-44.79</v>
      </c>
      <c r="N173" s="42">
        <v>-191.68</v>
      </c>
      <c r="O173" s="42">
        <v>-30.63</v>
      </c>
      <c r="P173" s="42">
        <v>-37.979999999999997</v>
      </c>
      <c r="Q173" s="42">
        <v>-14.3</v>
      </c>
      <c r="R173" s="42">
        <v>-8.27</v>
      </c>
      <c r="S173" s="42">
        <v>-283.67</v>
      </c>
      <c r="T173" s="42">
        <f>SUM(H173:S173)</f>
        <v>-784.49</v>
      </c>
      <c r="U173" s="112"/>
      <c r="V173" s="69"/>
      <c r="W173" s="69"/>
      <c r="X173" s="69"/>
      <c r="Y173" s="69"/>
      <c r="Z173" s="69"/>
      <c r="AA173" s="69"/>
      <c r="AB173" s="69"/>
      <c r="AC173" s="69"/>
      <c r="AD173" s="69"/>
      <c r="AE173" s="69"/>
      <c r="AF173" s="69"/>
      <c r="AG173" s="69"/>
      <c r="AH173" s="42"/>
    </row>
    <row r="174" spans="1:42" s="30" customFormat="1" ht="12" customHeight="1">
      <c r="A174" s="29" t="s">
        <v>23</v>
      </c>
      <c r="B174" s="29" t="s">
        <v>24</v>
      </c>
      <c r="C174" s="112"/>
      <c r="D174" s="112"/>
      <c r="E174" s="112"/>
      <c r="F174" s="193"/>
      <c r="G174" s="112"/>
      <c r="H174" s="42">
        <v>3117.01</v>
      </c>
      <c r="I174" s="42">
        <v>2897.6800000000003</v>
      </c>
      <c r="J174" s="42">
        <v>2486.12</v>
      </c>
      <c r="K174" s="42">
        <v>3611.51</v>
      </c>
      <c r="L174" s="42">
        <v>2757.3099999999995</v>
      </c>
      <c r="M174" s="42">
        <v>2752.46</v>
      </c>
      <c r="N174" s="42">
        <v>2558.17</v>
      </c>
      <c r="O174" s="42">
        <v>2503.65</v>
      </c>
      <c r="P174" s="42">
        <v>2839.05</v>
      </c>
      <c r="Q174" s="42">
        <v>2559.5100000000002</v>
      </c>
      <c r="R174" s="42">
        <v>2568.19</v>
      </c>
      <c r="S174" s="42">
        <v>2760.3900000000003</v>
      </c>
      <c r="T174" s="42">
        <f>SUM(H174:S174)</f>
        <v>33411.050000000003</v>
      </c>
      <c r="U174" s="112"/>
      <c r="V174" s="69"/>
      <c r="W174" s="69"/>
      <c r="X174" s="69"/>
      <c r="Y174" s="69"/>
      <c r="Z174" s="69"/>
      <c r="AA174" s="69"/>
      <c r="AB174" s="69"/>
      <c r="AC174" s="69"/>
      <c r="AD174" s="69"/>
      <c r="AE174" s="69"/>
      <c r="AF174" s="69"/>
      <c r="AG174" s="69"/>
      <c r="AH174" s="42"/>
    </row>
    <row r="175" spans="1:42" s="30" customFormat="1" ht="12" customHeight="1">
      <c r="A175" s="29" t="s">
        <v>248</v>
      </c>
      <c r="B175" s="29" t="s">
        <v>250</v>
      </c>
      <c r="C175" s="112"/>
      <c r="D175" s="112"/>
      <c r="E175" s="112">
        <v>13.85</v>
      </c>
      <c r="F175" s="194">
        <v>16</v>
      </c>
      <c r="G175" s="112"/>
      <c r="H175" s="42">
        <v>0</v>
      </c>
      <c r="I175" s="42">
        <v>0</v>
      </c>
      <c r="J175" s="42">
        <v>0</v>
      </c>
      <c r="K175" s="42">
        <v>0</v>
      </c>
      <c r="L175" s="42">
        <v>0</v>
      </c>
      <c r="M175" s="42">
        <v>0</v>
      </c>
      <c r="N175" s="42">
        <v>52.32</v>
      </c>
      <c r="O175" s="42">
        <v>0</v>
      </c>
      <c r="P175" s="42">
        <v>13.85</v>
      </c>
      <c r="Q175" s="42">
        <v>13.85</v>
      </c>
      <c r="R175" s="42">
        <v>27.7</v>
      </c>
      <c r="S175" s="42">
        <v>0</v>
      </c>
      <c r="T175" s="42">
        <f>SUM(H175:S175)</f>
        <v>107.72</v>
      </c>
      <c r="U175" s="112"/>
      <c r="V175" s="69"/>
      <c r="W175" s="69"/>
      <c r="X175" s="69"/>
      <c r="Y175" s="69"/>
      <c r="Z175" s="69"/>
      <c r="AA175" s="69"/>
      <c r="AB175" s="69"/>
      <c r="AC175" s="69"/>
      <c r="AD175" s="69"/>
      <c r="AE175" s="69"/>
      <c r="AF175" s="69"/>
      <c r="AG175" s="69"/>
      <c r="AH175" s="42"/>
    </row>
    <row r="176" spans="1:42" s="30" customFormat="1" ht="12" customHeight="1">
      <c r="A176" s="43"/>
      <c r="B176" s="43"/>
      <c r="C176" s="112"/>
      <c r="D176" s="112"/>
      <c r="E176" s="112"/>
      <c r="F176" s="112"/>
      <c r="G176" s="112"/>
      <c r="H176" s="42"/>
      <c r="I176" s="42"/>
      <c r="J176" s="42"/>
      <c r="K176" s="42"/>
      <c r="L176" s="42"/>
      <c r="M176" s="42"/>
      <c r="N176" s="42"/>
      <c r="O176" s="42"/>
      <c r="P176" s="42"/>
      <c r="Q176" s="42"/>
      <c r="R176" s="42"/>
      <c r="S176" s="42"/>
      <c r="T176" s="42"/>
      <c r="U176" s="112"/>
      <c r="V176" s="69"/>
      <c r="W176" s="69"/>
      <c r="X176" s="69"/>
      <c r="Y176" s="69"/>
      <c r="Z176" s="69"/>
      <c r="AA176" s="69"/>
      <c r="AB176" s="69"/>
      <c r="AC176" s="69"/>
      <c r="AD176" s="69"/>
      <c r="AE176" s="69"/>
      <c r="AF176" s="69"/>
      <c r="AG176" s="69"/>
      <c r="AH176" s="42"/>
    </row>
    <row r="177" spans="1:42" s="30" customFormat="1" ht="12" customHeight="1">
      <c r="B177" s="44" t="s">
        <v>25</v>
      </c>
      <c r="C177" s="112"/>
      <c r="D177" s="112"/>
      <c r="E177" s="112"/>
      <c r="F177" s="112"/>
      <c r="G177" s="112"/>
      <c r="H177" s="70">
        <f t="shared" ref="H177:T177" si="108">SUM(H173:H176)</f>
        <v>3066.76</v>
      </c>
      <c r="I177" s="70">
        <f t="shared" si="108"/>
        <v>2884.36</v>
      </c>
      <c r="J177" s="70">
        <f t="shared" si="108"/>
        <v>2406.2199999999998</v>
      </c>
      <c r="K177" s="70">
        <f t="shared" si="108"/>
        <v>3601.44</v>
      </c>
      <c r="L177" s="70">
        <f t="shared" si="108"/>
        <v>2737.6799999999994</v>
      </c>
      <c r="M177" s="70">
        <f t="shared" si="108"/>
        <v>2707.67</v>
      </c>
      <c r="N177" s="70">
        <f t="shared" si="108"/>
        <v>2418.8100000000004</v>
      </c>
      <c r="O177" s="70">
        <f t="shared" si="108"/>
        <v>2473.02</v>
      </c>
      <c r="P177" s="70">
        <f t="shared" si="108"/>
        <v>2814.92</v>
      </c>
      <c r="Q177" s="70">
        <f t="shared" si="108"/>
        <v>2559.06</v>
      </c>
      <c r="R177" s="70">
        <f t="shared" si="108"/>
        <v>2587.62</v>
      </c>
      <c r="S177" s="70">
        <f t="shared" si="108"/>
        <v>2476.7200000000003</v>
      </c>
      <c r="T177" s="70">
        <f t="shared" si="108"/>
        <v>32734.280000000002</v>
      </c>
      <c r="U177" s="112"/>
      <c r="V177" s="69"/>
      <c r="W177" s="69"/>
      <c r="X177" s="69"/>
      <c r="Y177" s="69"/>
      <c r="Z177" s="69"/>
      <c r="AA177" s="69"/>
      <c r="AB177" s="69"/>
      <c r="AC177" s="69"/>
      <c r="AD177" s="69"/>
      <c r="AE177" s="69"/>
      <c r="AF177" s="69"/>
      <c r="AG177" s="69"/>
      <c r="AH177" s="42"/>
    </row>
    <row r="178" spans="1:42" ht="12" customHeight="1" thickBot="1">
      <c r="A178" s="30"/>
      <c r="B178" s="44"/>
      <c r="C178" s="43"/>
      <c r="D178" s="43"/>
      <c r="E178" s="43"/>
      <c r="F178" s="43"/>
      <c r="G178" s="43"/>
      <c r="U178" s="43"/>
    </row>
    <row r="179" spans="1:42" ht="12" customHeight="1" thickBot="1">
      <c r="A179" s="32"/>
      <c r="B179" s="44" t="s">
        <v>26</v>
      </c>
      <c r="C179" s="43"/>
      <c r="D179" s="43"/>
      <c r="E179" s="43"/>
      <c r="F179" s="43"/>
      <c r="G179" s="43"/>
      <c r="H179" s="70">
        <f t="shared" ref="H179:T179" si="109">SUM(H44,H49,H54,H135,H165,H170,H177)</f>
        <v>1163233.4249999998</v>
      </c>
      <c r="I179" s="70">
        <f t="shared" si="109"/>
        <v>1152768.415</v>
      </c>
      <c r="J179" s="70">
        <f t="shared" si="109"/>
        <v>1213809.5749999997</v>
      </c>
      <c r="K179" s="70">
        <f t="shared" si="109"/>
        <v>1179995.0899999999</v>
      </c>
      <c r="L179" s="70">
        <f t="shared" si="109"/>
        <v>1231708.345</v>
      </c>
      <c r="M179" s="70">
        <f t="shared" si="109"/>
        <v>1295535.1999999997</v>
      </c>
      <c r="N179" s="70">
        <f t="shared" si="109"/>
        <v>1168819.73</v>
      </c>
      <c r="O179" s="70">
        <f t="shared" si="109"/>
        <v>1237636.6200000001</v>
      </c>
      <c r="P179" s="70">
        <f t="shared" si="109"/>
        <v>1230957.5399999998</v>
      </c>
      <c r="Q179" s="70">
        <f t="shared" si="109"/>
        <v>1266528.0199999996</v>
      </c>
      <c r="R179" s="70">
        <f t="shared" si="109"/>
        <v>1217494.7950000002</v>
      </c>
      <c r="S179" s="70">
        <f t="shared" si="109"/>
        <v>1126652.7050000001</v>
      </c>
      <c r="T179" s="70">
        <f t="shared" si="109"/>
        <v>14485139.459999999</v>
      </c>
      <c r="U179" s="43"/>
      <c r="AH179" s="205">
        <f>+AH135+AH165+AH52+AH47+AH44</f>
        <v>27622.319046591754</v>
      </c>
      <c r="AL179" s="89">
        <f>+AL165+AL135+AL52+AL47+AL44</f>
        <v>18145.784331069248</v>
      </c>
      <c r="AM179"/>
      <c r="AN179" s="89">
        <f>+AN165+AN135+AN52+AN47+AN44</f>
        <v>6184.7391544121465</v>
      </c>
      <c r="AO179"/>
      <c r="AP179" s="89">
        <f>+AP165+AP135+AP52+AP47+AP44</f>
        <v>425.81426550557921</v>
      </c>
    </row>
    <row r="180" spans="1:42">
      <c r="A180" s="32"/>
      <c r="B180" s="32"/>
      <c r="C180" s="43"/>
      <c r="D180" s="43"/>
      <c r="E180" s="43"/>
      <c r="F180" s="43"/>
      <c r="G180" s="43"/>
      <c r="H180" s="143"/>
      <c r="I180" s="143"/>
      <c r="J180" s="143"/>
      <c r="K180" s="143"/>
      <c r="L180" s="143"/>
      <c r="M180" s="143"/>
      <c r="N180" s="143"/>
      <c r="O180" s="143"/>
      <c r="P180" s="143"/>
      <c r="Q180" s="143"/>
      <c r="R180" s="143"/>
      <c r="S180" s="143"/>
      <c r="T180" s="143"/>
      <c r="U180" s="43"/>
      <c r="V180" s="203"/>
      <c r="W180" s="203"/>
      <c r="X180" s="203"/>
      <c r="Y180" s="203"/>
      <c r="Z180" s="203"/>
      <c r="AA180" s="203"/>
      <c r="AB180" s="203"/>
      <c r="AC180" s="203"/>
      <c r="AD180" s="203"/>
      <c r="AE180" s="203"/>
      <c r="AF180" s="203"/>
      <c r="AG180" s="203"/>
    </row>
    <row r="181" spans="1:42">
      <c r="H181" s="143"/>
      <c r="I181" s="143"/>
      <c r="J181" s="143"/>
      <c r="K181" s="143"/>
      <c r="L181" s="143"/>
      <c r="M181" s="143"/>
      <c r="N181" s="143"/>
      <c r="O181" s="143"/>
      <c r="P181" s="143"/>
      <c r="Q181" s="143"/>
      <c r="R181" s="143"/>
      <c r="S181" s="143"/>
      <c r="T181" s="143"/>
    </row>
    <row r="182" spans="1:42">
      <c r="N182" s="143"/>
      <c r="O182" s="143"/>
      <c r="P182" s="143"/>
      <c r="Q182" s="143"/>
      <c r="S182" s="143"/>
      <c r="T182" s="130"/>
    </row>
    <row r="183" spans="1:42">
      <c r="P183" s="143"/>
    </row>
    <row r="184" spans="1:42">
      <c r="P184" s="143"/>
    </row>
    <row r="185" spans="1:42">
      <c r="P185" s="143"/>
    </row>
    <row r="186" spans="1:42">
      <c r="P186" s="143"/>
    </row>
    <row r="187" spans="1:42">
      <c r="P187" s="143"/>
    </row>
    <row r="188" spans="1:42">
      <c r="P188" s="143"/>
    </row>
    <row r="189" spans="1:42">
      <c r="P189" s="143"/>
    </row>
    <row r="190" spans="1:42">
      <c r="P190" s="143"/>
    </row>
    <row r="191" spans="1:42">
      <c r="P191" s="143"/>
    </row>
  </sheetData>
  <mergeCells count="3">
    <mergeCell ref="AK4:AL4"/>
    <mergeCell ref="AM4:AN4"/>
    <mergeCell ref="AO4:AP4"/>
  </mergeCells>
  <pageMargins left="0.7" right="0.7" top="0.75" bottom="0.75" header="0.3" footer="0.3"/>
  <pageSetup scale="28"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6" tint="0.59999389629810485"/>
    <pageSetUpPr fitToPage="1"/>
  </sheetPr>
  <dimension ref="A1:AT112"/>
  <sheetViews>
    <sheetView topLeftCell="A86" workbookViewId="0">
      <selection activeCell="G37" sqref="G37:R37"/>
    </sheetView>
  </sheetViews>
  <sheetFormatPr defaultRowHeight="15" outlineLevelCol="1"/>
  <cols>
    <col min="1" max="1" width="22.7109375" customWidth="1"/>
    <col min="2" max="2" width="29.140625" bestFit="1" customWidth="1"/>
    <col min="3" max="3" width="10.7109375" bestFit="1" customWidth="1"/>
    <col min="4" max="5" width="10.7109375" customWidth="1"/>
    <col min="6" max="6" width="2" customWidth="1"/>
    <col min="7" max="18" width="10.5703125" style="51" customWidth="1" outlineLevel="1"/>
    <col min="19" max="19" width="10.5703125" style="51" bestFit="1" customWidth="1"/>
    <col min="20" max="20" width="2" customWidth="1"/>
    <col min="21" max="32" width="9.42578125" style="22" customWidth="1" outlineLevel="1"/>
    <col min="33" max="33" width="9.42578125" style="22" bestFit="1" customWidth="1"/>
    <col min="34" max="34" width="11.5703125" bestFit="1" customWidth="1"/>
    <col min="36" max="41" width="0" hidden="1" customWidth="1" outlineLevel="1"/>
    <col min="42" max="42" width="9.140625" collapsed="1"/>
  </cols>
  <sheetData>
    <row r="1" spans="1:41" ht="12" customHeight="1">
      <c r="A1" s="1" t="s">
        <v>251</v>
      </c>
      <c r="B1" s="2"/>
      <c r="C1" s="3"/>
      <c r="D1" s="3"/>
      <c r="E1" s="3"/>
      <c r="F1" s="2"/>
      <c r="H1" s="14"/>
      <c r="I1" s="14"/>
      <c r="J1" s="14"/>
      <c r="K1" s="14"/>
      <c r="L1" s="14"/>
      <c r="M1" s="14"/>
      <c r="N1" s="14"/>
      <c r="O1" s="14"/>
      <c r="P1" s="14"/>
      <c r="Q1" s="14"/>
      <c r="R1" s="14"/>
      <c r="S1" s="14"/>
      <c r="T1" s="2"/>
    </row>
    <row r="2" spans="1:41" ht="12" customHeight="1">
      <c r="A2" s="1" t="s">
        <v>267</v>
      </c>
      <c r="B2" s="2"/>
      <c r="C2" s="3"/>
      <c r="D2" s="3"/>
      <c r="E2" s="3"/>
      <c r="F2" s="2"/>
      <c r="G2" s="14"/>
      <c r="H2" s="14"/>
      <c r="I2" s="14"/>
      <c r="J2" s="14"/>
      <c r="K2" s="14"/>
      <c r="L2" s="14"/>
      <c r="M2" s="14"/>
      <c r="N2" s="14"/>
      <c r="O2" s="14"/>
      <c r="P2" s="14"/>
      <c r="Q2" s="14"/>
      <c r="R2" s="14"/>
      <c r="S2" s="14"/>
      <c r="T2" s="2"/>
    </row>
    <row r="3" spans="1:41" ht="12" customHeight="1">
      <c r="A3" s="4" t="str">
        <f>'Yakima Regulated Price Out'!A3</f>
        <v>7/1/22-6/30/23</v>
      </c>
      <c r="B3" s="2"/>
      <c r="C3" s="3"/>
      <c r="D3" s="3"/>
      <c r="E3" s="3"/>
      <c r="F3" s="2"/>
      <c r="G3" s="14"/>
      <c r="H3" s="14"/>
      <c r="I3" s="14"/>
      <c r="J3" s="14"/>
      <c r="K3" s="14"/>
      <c r="L3" s="14"/>
      <c r="M3" s="14"/>
      <c r="N3" s="14"/>
      <c r="O3" s="14"/>
      <c r="P3" s="14"/>
      <c r="Q3" s="14"/>
      <c r="R3" s="14"/>
      <c r="S3" s="14"/>
      <c r="T3" s="2"/>
    </row>
    <row r="4" spans="1:41">
      <c r="A4" s="2"/>
      <c r="B4" s="5"/>
      <c r="C4" s="165" t="s">
        <v>488</v>
      </c>
      <c r="D4" s="167" t="s">
        <v>496</v>
      </c>
      <c r="E4" s="172" t="s">
        <v>497</v>
      </c>
      <c r="F4" s="2"/>
      <c r="G4" s="162" t="str">
        <f>'Yakima Regulated Price Out'!H4</f>
        <v>Jan</v>
      </c>
      <c r="H4" s="162" t="str">
        <f>'Yakima Regulated Price Out'!I4</f>
        <v>Feb</v>
      </c>
      <c r="I4" s="162" t="str">
        <f>'Yakima Regulated Price Out'!J4</f>
        <v>Mar</v>
      </c>
      <c r="J4" s="162" t="str">
        <f>'Yakima Regulated Price Out'!K4</f>
        <v>Apr</v>
      </c>
      <c r="K4" s="162" t="str">
        <f>'Yakima Regulated Price Out'!L4</f>
        <v>May</v>
      </c>
      <c r="L4" s="169" t="str">
        <f>'Yakima Regulated Price Out'!M4</f>
        <v>Jun</v>
      </c>
      <c r="M4" s="161" t="str">
        <f>'Yakima Regulated Price Out'!N4</f>
        <v>Jul</v>
      </c>
      <c r="N4" s="161" t="str">
        <f>'Yakima Regulated Price Out'!O4</f>
        <v>Aug</v>
      </c>
      <c r="O4" s="161" t="str">
        <f>'Yakima Regulated Price Out'!P4</f>
        <v>Sep</v>
      </c>
      <c r="P4" s="161" t="str">
        <f>'Yakima Regulated Price Out'!Q4</f>
        <v>Oct</v>
      </c>
      <c r="Q4" s="161" t="str">
        <f>'Yakima Regulated Price Out'!R4</f>
        <v>Nov</v>
      </c>
      <c r="R4" s="161" t="str">
        <f>'Yakima Regulated Price Out'!S4</f>
        <v>Dec</v>
      </c>
      <c r="S4" s="68" t="s">
        <v>0</v>
      </c>
      <c r="T4" s="2"/>
      <c r="U4" s="148" t="str">
        <f>G4</f>
        <v>Jan</v>
      </c>
      <c r="V4" s="148" t="str">
        <f t="shared" ref="V4:AE4" si="0">H4</f>
        <v>Feb</v>
      </c>
      <c r="W4" s="148" t="str">
        <f t="shared" si="0"/>
        <v>Mar</v>
      </c>
      <c r="X4" s="148" t="str">
        <f t="shared" si="0"/>
        <v>Apr</v>
      </c>
      <c r="Y4" s="148" t="str">
        <f t="shared" si="0"/>
        <v>May</v>
      </c>
      <c r="Z4" s="170" t="str">
        <f t="shared" si="0"/>
        <v>Jun</v>
      </c>
      <c r="AA4" s="138" t="str">
        <f t="shared" si="0"/>
        <v>Jul</v>
      </c>
      <c r="AB4" s="138" t="str">
        <f t="shared" si="0"/>
        <v>Aug</v>
      </c>
      <c r="AC4" s="138" t="str">
        <f t="shared" si="0"/>
        <v>Sep</v>
      </c>
      <c r="AD4" s="138" t="str">
        <f t="shared" si="0"/>
        <v>Oct</v>
      </c>
      <c r="AE4" s="138" t="str">
        <f t="shared" si="0"/>
        <v>Nov</v>
      </c>
      <c r="AF4" s="138" t="str">
        <f>R4</f>
        <v>Dec</v>
      </c>
      <c r="AG4" s="35" t="s">
        <v>384</v>
      </c>
      <c r="AJ4" s="253" t="s">
        <v>504</v>
      </c>
      <c r="AK4" s="254"/>
      <c r="AL4" s="253" t="s">
        <v>505</v>
      </c>
      <c r="AM4" s="254"/>
      <c r="AN4" s="253" t="s">
        <v>506</v>
      </c>
      <c r="AO4" s="254"/>
    </row>
    <row r="5" spans="1:41">
      <c r="A5" s="7" t="s">
        <v>1</v>
      </c>
      <c r="B5" s="5" t="s">
        <v>2</v>
      </c>
      <c r="C5" s="166">
        <v>44562</v>
      </c>
      <c r="D5" s="168">
        <v>44927</v>
      </c>
      <c r="E5" s="173">
        <v>45078</v>
      </c>
      <c r="F5" s="5"/>
      <c r="G5" s="162" t="s">
        <v>3</v>
      </c>
      <c r="H5" s="162" t="s">
        <v>3</v>
      </c>
      <c r="I5" s="162" t="s">
        <v>3</v>
      </c>
      <c r="J5" s="162" t="s">
        <v>3</v>
      </c>
      <c r="K5" s="162" t="s">
        <v>3</v>
      </c>
      <c r="L5" s="169" t="s">
        <v>3</v>
      </c>
      <c r="M5" s="161" t="s">
        <v>3</v>
      </c>
      <c r="N5" s="161" t="s">
        <v>3</v>
      </c>
      <c r="O5" s="161" t="s">
        <v>3</v>
      </c>
      <c r="P5" s="161" t="s">
        <v>3</v>
      </c>
      <c r="Q5" s="161" t="s">
        <v>3</v>
      </c>
      <c r="R5" s="161" t="s">
        <v>3</v>
      </c>
      <c r="S5" s="68" t="s">
        <v>3</v>
      </c>
      <c r="T5" s="5"/>
      <c r="U5" s="137" t="s">
        <v>4</v>
      </c>
      <c r="V5" s="137" t="s">
        <v>4</v>
      </c>
      <c r="W5" s="137" t="s">
        <v>4</v>
      </c>
      <c r="X5" s="137" t="s">
        <v>4</v>
      </c>
      <c r="Y5" s="137" t="s">
        <v>4</v>
      </c>
      <c r="Z5" s="171" t="s">
        <v>4</v>
      </c>
      <c r="AA5" s="37" t="s">
        <v>4</v>
      </c>
      <c r="AB5" s="37" t="s">
        <v>4</v>
      </c>
      <c r="AC5" s="37" t="s">
        <v>4</v>
      </c>
      <c r="AD5" s="37" t="s">
        <v>4</v>
      </c>
      <c r="AE5" s="37" t="s">
        <v>4</v>
      </c>
      <c r="AF5" s="37" t="s">
        <v>4</v>
      </c>
      <c r="AG5" s="37" t="s">
        <v>4</v>
      </c>
      <c r="AJ5" s="216" t="s">
        <v>507</v>
      </c>
      <c r="AK5" s="217" t="s">
        <v>508</v>
      </c>
      <c r="AL5" s="216" t="s">
        <v>507</v>
      </c>
      <c r="AM5" s="217" t="s">
        <v>508</v>
      </c>
      <c r="AN5" s="216" t="s">
        <v>507</v>
      </c>
      <c r="AO5" s="217" t="s">
        <v>508</v>
      </c>
    </row>
    <row r="6" spans="1:41" ht="12" customHeight="1"/>
    <row r="7" spans="1:41" s="2" customFormat="1" ht="12" customHeight="1">
      <c r="C7" s="3"/>
      <c r="D7" s="3"/>
      <c r="E7" s="3"/>
      <c r="G7" s="14"/>
      <c r="H7" s="14"/>
      <c r="I7" s="14"/>
      <c r="J7" s="14"/>
      <c r="K7" s="14"/>
      <c r="L7" s="14"/>
      <c r="M7" s="14"/>
      <c r="N7" s="14"/>
      <c r="O7" s="14"/>
      <c r="P7" s="14"/>
      <c r="Q7" s="14"/>
      <c r="R7" s="14"/>
      <c r="S7" s="14"/>
      <c r="U7" s="22"/>
      <c r="V7" s="22"/>
      <c r="W7" s="22"/>
      <c r="X7" s="22"/>
      <c r="Y7" s="22"/>
      <c r="Z7" s="22"/>
      <c r="AA7" s="22"/>
      <c r="AB7" s="22"/>
      <c r="AC7" s="22"/>
      <c r="AD7" s="22"/>
      <c r="AE7" s="22"/>
      <c r="AF7" s="22"/>
      <c r="AG7" s="22"/>
    </row>
    <row r="8" spans="1:41" s="2" customFormat="1" ht="12" customHeight="1">
      <c r="A8" s="9"/>
      <c r="B8" s="9"/>
      <c r="C8" s="3"/>
      <c r="D8" s="3"/>
      <c r="E8" s="3"/>
      <c r="F8" s="10"/>
      <c r="G8" s="14"/>
      <c r="H8" s="14"/>
      <c r="I8" s="14"/>
      <c r="J8" s="14"/>
      <c r="K8" s="14"/>
      <c r="L8" s="14"/>
      <c r="M8" s="14"/>
      <c r="N8" s="14"/>
      <c r="O8" s="14"/>
      <c r="P8" s="14"/>
      <c r="Q8" s="14"/>
      <c r="R8" s="14"/>
      <c r="S8" s="14"/>
      <c r="T8" s="10"/>
      <c r="U8" s="22"/>
      <c r="V8" s="22"/>
      <c r="W8" s="22"/>
      <c r="X8" s="22"/>
      <c r="Y8" s="22"/>
      <c r="Z8" s="22"/>
      <c r="AA8" s="22"/>
      <c r="AB8" s="22"/>
      <c r="AC8" s="22"/>
      <c r="AD8" s="22"/>
      <c r="AE8" s="22"/>
      <c r="AF8" s="22"/>
      <c r="AG8" s="22"/>
    </row>
    <row r="9" spans="1:41" s="2" customFormat="1" ht="12" customHeight="1">
      <c r="A9" s="11" t="s">
        <v>5</v>
      </c>
      <c r="B9" s="11" t="s">
        <v>5</v>
      </c>
      <c r="C9" s="3"/>
      <c r="D9" s="3"/>
      <c r="E9" s="3"/>
      <c r="F9" s="10"/>
      <c r="G9" s="14"/>
      <c r="H9" s="14"/>
      <c r="I9" s="14"/>
      <c r="J9" s="14"/>
      <c r="K9" s="14"/>
      <c r="L9" s="14"/>
      <c r="M9" s="14"/>
      <c r="N9" s="14"/>
      <c r="O9" s="14"/>
      <c r="P9" s="14"/>
      <c r="Q9" s="14"/>
      <c r="R9" s="14"/>
      <c r="S9" s="14"/>
      <c r="T9" s="10"/>
      <c r="U9" s="22"/>
      <c r="V9" s="22"/>
      <c r="W9" s="22"/>
      <c r="X9" s="22"/>
      <c r="Y9" s="22"/>
      <c r="Z9" s="22"/>
      <c r="AA9" s="22"/>
      <c r="AB9" s="22"/>
      <c r="AC9" s="22"/>
      <c r="AD9" s="22"/>
      <c r="AE9" s="22"/>
      <c r="AF9" s="22"/>
      <c r="AG9" s="22"/>
    </row>
    <row r="10" spans="1:41" s="2" customFormat="1" ht="12" customHeight="1">
      <c r="A10" s="11"/>
      <c r="B10" s="11"/>
      <c r="C10" s="3"/>
      <c r="D10" s="3"/>
      <c r="E10" s="3"/>
      <c r="F10" s="10"/>
      <c r="G10" s="14"/>
      <c r="H10" s="14"/>
      <c r="I10" s="14"/>
      <c r="J10" s="14"/>
      <c r="K10" s="14"/>
      <c r="L10" s="14"/>
      <c r="M10" s="14"/>
      <c r="N10" s="14"/>
      <c r="O10" s="14"/>
      <c r="P10" s="14"/>
      <c r="Q10" s="14"/>
      <c r="R10" s="14"/>
      <c r="S10" s="14"/>
      <c r="T10" s="10"/>
      <c r="U10" s="22"/>
      <c r="V10" s="22"/>
      <c r="W10" s="22"/>
      <c r="X10" s="22"/>
      <c r="Y10" s="22"/>
      <c r="Z10" s="22"/>
      <c r="AA10" s="22"/>
      <c r="AB10" s="22"/>
      <c r="AC10" s="22"/>
      <c r="AD10" s="22"/>
      <c r="AE10" s="22"/>
      <c r="AF10" s="22"/>
      <c r="AG10" s="22"/>
    </row>
    <row r="11" spans="1:41" s="2" customFormat="1" ht="12" customHeight="1">
      <c r="A11" s="12" t="s">
        <v>6</v>
      </c>
      <c r="B11" s="12" t="s">
        <v>6</v>
      </c>
      <c r="C11" s="13"/>
      <c r="D11" s="13"/>
      <c r="E11" s="13"/>
      <c r="F11" s="13"/>
      <c r="G11" s="14"/>
      <c r="H11" s="14"/>
      <c r="I11" s="14"/>
      <c r="J11" s="14"/>
      <c r="K11" s="14"/>
      <c r="L11" s="14"/>
      <c r="M11" s="14"/>
      <c r="N11" s="14"/>
      <c r="O11" s="14"/>
      <c r="P11" s="14"/>
      <c r="Q11" s="14"/>
      <c r="R11" s="14"/>
      <c r="S11" s="14"/>
      <c r="T11" s="13"/>
      <c r="U11" s="22"/>
      <c r="V11" s="22"/>
      <c r="W11" s="22"/>
      <c r="X11" s="22"/>
      <c r="Y11" s="22"/>
      <c r="Z11" s="22"/>
      <c r="AA11" s="22"/>
      <c r="AB11" s="22"/>
      <c r="AC11" s="22"/>
      <c r="AD11" s="22"/>
      <c r="AE11" s="22"/>
      <c r="AF11" s="22"/>
      <c r="AG11" s="22"/>
    </row>
    <row r="12" spans="1:41" s="2" customFormat="1" ht="12" customHeight="1">
      <c r="A12" s="29" t="s">
        <v>56</v>
      </c>
      <c r="B12" s="29" t="s">
        <v>31</v>
      </c>
      <c r="C12" s="13">
        <v>17.024999999999999</v>
      </c>
      <c r="D12" s="13">
        <v>17.875</v>
      </c>
      <c r="E12" s="13">
        <v>18.114999999999998</v>
      </c>
      <c r="F12" s="13">
        <f>+E12/2</f>
        <v>9.0574999999999992</v>
      </c>
      <c r="G12" s="14">
        <v>1933.98</v>
      </c>
      <c r="H12" s="14">
        <v>1912.625</v>
      </c>
      <c r="I12" s="14">
        <v>1854.55</v>
      </c>
      <c r="J12" s="14">
        <v>1834.42</v>
      </c>
      <c r="K12" s="14">
        <v>1838.02</v>
      </c>
      <c r="L12" s="14">
        <v>1848.5949999999998</v>
      </c>
      <c r="M12" s="14">
        <v>1772.6699999999998</v>
      </c>
      <c r="N12" s="14">
        <v>1904.665</v>
      </c>
      <c r="O12" s="14">
        <v>1913.18</v>
      </c>
      <c r="P12" s="14">
        <v>1883.38</v>
      </c>
      <c r="Q12" s="14">
        <v>1894.0250000000001</v>
      </c>
      <c r="R12" s="14">
        <v>1923.77</v>
      </c>
      <c r="S12" s="14">
        <f>SUM(G12:R12)</f>
        <v>22513.88</v>
      </c>
      <c r="T12" s="13"/>
      <c r="U12" s="88">
        <f>G12/$D12</f>
        <v>108.19468531468532</v>
      </c>
      <c r="V12" s="88">
        <f t="shared" ref="V12:Y21" si="1">H12/$D12</f>
        <v>107</v>
      </c>
      <c r="W12" s="88">
        <f t="shared" si="1"/>
        <v>103.75104895104894</v>
      </c>
      <c r="X12" s="88">
        <f t="shared" si="1"/>
        <v>102.6248951048951</v>
      </c>
      <c r="Y12" s="88">
        <f t="shared" si="1"/>
        <v>102.82629370629371</v>
      </c>
      <c r="Z12" s="88">
        <f>L12/$E12</f>
        <v>102.04775048302511</v>
      </c>
      <c r="AA12" s="88">
        <f t="shared" ref="AA12:AF21" si="2">M12/$C12</f>
        <v>104.1215859030837</v>
      </c>
      <c r="AB12" s="88">
        <f t="shared" si="2"/>
        <v>111.87459618208517</v>
      </c>
      <c r="AC12" s="88">
        <f t="shared" si="2"/>
        <v>112.37474302496331</v>
      </c>
      <c r="AD12" s="88">
        <f t="shared" si="2"/>
        <v>110.62437591776801</v>
      </c>
      <c r="AE12" s="88">
        <f t="shared" si="2"/>
        <v>111.24963289280471</v>
      </c>
      <c r="AF12" s="88">
        <f t="shared" si="2"/>
        <v>112.99676945668136</v>
      </c>
      <c r="AG12" s="88">
        <f>SUM(U12:AF12)/12</f>
        <v>107.47386474477787</v>
      </c>
      <c r="AI12" s="15"/>
    </row>
    <row r="13" spans="1:41" s="2" customFormat="1" ht="12" customHeight="1">
      <c r="A13" s="29" t="s">
        <v>252</v>
      </c>
      <c r="B13" s="29" t="s">
        <v>253</v>
      </c>
      <c r="C13" s="13">
        <v>11.55</v>
      </c>
      <c r="D13" s="13">
        <v>12.13</v>
      </c>
      <c r="E13" s="13">
        <v>12.37</v>
      </c>
      <c r="F13" s="13">
        <f t="shared" ref="F13:F21" si="3">+E13/2</f>
        <v>6.1849999999999996</v>
      </c>
      <c r="G13" s="14">
        <v>527.61</v>
      </c>
      <c r="H13" s="14">
        <v>521.59</v>
      </c>
      <c r="I13" s="14">
        <v>524.62</v>
      </c>
      <c r="J13" s="14">
        <v>521.58999999999992</v>
      </c>
      <c r="K13" s="14">
        <v>491.99</v>
      </c>
      <c r="L13" s="14">
        <v>494.08</v>
      </c>
      <c r="M13" s="14">
        <v>489.88</v>
      </c>
      <c r="N13" s="14">
        <v>525.52</v>
      </c>
      <c r="O13" s="14">
        <v>531.29999999999995</v>
      </c>
      <c r="P13" s="14">
        <v>522.63499999999999</v>
      </c>
      <c r="Q13" s="14">
        <v>531.29499999999996</v>
      </c>
      <c r="R13" s="14">
        <v>532.21</v>
      </c>
      <c r="S13" s="14">
        <f t="shared" ref="S13:S29" si="4">SUM(G13:R13)</f>
        <v>6214.32</v>
      </c>
      <c r="T13" s="13"/>
      <c r="U13" s="88">
        <f t="shared" ref="U13:U21" si="5">G13/$D13</f>
        <v>43.49629018961253</v>
      </c>
      <c r="V13" s="88">
        <f t="shared" si="1"/>
        <v>43</v>
      </c>
      <c r="W13" s="88">
        <f t="shared" si="1"/>
        <v>43.249793899422919</v>
      </c>
      <c r="X13" s="88">
        <f t="shared" si="1"/>
        <v>42.999999999999993</v>
      </c>
      <c r="Y13" s="88">
        <f t="shared" si="1"/>
        <v>40.559769167353664</v>
      </c>
      <c r="Z13" s="88">
        <f t="shared" ref="Z13:Z20" si="6">L13/$E13</f>
        <v>39.941794664510915</v>
      </c>
      <c r="AA13" s="88">
        <f t="shared" si="2"/>
        <v>42.413852813852813</v>
      </c>
      <c r="AB13" s="88">
        <f t="shared" si="2"/>
        <v>45.499567099567095</v>
      </c>
      <c r="AC13" s="88">
        <f t="shared" si="2"/>
        <v>45.999999999999993</v>
      </c>
      <c r="AD13" s="88">
        <f t="shared" si="2"/>
        <v>45.249783549783544</v>
      </c>
      <c r="AE13" s="88">
        <f t="shared" si="2"/>
        <v>45.999567099567095</v>
      </c>
      <c r="AF13" s="88">
        <f t="shared" si="2"/>
        <v>46.078787878787878</v>
      </c>
      <c r="AG13" s="88">
        <f t="shared" ref="AG13:AG21" si="7">SUM(U13:AF13)/12</f>
        <v>43.707433863538206</v>
      </c>
    </row>
    <row r="14" spans="1:41" s="2" customFormat="1" ht="12" customHeight="1">
      <c r="A14" s="29" t="s">
        <v>57</v>
      </c>
      <c r="B14" s="29" t="s">
        <v>32</v>
      </c>
      <c r="C14" s="13">
        <v>18.82</v>
      </c>
      <c r="D14" s="13">
        <v>19.760000000000002</v>
      </c>
      <c r="E14" s="13">
        <v>20.094999999999999</v>
      </c>
      <c r="F14" s="13">
        <f t="shared" si="3"/>
        <v>10.047499999999999</v>
      </c>
      <c r="G14" s="14">
        <v>6109.5649999999996</v>
      </c>
      <c r="H14" s="14">
        <v>7393.65</v>
      </c>
      <c r="I14" s="14">
        <v>6638.42</v>
      </c>
      <c r="J14" s="14">
        <v>6581.6100000000006</v>
      </c>
      <c r="K14" s="14">
        <v>6646.130000000001</v>
      </c>
      <c r="L14" s="14">
        <v>6648.0249999999996</v>
      </c>
      <c r="M14" s="14">
        <v>6613.34</v>
      </c>
      <c r="N14" s="14">
        <v>6716.3850000000002</v>
      </c>
      <c r="O14" s="14">
        <v>6676.4</v>
      </c>
      <c r="P14" s="14">
        <v>6605.8150000000005</v>
      </c>
      <c r="Q14" s="14">
        <v>6655.2150000000001</v>
      </c>
      <c r="R14" s="14">
        <v>6649.0249999999996</v>
      </c>
      <c r="S14" s="14">
        <f t="shared" si="4"/>
        <v>79933.58</v>
      </c>
      <c r="T14" s="13"/>
      <c r="U14" s="88">
        <f t="shared" si="5"/>
        <v>309.18851214574892</v>
      </c>
      <c r="V14" s="88">
        <f t="shared" si="1"/>
        <v>374.17257085020236</v>
      </c>
      <c r="W14" s="88">
        <f t="shared" si="1"/>
        <v>335.95242914979752</v>
      </c>
      <c r="X14" s="88">
        <f t="shared" si="1"/>
        <v>333.07742914979758</v>
      </c>
      <c r="Y14" s="88">
        <f t="shared" si="1"/>
        <v>336.34261133603241</v>
      </c>
      <c r="Z14" s="88">
        <f t="shared" si="6"/>
        <v>330.82980841005224</v>
      </c>
      <c r="AA14" s="88">
        <f t="shared" si="2"/>
        <v>351.39957492029754</v>
      </c>
      <c r="AB14" s="88">
        <f t="shared" si="2"/>
        <v>356.87486716259298</v>
      </c>
      <c r="AC14" s="88">
        <f t="shared" si="2"/>
        <v>354.75026567481399</v>
      </c>
      <c r="AD14" s="88">
        <f t="shared" si="2"/>
        <v>350.99973432518601</v>
      </c>
      <c r="AE14" s="88">
        <f t="shared" si="2"/>
        <v>353.62460148777899</v>
      </c>
      <c r="AF14" s="88">
        <f t="shared" si="2"/>
        <v>353.29569606801272</v>
      </c>
      <c r="AG14" s="88">
        <f t="shared" si="7"/>
        <v>345.04234172335941</v>
      </c>
      <c r="AI14" s="15"/>
    </row>
    <row r="15" spans="1:41" s="2" customFormat="1" ht="12" customHeight="1">
      <c r="A15" s="29" t="s">
        <v>58</v>
      </c>
      <c r="B15" s="29" t="s">
        <v>33</v>
      </c>
      <c r="C15" s="13">
        <v>20.6</v>
      </c>
      <c r="D15" s="13">
        <v>21.63</v>
      </c>
      <c r="E15" s="13">
        <v>22.11</v>
      </c>
      <c r="F15" s="13">
        <f t="shared" si="3"/>
        <v>11.055</v>
      </c>
      <c r="G15" s="14">
        <v>996.01</v>
      </c>
      <c r="H15" s="14">
        <v>1016.6099999999999</v>
      </c>
      <c r="I15" s="14">
        <v>1081.51</v>
      </c>
      <c r="J15" s="14">
        <v>1016.6099999999999</v>
      </c>
      <c r="K15" s="14">
        <v>1019.73</v>
      </c>
      <c r="L15" s="14">
        <v>1041.2149999999999</v>
      </c>
      <c r="M15" s="14">
        <v>1065.905</v>
      </c>
      <c r="N15" s="14">
        <v>1050.5999999999999</v>
      </c>
      <c r="O15" s="14">
        <v>1023.14</v>
      </c>
      <c r="P15" s="14">
        <v>1007.6899999999999</v>
      </c>
      <c r="Q15" s="14">
        <v>988.8</v>
      </c>
      <c r="R15" s="14">
        <v>736.23000000000013</v>
      </c>
      <c r="S15" s="14">
        <f t="shared" si="4"/>
        <v>12044.049999999997</v>
      </c>
      <c r="T15" s="13"/>
      <c r="U15" s="88">
        <f t="shared" si="5"/>
        <v>46.047619047619051</v>
      </c>
      <c r="V15" s="88">
        <f t="shared" si="1"/>
        <v>47</v>
      </c>
      <c r="W15" s="88">
        <f t="shared" si="1"/>
        <v>50.000462320850673</v>
      </c>
      <c r="X15" s="88">
        <f t="shared" si="1"/>
        <v>47</v>
      </c>
      <c r="Y15" s="88">
        <f t="shared" si="1"/>
        <v>47.144244105409157</v>
      </c>
      <c r="Z15" s="88">
        <f t="shared" si="6"/>
        <v>47.092492085029399</v>
      </c>
      <c r="AA15" s="88">
        <f t="shared" si="2"/>
        <v>51.742961165048541</v>
      </c>
      <c r="AB15" s="88">
        <f t="shared" si="2"/>
        <v>50.999999999999993</v>
      </c>
      <c r="AC15" s="88">
        <f t="shared" si="2"/>
        <v>49.666990291262131</v>
      </c>
      <c r="AD15" s="88">
        <f t="shared" si="2"/>
        <v>48.916990291262131</v>
      </c>
      <c r="AE15" s="88">
        <f t="shared" si="2"/>
        <v>47.999999999999993</v>
      </c>
      <c r="AF15" s="88">
        <f t="shared" si="2"/>
        <v>35.739320388349519</v>
      </c>
      <c r="AG15" s="88">
        <f t="shared" si="7"/>
        <v>47.445923307902547</v>
      </c>
      <c r="AI15" s="15"/>
    </row>
    <row r="16" spans="1:41" s="2" customFormat="1" ht="12" customHeight="1">
      <c r="A16" s="29" t="s">
        <v>59</v>
      </c>
      <c r="B16" s="29" t="s">
        <v>34</v>
      </c>
      <c r="C16" s="13">
        <v>22.47</v>
      </c>
      <c r="D16" s="13">
        <v>23.594999999999999</v>
      </c>
      <c r="E16" s="13">
        <v>24.28</v>
      </c>
      <c r="F16" s="13">
        <f t="shared" si="3"/>
        <v>12.14</v>
      </c>
      <c r="G16" s="14">
        <v>509.48500000000001</v>
      </c>
      <c r="H16" s="14">
        <v>495.495</v>
      </c>
      <c r="I16" s="14">
        <v>495.495</v>
      </c>
      <c r="J16" s="14">
        <v>492.54499999999996</v>
      </c>
      <c r="K16" s="14">
        <v>494.27</v>
      </c>
      <c r="L16" s="14">
        <v>508.18</v>
      </c>
      <c r="M16" s="14">
        <v>500.83000000000004</v>
      </c>
      <c r="N16" s="14">
        <v>494.34000000000003</v>
      </c>
      <c r="O16" s="14">
        <v>471.87</v>
      </c>
      <c r="P16" s="14">
        <v>494.34000000000003</v>
      </c>
      <c r="Q16" s="14">
        <v>494.34000000000003</v>
      </c>
      <c r="R16" s="14">
        <v>503.86</v>
      </c>
      <c r="S16" s="14">
        <f t="shared" si="4"/>
        <v>5955.05</v>
      </c>
      <c r="T16" s="13"/>
      <c r="U16" s="88">
        <f t="shared" si="5"/>
        <v>21.592922229285868</v>
      </c>
      <c r="V16" s="88">
        <f t="shared" si="1"/>
        <v>21</v>
      </c>
      <c r="W16" s="88">
        <f t="shared" si="1"/>
        <v>21</v>
      </c>
      <c r="X16" s="88">
        <f t="shared" si="1"/>
        <v>20.874973511337146</v>
      </c>
      <c r="Y16" s="88">
        <f t="shared" si="1"/>
        <v>20.948082220809493</v>
      </c>
      <c r="Z16" s="88">
        <f t="shared" si="6"/>
        <v>20.92998352553542</v>
      </c>
      <c r="AA16" s="88">
        <f t="shared" si="2"/>
        <v>22.288829550511796</v>
      </c>
      <c r="AB16" s="88">
        <f t="shared" si="2"/>
        <v>22.000000000000004</v>
      </c>
      <c r="AC16" s="88">
        <f t="shared" si="2"/>
        <v>21</v>
      </c>
      <c r="AD16" s="88">
        <f t="shared" si="2"/>
        <v>22.000000000000004</v>
      </c>
      <c r="AE16" s="88">
        <f t="shared" si="2"/>
        <v>22.000000000000004</v>
      </c>
      <c r="AF16" s="88">
        <f t="shared" si="2"/>
        <v>22.423676012461062</v>
      </c>
      <c r="AG16" s="88">
        <f t="shared" si="7"/>
        <v>21.504872254161736</v>
      </c>
      <c r="AI16" s="15"/>
    </row>
    <row r="17" spans="1:42" s="2" customFormat="1" ht="12" customHeight="1">
      <c r="A17" s="29" t="s">
        <v>60</v>
      </c>
      <c r="B17" s="29" t="s">
        <v>35</v>
      </c>
      <c r="C17" s="13">
        <v>24.645</v>
      </c>
      <c r="D17" s="13">
        <v>25.875</v>
      </c>
      <c r="E17" s="13">
        <v>26.69</v>
      </c>
      <c r="F17" s="13">
        <f t="shared" si="3"/>
        <v>13.345000000000001</v>
      </c>
      <c r="G17" s="14">
        <v>102.27000000000001</v>
      </c>
      <c r="H17" s="14">
        <v>103.5</v>
      </c>
      <c r="I17" s="14">
        <v>103.5</v>
      </c>
      <c r="J17" s="14">
        <v>103.5</v>
      </c>
      <c r="K17" s="14">
        <v>104.32</v>
      </c>
      <c r="L17" s="14">
        <v>105.95</v>
      </c>
      <c r="M17" s="14">
        <v>102.67</v>
      </c>
      <c r="N17" s="14">
        <v>98.58</v>
      </c>
      <c r="O17" s="14">
        <v>98.58</v>
      </c>
      <c r="P17" s="14">
        <v>98.58</v>
      </c>
      <c r="Q17" s="14">
        <v>98.58</v>
      </c>
      <c r="R17" s="14">
        <v>99.81</v>
      </c>
      <c r="S17" s="14">
        <f t="shared" si="4"/>
        <v>1219.8399999999999</v>
      </c>
      <c r="T17" s="13"/>
      <c r="U17" s="88">
        <f t="shared" si="5"/>
        <v>3.9524637681159422</v>
      </c>
      <c r="V17" s="88">
        <f t="shared" si="1"/>
        <v>4</v>
      </c>
      <c r="W17" s="88">
        <f t="shared" si="1"/>
        <v>4</v>
      </c>
      <c r="X17" s="88">
        <f t="shared" si="1"/>
        <v>4</v>
      </c>
      <c r="Y17" s="88">
        <f t="shared" si="1"/>
        <v>4.0316908212560385</v>
      </c>
      <c r="Z17" s="88">
        <f t="shared" si="6"/>
        <v>3.9696515548894715</v>
      </c>
      <c r="AA17" s="88">
        <f t="shared" si="2"/>
        <v>4.1659565834854941</v>
      </c>
      <c r="AB17" s="88">
        <f t="shared" si="2"/>
        <v>4</v>
      </c>
      <c r="AC17" s="88">
        <f t="shared" si="2"/>
        <v>4</v>
      </c>
      <c r="AD17" s="88">
        <f t="shared" si="2"/>
        <v>4</v>
      </c>
      <c r="AE17" s="88">
        <f t="shared" si="2"/>
        <v>4</v>
      </c>
      <c r="AF17" s="88">
        <f t="shared" si="2"/>
        <v>4.049908703590992</v>
      </c>
      <c r="AG17" s="88">
        <f t="shared" si="7"/>
        <v>4.0141392859448279</v>
      </c>
      <c r="AI17" s="15"/>
    </row>
    <row r="18" spans="1:42" s="2" customFormat="1" ht="12" customHeight="1">
      <c r="A18" s="29" t="s">
        <v>61</v>
      </c>
      <c r="B18" s="29" t="s">
        <v>36</v>
      </c>
      <c r="C18" s="13">
        <v>28.104999999999997</v>
      </c>
      <c r="D18" s="13">
        <v>29.51</v>
      </c>
      <c r="E18" s="13">
        <v>30.614999999999998</v>
      </c>
      <c r="F18" s="13">
        <f t="shared" si="3"/>
        <v>15.307499999999999</v>
      </c>
      <c r="G18" s="14">
        <v>201.67</v>
      </c>
      <c r="H18" s="14">
        <v>206.57</v>
      </c>
      <c r="I18" s="14">
        <v>206.57</v>
      </c>
      <c r="J18" s="14">
        <v>191.815</v>
      </c>
      <c r="K18" s="14">
        <v>191.815</v>
      </c>
      <c r="L18" s="14">
        <v>183.69</v>
      </c>
      <c r="M18" s="14">
        <v>183.69</v>
      </c>
      <c r="N18" s="14">
        <v>196.73500000000001</v>
      </c>
      <c r="O18" s="14">
        <v>196.73500000000001</v>
      </c>
      <c r="P18" s="14">
        <v>196.73500000000001</v>
      </c>
      <c r="Q18" s="14">
        <v>196.73500000000001</v>
      </c>
      <c r="R18" s="14">
        <v>201.67</v>
      </c>
      <c r="S18" s="14">
        <f t="shared" si="4"/>
        <v>2354.4300000000007</v>
      </c>
      <c r="T18" s="13"/>
      <c r="U18" s="88">
        <f t="shared" si="5"/>
        <v>6.8339545916638418</v>
      </c>
      <c r="V18" s="88">
        <f t="shared" si="1"/>
        <v>6.9999999999999991</v>
      </c>
      <c r="W18" s="88">
        <f t="shared" si="1"/>
        <v>6.9999999999999991</v>
      </c>
      <c r="X18" s="88">
        <f t="shared" si="1"/>
        <v>6.5</v>
      </c>
      <c r="Y18" s="88">
        <f t="shared" si="1"/>
        <v>6.5</v>
      </c>
      <c r="Z18" s="88">
        <f t="shared" si="6"/>
        <v>6</v>
      </c>
      <c r="AA18" s="88">
        <f t="shared" si="2"/>
        <v>6.5358477139299067</v>
      </c>
      <c r="AB18" s="88">
        <f t="shared" si="2"/>
        <v>7.0000000000000009</v>
      </c>
      <c r="AC18" s="88">
        <f t="shared" si="2"/>
        <v>7.0000000000000009</v>
      </c>
      <c r="AD18" s="88">
        <f t="shared" si="2"/>
        <v>7.0000000000000009</v>
      </c>
      <c r="AE18" s="88">
        <f t="shared" si="2"/>
        <v>7.0000000000000009</v>
      </c>
      <c r="AF18" s="88">
        <f t="shared" si="2"/>
        <v>7.1755915317559156</v>
      </c>
      <c r="AG18" s="88">
        <f t="shared" si="7"/>
        <v>6.795449486445805</v>
      </c>
    </row>
    <row r="19" spans="1:42" s="2" customFormat="1" ht="12" customHeight="1">
      <c r="A19" s="29" t="s">
        <v>62</v>
      </c>
      <c r="B19" s="29" t="s">
        <v>37</v>
      </c>
      <c r="C19" s="13">
        <v>19.569999999999997</v>
      </c>
      <c r="D19" s="13">
        <v>20.55</v>
      </c>
      <c r="E19" s="13">
        <v>20.885000000000002</v>
      </c>
      <c r="F19" s="13">
        <f t="shared" si="3"/>
        <v>10.442500000000001</v>
      </c>
      <c r="G19" s="14">
        <v>2262.6150000000002</v>
      </c>
      <c r="H19" s="14">
        <v>2291.3200000000002</v>
      </c>
      <c r="I19" s="14">
        <v>2337.56</v>
      </c>
      <c r="J19" s="14">
        <v>2358.11</v>
      </c>
      <c r="K19" s="14">
        <v>2385.7800000000002</v>
      </c>
      <c r="L19" s="14">
        <v>2417.2849999999999</v>
      </c>
      <c r="M19" s="14">
        <v>2368.0050000000001</v>
      </c>
      <c r="N19" s="14">
        <v>2074.4</v>
      </c>
      <c r="O19" s="14">
        <v>2064.625</v>
      </c>
      <c r="P19" s="14">
        <v>2120.88</v>
      </c>
      <c r="Q19" s="14">
        <v>2130.6750000000002</v>
      </c>
      <c r="R19" s="14">
        <v>2152.2449999999999</v>
      </c>
      <c r="S19" s="14">
        <f t="shared" si="4"/>
        <v>26963.500000000004</v>
      </c>
      <c r="T19" s="13"/>
      <c r="U19" s="88">
        <f t="shared" si="5"/>
        <v>110.10291970802921</v>
      </c>
      <c r="V19" s="88">
        <f t="shared" si="1"/>
        <v>111.49975669099757</v>
      </c>
      <c r="W19" s="88">
        <f t="shared" si="1"/>
        <v>113.74987834549877</v>
      </c>
      <c r="X19" s="88">
        <f t="shared" si="1"/>
        <v>114.74987834549879</v>
      </c>
      <c r="Y19" s="88">
        <f t="shared" si="1"/>
        <v>116.09635036496351</v>
      </c>
      <c r="Z19" s="88">
        <f t="shared" si="6"/>
        <v>115.74263825712232</v>
      </c>
      <c r="AA19" s="88">
        <f t="shared" si="2"/>
        <v>121.00178845171183</v>
      </c>
      <c r="AB19" s="88">
        <f t="shared" si="2"/>
        <v>105.99897802759328</v>
      </c>
      <c r="AC19" s="88">
        <f t="shared" si="2"/>
        <v>105.49948901379665</v>
      </c>
      <c r="AD19" s="88">
        <f t="shared" si="2"/>
        <v>108.3740419008687</v>
      </c>
      <c r="AE19" s="88">
        <f t="shared" si="2"/>
        <v>108.87455288707207</v>
      </c>
      <c r="AF19" s="88">
        <f t="shared" si="2"/>
        <v>109.97675012774657</v>
      </c>
      <c r="AG19" s="88">
        <f t="shared" si="7"/>
        <v>111.80558517674159</v>
      </c>
      <c r="AJ19" s="2">
        <v>1</v>
      </c>
      <c r="AK19" s="218">
        <f>+AG19*AJ19</f>
        <v>111.80558517674159</v>
      </c>
    </row>
    <row r="20" spans="1:42" s="2" customFormat="1" ht="12" customHeight="1">
      <c r="A20" s="29" t="s">
        <v>63</v>
      </c>
      <c r="B20" s="29" t="s">
        <v>38</v>
      </c>
      <c r="C20" s="13">
        <v>20.419999999999998</v>
      </c>
      <c r="D20" s="13">
        <v>21.44</v>
      </c>
      <c r="E20" s="13">
        <v>21.774999999999999</v>
      </c>
      <c r="F20" s="13">
        <f t="shared" si="3"/>
        <v>10.887499999999999</v>
      </c>
      <c r="G20" s="14">
        <v>7025.125</v>
      </c>
      <c r="H20" s="14">
        <v>7237.7849999999999</v>
      </c>
      <c r="I20" s="14">
        <v>7177.04</v>
      </c>
      <c r="J20" s="14">
        <v>7372.68</v>
      </c>
      <c r="K20" s="14">
        <v>7306.9449999999997</v>
      </c>
      <c r="L20" s="14">
        <v>7410.1250000000009</v>
      </c>
      <c r="M20" s="14">
        <v>7157.59</v>
      </c>
      <c r="N20" s="14">
        <v>6700.2999999999993</v>
      </c>
      <c r="O20" s="14">
        <v>6807.5</v>
      </c>
      <c r="P20" s="14">
        <v>6787.085</v>
      </c>
      <c r="Q20" s="14">
        <v>6825.3550000000005</v>
      </c>
      <c r="R20" s="14">
        <v>6911.55</v>
      </c>
      <c r="S20" s="14">
        <f t="shared" si="4"/>
        <v>84719.08</v>
      </c>
      <c r="T20" s="13"/>
      <c r="U20" s="88">
        <f t="shared" si="5"/>
        <v>327.66441231343282</v>
      </c>
      <c r="V20" s="88">
        <f t="shared" si="1"/>
        <v>337.5832555970149</v>
      </c>
      <c r="W20" s="88">
        <f t="shared" si="1"/>
        <v>334.75</v>
      </c>
      <c r="X20" s="88">
        <f t="shared" si="1"/>
        <v>343.875</v>
      </c>
      <c r="Y20" s="88">
        <f t="shared" si="1"/>
        <v>340.80900186567163</v>
      </c>
      <c r="Z20" s="88">
        <f t="shared" si="6"/>
        <v>340.30424799081521</v>
      </c>
      <c r="AA20" s="88">
        <f t="shared" si="2"/>
        <v>350.51860920666019</v>
      </c>
      <c r="AB20" s="88">
        <f t="shared" si="2"/>
        <v>328.12438785504406</v>
      </c>
      <c r="AC20" s="88">
        <f t="shared" si="2"/>
        <v>333.37414299706171</v>
      </c>
      <c r="AD20" s="88">
        <f t="shared" si="2"/>
        <v>332.37438785504412</v>
      </c>
      <c r="AE20" s="88">
        <f t="shared" si="2"/>
        <v>334.24853085210583</v>
      </c>
      <c r="AF20" s="88">
        <f t="shared" si="2"/>
        <v>338.46963761018611</v>
      </c>
      <c r="AG20" s="88">
        <f t="shared" si="7"/>
        <v>336.84130117858638</v>
      </c>
      <c r="AJ20" s="2">
        <v>1</v>
      </c>
      <c r="AK20" s="218">
        <f t="shared" ref="AK20:AK21" si="8">+AG20*AJ20</f>
        <v>336.84130117858638</v>
      </c>
    </row>
    <row r="21" spans="1:42" s="2" customFormat="1" ht="12" customHeight="1">
      <c r="A21" s="29" t="s">
        <v>64</v>
      </c>
      <c r="B21" s="29" t="s">
        <v>39</v>
      </c>
      <c r="C21" s="13">
        <v>22.174999999999994</v>
      </c>
      <c r="D21" s="13">
        <v>23.285</v>
      </c>
      <c r="E21" s="13">
        <v>23.76</v>
      </c>
      <c r="F21" s="13">
        <f t="shared" si="3"/>
        <v>11.88</v>
      </c>
      <c r="G21" s="14">
        <v>36794.289999999994</v>
      </c>
      <c r="H21" s="14">
        <v>41105.614999999998</v>
      </c>
      <c r="I21" s="14">
        <v>38201.54</v>
      </c>
      <c r="J21" s="14">
        <v>38485.674999999996</v>
      </c>
      <c r="K21" s="14">
        <v>38550.224999999999</v>
      </c>
      <c r="L21" s="14">
        <v>39408.895000000004</v>
      </c>
      <c r="M21" s="14">
        <v>38832.224999999999</v>
      </c>
      <c r="N21" s="14">
        <v>36180.36</v>
      </c>
      <c r="O21" s="14">
        <v>35996.934999999998</v>
      </c>
      <c r="P21" s="14">
        <v>36603.875000000007</v>
      </c>
      <c r="Q21" s="14">
        <v>36581.664999999994</v>
      </c>
      <c r="R21" s="14">
        <v>36847.089999999997</v>
      </c>
      <c r="S21" s="14">
        <f t="shared" si="4"/>
        <v>453588.3899999999</v>
      </c>
      <c r="T21" s="13"/>
      <c r="U21" s="88">
        <f t="shared" si="5"/>
        <v>1580.171354949538</v>
      </c>
      <c r="V21" s="88">
        <f t="shared" si="1"/>
        <v>1765.3259609190466</v>
      </c>
      <c r="W21" s="88">
        <f t="shared" si="1"/>
        <v>1640.6072578913463</v>
      </c>
      <c r="X21" s="88">
        <f t="shared" si="1"/>
        <v>1652.8097487652994</v>
      </c>
      <c r="Y21" s="88">
        <f t="shared" si="1"/>
        <v>1655.581919690788</v>
      </c>
      <c r="Z21" s="88">
        <f>L21/$E21</f>
        <v>1658.623526936027</v>
      </c>
      <c r="AA21" s="88">
        <f t="shared" si="2"/>
        <v>1751.1713641488166</v>
      </c>
      <c r="AB21" s="88">
        <f t="shared" si="2"/>
        <v>1631.5833145434053</v>
      </c>
      <c r="AC21" s="88">
        <f t="shared" si="2"/>
        <v>1623.3116121758742</v>
      </c>
      <c r="AD21" s="88">
        <f t="shared" si="2"/>
        <v>1650.6820744081181</v>
      </c>
      <c r="AE21" s="88">
        <f t="shared" si="2"/>
        <v>1649.6804960541151</v>
      </c>
      <c r="AF21" s="88">
        <f t="shared" si="2"/>
        <v>1661.6500563697862</v>
      </c>
      <c r="AG21" s="88">
        <f t="shared" si="7"/>
        <v>1660.0998905710132</v>
      </c>
      <c r="AJ21" s="2">
        <v>1</v>
      </c>
      <c r="AK21" s="218">
        <f t="shared" si="8"/>
        <v>1660.0998905710132</v>
      </c>
    </row>
    <row r="22" spans="1:42" s="2" customFormat="1" ht="12" customHeight="1">
      <c r="A22" s="29" t="s">
        <v>66</v>
      </c>
      <c r="B22" s="29" t="s">
        <v>41</v>
      </c>
      <c r="C22" s="13">
        <v>2.69</v>
      </c>
      <c r="D22" s="13">
        <v>2.82</v>
      </c>
      <c r="E22" s="13">
        <v>2.92</v>
      </c>
      <c r="F22" s="13"/>
      <c r="G22" s="14">
        <v>3738.82</v>
      </c>
      <c r="H22" s="14">
        <v>2667.7200000000003</v>
      </c>
      <c r="I22" s="14">
        <v>2929.98</v>
      </c>
      <c r="J22" s="14">
        <v>3936.72</v>
      </c>
      <c r="K22" s="14">
        <v>4272.3</v>
      </c>
      <c r="L22" s="14">
        <v>4644.54</v>
      </c>
      <c r="M22" s="14">
        <v>3973.24</v>
      </c>
      <c r="N22" s="14">
        <v>4083.42</v>
      </c>
      <c r="O22" s="14">
        <v>3158.06</v>
      </c>
      <c r="P22" s="14">
        <v>2980.52</v>
      </c>
      <c r="Q22" s="14">
        <v>2975.1400000000003</v>
      </c>
      <c r="R22" s="14">
        <v>2824.5</v>
      </c>
      <c r="S22" s="14">
        <f t="shared" si="4"/>
        <v>42184.959999999992</v>
      </c>
      <c r="T22" s="13"/>
      <c r="U22" s="88"/>
      <c r="V22" s="88"/>
      <c r="W22" s="88"/>
      <c r="X22" s="88"/>
      <c r="Y22" s="88"/>
      <c r="Z22" s="88"/>
      <c r="AA22" s="88"/>
      <c r="AB22" s="88"/>
      <c r="AC22" s="88"/>
      <c r="AD22" s="88"/>
      <c r="AE22" s="88"/>
      <c r="AF22" s="88"/>
      <c r="AG22" s="88"/>
    </row>
    <row r="23" spans="1:42" s="2" customFormat="1" ht="12" customHeight="1">
      <c r="A23" s="29" t="s">
        <v>67</v>
      </c>
      <c r="B23" s="29" t="s">
        <v>42</v>
      </c>
      <c r="C23" s="13">
        <v>1.65</v>
      </c>
      <c r="D23" s="13">
        <v>1.73</v>
      </c>
      <c r="E23" s="13">
        <v>1.73</v>
      </c>
      <c r="F23" s="13"/>
      <c r="G23" s="14">
        <v>6.92</v>
      </c>
      <c r="H23" s="14">
        <v>8.65</v>
      </c>
      <c r="I23" s="14">
        <v>8.65</v>
      </c>
      <c r="J23" s="14">
        <v>15.57</v>
      </c>
      <c r="K23" s="14">
        <v>12.110000000000001</v>
      </c>
      <c r="L23" s="14">
        <v>15.57</v>
      </c>
      <c r="M23" s="14">
        <v>16.5</v>
      </c>
      <c r="N23" s="14">
        <v>11.55</v>
      </c>
      <c r="O23" s="14">
        <v>11.55</v>
      </c>
      <c r="P23" s="14">
        <v>11.55</v>
      </c>
      <c r="Q23" s="14">
        <v>13.2</v>
      </c>
      <c r="R23" s="14">
        <v>14.850000000000001</v>
      </c>
      <c r="S23" s="14">
        <f t="shared" si="4"/>
        <v>146.66999999999999</v>
      </c>
      <c r="T23" s="13"/>
      <c r="U23" s="88"/>
      <c r="V23" s="88"/>
      <c r="W23" s="88"/>
      <c r="X23" s="88"/>
      <c r="Y23" s="88"/>
      <c r="Z23" s="88"/>
      <c r="AA23" s="88"/>
      <c r="AB23" s="88"/>
      <c r="AC23" s="88"/>
      <c r="AD23" s="88"/>
      <c r="AE23" s="88"/>
      <c r="AF23" s="88"/>
      <c r="AG23" s="88"/>
    </row>
    <row r="24" spans="1:42" s="2" customFormat="1" ht="12" customHeight="1">
      <c r="A24" s="29" t="s">
        <v>74</v>
      </c>
      <c r="B24" s="29" t="s">
        <v>49</v>
      </c>
      <c r="C24" s="13">
        <v>16.39</v>
      </c>
      <c r="D24" s="13">
        <v>17.21</v>
      </c>
      <c r="E24" s="13">
        <v>17.21</v>
      </c>
      <c r="F24" s="13"/>
      <c r="G24" s="14">
        <v>86.050000000000011</v>
      </c>
      <c r="H24" s="14">
        <v>120.47</v>
      </c>
      <c r="I24" s="14">
        <v>86.050000000000011</v>
      </c>
      <c r="J24" s="14">
        <v>68.84</v>
      </c>
      <c r="K24" s="14">
        <v>51.63</v>
      </c>
      <c r="L24" s="14">
        <v>137.68</v>
      </c>
      <c r="M24" s="14">
        <v>49.17</v>
      </c>
      <c r="N24" s="14">
        <v>16.39</v>
      </c>
      <c r="O24" s="14">
        <v>0</v>
      </c>
      <c r="P24" s="14">
        <v>0</v>
      </c>
      <c r="Q24" s="14">
        <v>49.17</v>
      </c>
      <c r="R24" s="14">
        <v>114.73</v>
      </c>
      <c r="S24" s="14">
        <f t="shared" si="4"/>
        <v>780.18</v>
      </c>
      <c r="T24" s="13"/>
      <c r="U24" s="22"/>
      <c r="V24" s="22"/>
      <c r="W24" s="22"/>
      <c r="X24" s="22"/>
      <c r="Y24" s="22"/>
      <c r="Z24" s="22"/>
      <c r="AA24" s="22"/>
      <c r="AB24" s="22"/>
      <c r="AC24" s="22"/>
      <c r="AD24" s="22"/>
      <c r="AE24" s="22"/>
      <c r="AF24" s="22"/>
      <c r="AG24" s="22"/>
      <c r="AN24" s="102"/>
      <c r="AO24" s="97"/>
    </row>
    <row r="25" spans="1:42" s="2" customFormat="1" ht="12" customHeight="1">
      <c r="A25" s="29" t="s">
        <v>75</v>
      </c>
      <c r="B25" s="29" t="s">
        <v>50</v>
      </c>
      <c r="C25" s="13">
        <v>5.98</v>
      </c>
      <c r="D25" s="13">
        <v>6.28</v>
      </c>
      <c r="E25" s="13">
        <v>6.28</v>
      </c>
      <c r="F25" s="13"/>
      <c r="G25" s="14">
        <v>164.72</v>
      </c>
      <c r="H25" s="14">
        <v>100.48</v>
      </c>
      <c r="I25" s="14">
        <v>100.47999999999999</v>
      </c>
      <c r="J25" s="14">
        <v>113.04</v>
      </c>
      <c r="K25" s="14">
        <v>100.48</v>
      </c>
      <c r="L25" s="14">
        <v>119.32000000000001</v>
      </c>
      <c r="M25" s="14">
        <v>101.66</v>
      </c>
      <c r="N25" s="14">
        <v>125.58</v>
      </c>
      <c r="O25" s="14">
        <v>113.62</v>
      </c>
      <c r="P25" s="14">
        <v>137.54</v>
      </c>
      <c r="Q25" s="14">
        <v>107.64</v>
      </c>
      <c r="R25" s="14">
        <v>107.64000000000001</v>
      </c>
      <c r="S25" s="14">
        <f t="shared" si="4"/>
        <v>1392.2000000000003</v>
      </c>
      <c r="T25" s="13"/>
      <c r="U25" s="22"/>
      <c r="V25" s="22"/>
      <c r="W25" s="22"/>
      <c r="X25" s="22"/>
      <c r="Y25" s="22"/>
      <c r="Z25" s="22"/>
      <c r="AA25" s="22"/>
      <c r="AB25" s="22"/>
      <c r="AC25" s="22"/>
      <c r="AD25" s="22"/>
      <c r="AE25" s="22"/>
      <c r="AF25" s="22"/>
      <c r="AG25" s="22"/>
      <c r="AO25" s="102"/>
      <c r="AP25" s="97"/>
    </row>
    <row r="26" spans="1:42" s="2" customFormat="1" ht="12" customHeight="1">
      <c r="A26" s="29" t="s">
        <v>407</v>
      </c>
      <c r="B26" s="29" t="s">
        <v>408</v>
      </c>
      <c r="C26" s="13">
        <v>10.38</v>
      </c>
      <c r="D26" s="13">
        <v>10.9</v>
      </c>
      <c r="E26" s="13">
        <v>10.9</v>
      </c>
      <c r="F26" s="13"/>
      <c r="G26" s="14">
        <v>649.45000000000005</v>
      </c>
      <c r="H26" s="14">
        <v>1133.5899999999999</v>
      </c>
      <c r="I26" s="14">
        <v>686.18</v>
      </c>
      <c r="J26" s="14">
        <v>1126.78</v>
      </c>
      <c r="K26" s="14">
        <v>683.44999999999993</v>
      </c>
      <c r="L26" s="14">
        <v>1115.8699999999999</v>
      </c>
      <c r="M26" s="14">
        <v>705.84</v>
      </c>
      <c r="N26" s="14">
        <v>1067.83</v>
      </c>
      <c r="O26" s="14">
        <v>679.89</v>
      </c>
      <c r="P26" s="14">
        <v>1117.1400000000001</v>
      </c>
      <c r="Q26" s="14">
        <v>682.48</v>
      </c>
      <c r="R26" s="14">
        <v>1091.74</v>
      </c>
      <c r="S26" s="14">
        <f t="shared" si="4"/>
        <v>10740.24</v>
      </c>
      <c r="T26" s="13"/>
      <c r="U26" s="22"/>
      <c r="V26" s="22"/>
      <c r="W26" s="22"/>
      <c r="X26" s="22"/>
      <c r="Y26" s="22"/>
      <c r="Z26" s="22"/>
      <c r="AA26" s="22"/>
      <c r="AB26" s="22"/>
      <c r="AC26" s="22"/>
      <c r="AD26" s="22"/>
      <c r="AE26" s="22"/>
      <c r="AF26" s="22"/>
      <c r="AG26" s="22"/>
      <c r="AO26" s="102"/>
      <c r="AP26" s="97"/>
    </row>
    <row r="27" spans="1:42" s="2" customFormat="1" ht="12" customHeight="1">
      <c r="A27" s="29" t="s">
        <v>76</v>
      </c>
      <c r="B27" s="29" t="s">
        <v>51</v>
      </c>
      <c r="C27" s="13">
        <v>4.58</v>
      </c>
      <c r="D27" s="13">
        <v>4.8099999999999996</v>
      </c>
      <c r="E27" s="13">
        <v>4.8099999999999996</v>
      </c>
      <c r="F27" s="13"/>
      <c r="G27" s="14">
        <v>9.6199999999999992</v>
      </c>
      <c r="H27" s="14">
        <v>0</v>
      </c>
      <c r="I27" s="14">
        <v>4.8099999999999996</v>
      </c>
      <c r="J27" s="14">
        <v>24.049999999999997</v>
      </c>
      <c r="K27" s="14">
        <v>19.239999999999998</v>
      </c>
      <c r="L27" s="14">
        <v>14.43</v>
      </c>
      <c r="M27" s="14">
        <v>13.74</v>
      </c>
      <c r="N27" s="14">
        <v>22.9</v>
      </c>
      <c r="O27" s="14">
        <v>13.74</v>
      </c>
      <c r="P27" s="14">
        <v>13.74</v>
      </c>
      <c r="Q27" s="14">
        <v>18.32</v>
      </c>
      <c r="R27" s="14">
        <v>18.32</v>
      </c>
      <c r="S27" s="14">
        <f t="shared" si="4"/>
        <v>172.90999999999997</v>
      </c>
      <c r="T27" s="13"/>
      <c r="U27" s="22"/>
      <c r="V27" s="22"/>
      <c r="W27" s="22"/>
      <c r="X27" s="22"/>
      <c r="Y27" s="22"/>
      <c r="Z27" s="22"/>
      <c r="AA27" s="22"/>
      <c r="AB27" s="22"/>
      <c r="AC27" s="22"/>
      <c r="AD27" s="22"/>
      <c r="AE27" s="22"/>
      <c r="AF27" s="22"/>
      <c r="AG27" s="22"/>
      <c r="AO27" s="62"/>
      <c r="AP27" s="97"/>
    </row>
    <row r="28" spans="1:42" s="2" customFormat="1" ht="12" customHeight="1">
      <c r="A28" s="29" t="s">
        <v>77</v>
      </c>
      <c r="B28" s="29" t="s">
        <v>52</v>
      </c>
      <c r="C28" s="13"/>
      <c r="D28" s="13"/>
      <c r="E28" s="13"/>
      <c r="F28" s="13"/>
      <c r="G28" s="14">
        <v>0</v>
      </c>
      <c r="H28" s="14">
        <v>0</v>
      </c>
      <c r="I28" s="14">
        <v>0</v>
      </c>
      <c r="J28" s="14">
        <v>0</v>
      </c>
      <c r="K28" s="14">
        <v>0</v>
      </c>
      <c r="L28" s="14">
        <v>0</v>
      </c>
      <c r="M28" s="14">
        <v>98.21</v>
      </c>
      <c r="N28" s="14">
        <v>0</v>
      </c>
      <c r="O28" s="14">
        <v>0</v>
      </c>
      <c r="P28" s="14">
        <v>0</v>
      </c>
      <c r="Q28" s="14">
        <v>0</v>
      </c>
      <c r="R28" s="14">
        <v>0</v>
      </c>
      <c r="S28" s="14">
        <f t="shared" ref="S28" si="9">SUM(G28:R28)</f>
        <v>98.21</v>
      </c>
      <c r="T28" s="13"/>
      <c r="U28" s="22"/>
      <c r="V28" s="22"/>
      <c r="W28" s="22"/>
      <c r="X28" s="22"/>
      <c r="Y28" s="22"/>
      <c r="Z28" s="22"/>
      <c r="AA28" s="22"/>
      <c r="AB28" s="22"/>
      <c r="AC28" s="22"/>
      <c r="AD28" s="22"/>
      <c r="AE28" s="22"/>
      <c r="AF28" s="22"/>
      <c r="AG28" s="22"/>
      <c r="AO28" s="62"/>
      <c r="AP28" s="97"/>
    </row>
    <row r="29" spans="1:42" s="30" customFormat="1" ht="12" customHeight="1">
      <c r="A29" s="29" t="s">
        <v>326</v>
      </c>
      <c r="B29" s="29" t="s">
        <v>327</v>
      </c>
      <c r="C29" s="13">
        <v>0</v>
      </c>
      <c r="D29" s="13"/>
      <c r="E29" s="13"/>
      <c r="F29" s="41"/>
      <c r="G29" s="14">
        <v>0</v>
      </c>
      <c r="H29" s="14">
        <v>0</v>
      </c>
      <c r="I29" s="14">
        <v>0</v>
      </c>
      <c r="J29" s="14">
        <v>0</v>
      </c>
      <c r="K29" s="14">
        <v>0</v>
      </c>
      <c r="L29" s="14">
        <v>0</v>
      </c>
      <c r="M29" s="14">
        <v>0</v>
      </c>
      <c r="N29" s="14">
        <v>0</v>
      </c>
      <c r="O29" s="14">
        <v>0</v>
      </c>
      <c r="P29" s="14">
        <v>0</v>
      </c>
      <c r="Q29" s="14">
        <v>0</v>
      </c>
      <c r="R29" s="14">
        <v>0</v>
      </c>
      <c r="S29" s="14">
        <f t="shared" si="4"/>
        <v>0</v>
      </c>
      <c r="T29" s="41"/>
      <c r="U29" s="22"/>
      <c r="V29" s="22"/>
      <c r="W29" s="22"/>
      <c r="X29" s="22"/>
      <c r="Y29" s="22"/>
      <c r="Z29" s="22"/>
      <c r="AA29" s="22"/>
      <c r="AB29" s="22"/>
      <c r="AC29" s="22"/>
      <c r="AD29" s="22"/>
      <c r="AE29" s="22"/>
      <c r="AF29" s="22"/>
      <c r="AG29" s="22"/>
      <c r="AO29" s="102"/>
      <c r="AP29" s="97"/>
    </row>
    <row r="30" spans="1:42" s="2" customFormat="1" ht="12" customHeight="1" thickBot="1">
      <c r="A30" s="16"/>
      <c r="B30" s="16"/>
      <c r="C30" s="13"/>
      <c r="D30" s="13"/>
      <c r="E30" s="13"/>
      <c r="F30" s="13"/>
      <c r="G30" s="14"/>
      <c r="H30" s="14"/>
      <c r="I30" s="14"/>
      <c r="J30" s="14"/>
      <c r="K30" s="14"/>
      <c r="L30" s="14"/>
      <c r="M30" s="14"/>
      <c r="N30" s="14"/>
      <c r="O30" s="14"/>
      <c r="P30" s="14"/>
      <c r="Q30" s="14"/>
      <c r="R30" s="14"/>
      <c r="S30" s="14"/>
      <c r="T30" s="13"/>
      <c r="U30" s="22"/>
      <c r="V30" s="22"/>
      <c r="W30" s="22"/>
      <c r="X30" s="22"/>
      <c r="Y30" s="22"/>
      <c r="Z30" s="22"/>
      <c r="AA30" s="22"/>
      <c r="AB30" s="22"/>
      <c r="AC30" s="22"/>
      <c r="AD30" s="22"/>
      <c r="AE30" s="22"/>
      <c r="AF30" s="22"/>
      <c r="AG30" s="22"/>
    </row>
    <row r="31" spans="1:42" s="2" customFormat="1" ht="12" customHeight="1" thickBot="1">
      <c r="A31" s="9"/>
      <c r="B31" s="17" t="s">
        <v>7</v>
      </c>
      <c r="C31" s="13"/>
      <c r="D31" s="13"/>
      <c r="E31" s="13"/>
      <c r="F31" s="13"/>
      <c r="G31" s="72">
        <f t="shared" ref="G31:S31" si="10">SUM(G12:G30)</f>
        <v>61118.2</v>
      </c>
      <c r="H31" s="72">
        <f t="shared" si="10"/>
        <v>66315.67</v>
      </c>
      <c r="I31" s="72">
        <f t="shared" si="10"/>
        <v>62436.955000000009</v>
      </c>
      <c r="J31" s="72">
        <f t="shared" si="10"/>
        <v>64243.555</v>
      </c>
      <c r="K31" s="72">
        <f t="shared" si="10"/>
        <v>64168.434999999998</v>
      </c>
      <c r="L31" s="72">
        <f t="shared" si="10"/>
        <v>66113.45</v>
      </c>
      <c r="M31" s="72">
        <f t="shared" si="10"/>
        <v>64045.164999999994</v>
      </c>
      <c r="N31" s="72">
        <f t="shared" si="10"/>
        <v>61269.555000000008</v>
      </c>
      <c r="O31" s="72">
        <f t="shared" si="10"/>
        <v>59757.125</v>
      </c>
      <c r="P31" s="72">
        <f t="shared" si="10"/>
        <v>60581.505000000012</v>
      </c>
      <c r="Q31" s="72">
        <f t="shared" si="10"/>
        <v>60242.634999999995</v>
      </c>
      <c r="R31" s="72">
        <f t="shared" si="10"/>
        <v>60729.239999999991</v>
      </c>
      <c r="S31" s="72">
        <f t="shared" si="10"/>
        <v>751021.48999999987</v>
      </c>
      <c r="T31" s="13"/>
      <c r="U31" s="131"/>
      <c r="V31" s="131"/>
      <c r="W31" s="131"/>
      <c r="X31" s="131"/>
      <c r="Y31" s="131"/>
      <c r="Z31" s="131"/>
      <c r="AA31" s="131"/>
      <c r="AB31" s="131"/>
      <c r="AC31" s="131"/>
      <c r="AD31" s="131"/>
      <c r="AE31" s="131"/>
      <c r="AF31" s="131"/>
      <c r="AG31" s="82">
        <f>SUM(AG12:AG30)</f>
        <v>2684.7308015924718</v>
      </c>
      <c r="AK31" s="82">
        <f>SUM(AK14:AK23)</f>
        <v>2108.7467769263412</v>
      </c>
      <c r="AM31" s="82">
        <f>SUM(AM14:AM23)</f>
        <v>0</v>
      </c>
      <c r="AO31" s="82">
        <f>SUM(AO14:AO23)</f>
        <v>0</v>
      </c>
    </row>
    <row r="32" spans="1:42" s="2" customFormat="1" ht="12" customHeight="1">
      <c r="A32" s="11"/>
      <c r="B32" s="19"/>
      <c r="C32" s="13"/>
      <c r="D32" s="13"/>
      <c r="E32" s="13"/>
      <c r="F32" s="13"/>
      <c r="G32" s="101"/>
      <c r="H32" s="101"/>
      <c r="I32" s="101"/>
      <c r="J32" s="101"/>
      <c r="K32" s="101"/>
      <c r="L32" s="101"/>
      <c r="M32" s="101"/>
      <c r="N32" s="101"/>
      <c r="O32" s="101"/>
      <c r="P32" s="101"/>
      <c r="Q32" s="14"/>
      <c r="R32" s="14"/>
      <c r="S32" s="14"/>
      <c r="T32" s="13"/>
      <c r="U32" s="22"/>
      <c r="V32" s="22"/>
      <c r="W32" s="22"/>
      <c r="X32" s="22"/>
      <c r="Y32" s="22"/>
      <c r="Z32" s="22"/>
      <c r="AA32" s="22"/>
      <c r="AB32" s="22"/>
      <c r="AC32" s="22"/>
      <c r="AD32" s="22"/>
      <c r="AE32" s="22"/>
      <c r="AF32" s="22"/>
      <c r="AG32" s="22"/>
    </row>
    <row r="33" spans="1:39" s="2" customFormat="1" ht="12" customHeight="1">
      <c r="A33" s="21"/>
      <c r="B33" s="22"/>
      <c r="C33" s="13"/>
      <c r="D33" s="13"/>
      <c r="E33" s="13"/>
      <c r="F33" s="13"/>
      <c r="G33" s="14"/>
      <c r="H33" s="14"/>
      <c r="I33" s="14"/>
      <c r="J33" s="14"/>
      <c r="K33" s="14"/>
      <c r="L33" s="14"/>
      <c r="M33" s="14"/>
      <c r="N33" s="14"/>
      <c r="O33" s="14"/>
      <c r="P33" s="14"/>
      <c r="Q33" s="14"/>
      <c r="R33" s="14"/>
      <c r="S33" s="14"/>
      <c r="T33" s="13"/>
      <c r="U33" s="22"/>
      <c r="V33" s="22"/>
      <c r="W33" s="22"/>
      <c r="X33" s="22"/>
      <c r="Y33" s="22"/>
      <c r="Z33" s="22"/>
      <c r="AA33" s="22"/>
      <c r="AB33" s="22"/>
      <c r="AC33" s="22"/>
      <c r="AD33" s="22"/>
      <c r="AE33" s="22"/>
      <c r="AF33" s="22"/>
      <c r="AG33" s="22"/>
    </row>
    <row r="34" spans="1:39" s="2" customFormat="1" ht="12" customHeight="1">
      <c r="A34" s="9"/>
      <c r="B34" s="17" t="s">
        <v>9</v>
      </c>
      <c r="C34" s="13"/>
      <c r="D34" s="13"/>
      <c r="E34" s="13"/>
      <c r="F34" s="13"/>
      <c r="G34" s="72">
        <f t="shared" ref="G34:S34" si="11">SUM(G33:G33)</f>
        <v>0</v>
      </c>
      <c r="H34" s="72">
        <f t="shared" si="11"/>
        <v>0</v>
      </c>
      <c r="I34" s="72">
        <f t="shared" si="11"/>
        <v>0</v>
      </c>
      <c r="J34" s="72">
        <f t="shared" si="11"/>
        <v>0</v>
      </c>
      <c r="K34" s="72">
        <f t="shared" si="11"/>
        <v>0</v>
      </c>
      <c r="L34" s="72">
        <f t="shared" si="11"/>
        <v>0</v>
      </c>
      <c r="M34" s="72">
        <f t="shared" si="11"/>
        <v>0</v>
      </c>
      <c r="N34" s="72">
        <f t="shared" si="11"/>
        <v>0</v>
      </c>
      <c r="O34" s="72">
        <f t="shared" si="11"/>
        <v>0</v>
      </c>
      <c r="P34" s="72">
        <f t="shared" si="11"/>
        <v>0</v>
      </c>
      <c r="Q34" s="72">
        <f t="shared" si="11"/>
        <v>0</v>
      </c>
      <c r="R34" s="72">
        <f t="shared" si="11"/>
        <v>0</v>
      </c>
      <c r="S34" s="72">
        <f t="shared" si="11"/>
        <v>0</v>
      </c>
      <c r="T34" s="13"/>
    </row>
    <row r="35" spans="1:39" s="2" customFormat="1" ht="12" customHeight="1">
      <c r="A35" s="9"/>
      <c r="B35" s="17"/>
      <c r="C35" s="13"/>
      <c r="D35" s="13"/>
      <c r="E35" s="13"/>
      <c r="F35" s="13"/>
      <c r="G35" s="14"/>
      <c r="H35" s="14"/>
      <c r="I35" s="14"/>
      <c r="J35" s="14"/>
      <c r="K35" s="14"/>
      <c r="L35" s="14"/>
      <c r="M35" s="14"/>
      <c r="N35" s="14"/>
      <c r="O35" s="14"/>
      <c r="P35" s="14"/>
      <c r="Q35" s="14"/>
      <c r="R35" s="14"/>
      <c r="S35" s="14"/>
      <c r="T35" s="13"/>
      <c r="U35" s="22"/>
      <c r="V35" s="22"/>
      <c r="W35" s="22"/>
      <c r="X35" s="22"/>
      <c r="Y35" s="22"/>
      <c r="Z35" s="22"/>
      <c r="AA35" s="22"/>
      <c r="AB35" s="22"/>
      <c r="AC35" s="22"/>
      <c r="AD35" s="22"/>
      <c r="AE35" s="22"/>
      <c r="AF35" s="22"/>
      <c r="AG35" s="22"/>
    </row>
    <row r="36" spans="1:39" s="2" customFormat="1" ht="12" customHeight="1">
      <c r="A36" s="23" t="s">
        <v>10</v>
      </c>
      <c r="B36" s="23" t="s">
        <v>10</v>
      </c>
      <c r="C36" s="13"/>
      <c r="D36" s="13"/>
      <c r="E36" s="13"/>
      <c r="F36" s="13"/>
      <c r="G36" s="14"/>
      <c r="H36" s="14"/>
      <c r="I36" s="14"/>
      <c r="J36" s="14"/>
      <c r="K36" s="14"/>
      <c r="L36" s="14"/>
      <c r="M36" s="14"/>
      <c r="N36" s="14"/>
      <c r="O36" s="14"/>
      <c r="P36" s="14"/>
      <c r="Q36" s="14"/>
      <c r="R36" s="14"/>
      <c r="S36" s="14"/>
      <c r="T36" s="13"/>
    </row>
    <row r="37" spans="1:39" s="2" customFormat="1" ht="12" customHeight="1">
      <c r="A37" s="29" t="s">
        <v>81</v>
      </c>
      <c r="B37" s="29" t="s">
        <v>82</v>
      </c>
      <c r="C37" s="13"/>
      <c r="D37" s="13"/>
      <c r="E37" s="13"/>
      <c r="F37" s="20"/>
      <c r="G37" s="14">
        <v>0</v>
      </c>
      <c r="H37" s="14">
        <v>0</v>
      </c>
      <c r="I37" s="14">
        <v>0</v>
      </c>
      <c r="J37" s="14">
        <v>0</v>
      </c>
      <c r="K37" s="14">
        <v>0</v>
      </c>
      <c r="L37" s="14">
        <v>0</v>
      </c>
      <c r="M37" s="14">
        <v>0</v>
      </c>
      <c r="N37" s="14">
        <v>0</v>
      </c>
      <c r="O37" s="14">
        <v>0</v>
      </c>
      <c r="P37" s="14">
        <v>0</v>
      </c>
      <c r="Q37" s="14">
        <v>0</v>
      </c>
      <c r="R37" s="14">
        <v>0</v>
      </c>
      <c r="S37" s="14">
        <f t="shared" ref="S37" si="12">SUM(G37:R37)</f>
        <v>0</v>
      </c>
      <c r="T37" s="20"/>
      <c r="U37" s="22"/>
      <c r="V37" s="22"/>
      <c r="W37" s="22"/>
      <c r="X37" s="22"/>
      <c r="Y37" s="22"/>
      <c r="Z37" s="22"/>
      <c r="AA37" s="22"/>
      <c r="AB37" s="22"/>
      <c r="AC37" s="22"/>
      <c r="AD37" s="22"/>
      <c r="AE37" s="22"/>
      <c r="AF37" s="22"/>
      <c r="AG37" s="22"/>
    </row>
    <row r="38" spans="1:39" s="2" customFormat="1" ht="12" customHeight="1">
      <c r="A38" s="22"/>
      <c r="B38" s="22"/>
      <c r="C38" s="13"/>
      <c r="D38" s="13"/>
      <c r="E38" s="13"/>
      <c r="F38" s="20"/>
      <c r="G38" s="14"/>
      <c r="H38" s="14"/>
      <c r="I38" s="14"/>
      <c r="J38" s="14"/>
      <c r="K38" s="14"/>
      <c r="L38" s="14"/>
      <c r="M38" s="14"/>
      <c r="N38" s="14"/>
      <c r="O38" s="14"/>
      <c r="P38" s="14"/>
      <c r="Q38" s="14"/>
      <c r="R38" s="14"/>
      <c r="S38" s="14"/>
      <c r="T38" s="20"/>
      <c r="U38" s="22"/>
      <c r="V38" s="22"/>
      <c r="W38" s="22"/>
      <c r="X38" s="22"/>
      <c r="Y38" s="22"/>
      <c r="Z38" s="22"/>
      <c r="AA38" s="22"/>
      <c r="AB38" s="22"/>
      <c r="AC38" s="22"/>
      <c r="AD38" s="22"/>
      <c r="AE38" s="22"/>
      <c r="AF38" s="22"/>
      <c r="AG38" s="22"/>
    </row>
    <row r="39" spans="1:39" s="2" customFormat="1" ht="12" customHeight="1">
      <c r="A39" s="9"/>
      <c r="B39" s="17" t="s">
        <v>11</v>
      </c>
      <c r="C39" s="13"/>
      <c r="D39" s="13"/>
      <c r="E39" s="13"/>
      <c r="F39" s="24"/>
      <c r="G39" s="72">
        <f t="shared" ref="G39:S39" si="13">SUM(G37:G38)</f>
        <v>0</v>
      </c>
      <c r="H39" s="72">
        <f t="shared" si="13"/>
        <v>0</v>
      </c>
      <c r="I39" s="72">
        <f t="shared" si="13"/>
        <v>0</v>
      </c>
      <c r="J39" s="72">
        <f t="shared" si="13"/>
        <v>0</v>
      </c>
      <c r="K39" s="72">
        <f t="shared" si="13"/>
        <v>0</v>
      </c>
      <c r="L39" s="72">
        <f t="shared" si="13"/>
        <v>0</v>
      </c>
      <c r="M39" s="72">
        <f t="shared" si="13"/>
        <v>0</v>
      </c>
      <c r="N39" s="72">
        <f t="shared" si="13"/>
        <v>0</v>
      </c>
      <c r="O39" s="72">
        <f t="shared" si="13"/>
        <v>0</v>
      </c>
      <c r="P39" s="72">
        <f t="shared" si="13"/>
        <v>0</v>
      </c>
      <c r="Q39" s="72">
        <f t="shared" si="13"/>
        <v>0</v>
      </c>
      <c r="R39" s="72">
        <f t="shared" si="13"/>
        <v>0</v>
      </c>
      <c r="S39" s="72">
        <f t="shared" si="13"/>
        <v>0</v>
      </c>
      <c r="T39" s="24"/>
      <c r="U39" s="22"/>
      <c r="V39" s="22"/>
      <c r="W39" s="22"/>
      <c r="X39" s="22"/>
      <c r="Y39" s="22"/>
      <c r="Z39" s="22"/>
      <c r="AA39" s="22"/>
      <c r="AB39" s="22"/>
      <c r="AC39" s="22"/>
      <c r="AD39" s="22"/>
      <c r="AE39" s="22"/>
      <c r="AF39" s="22"/>
      <c r="AG39" s="22"/>
    </row>
    <row r="40" spans="1:39" s="2" customFormat="1" ht="12" customHeight="1">
      <c r="A40" s="9"/>
      <c r="B40" s="9"/>
      <c r="C40" s="13"/>
      <c r="D40" s="13"/>
      <c r="E40" s="13"/>
      <c r="F40" s="13"/>
      <c r="G40" s="14"/>
      <c r="H40" s="14"/>
      <c r="I40" s="14"/>
      <c r="J40" s="14"/>
      <c r="K40" s="14"/>
      <c r="L40" s="14"/>
      <c r="M40" s="14"/>
      <c r="N40" s="14"/>
      <c r="O40" s="14"/>
      <c r="P40" s="14"/>
      <c r="Q40" s="14"/>
      <c r="R40" s="14"/>
      <c r="S40" s="14"/>
      <c r="T40" s="13"/>
      <c r="U40" s="22"/>
      <c r="V40" s="22"/>
      <c r="W40" s="22"/>
      <c r="X40" s="22"/>
      <c r="Y40" s="22"/>
      <c r="Z40" s="22"/>
      <c r="AA40" s="22"/>
      <c r="AB40" s="22"/>
      <c r="AC40" s="22"/>
      <c r="AD40" s="22"/>
      <c r="AE40" s="22"/>
      <c r="AF40" s="22"/>
      <c r="AG40" s="22"/>
    </row>
    <row r="41" spans="1:39" ht="12" customHeight="1">
      <c r="A41" s="11" t="s">
        <v>12</v>
      </c>
      <c r="B41" s="11" t="s">
        <v>12</v>
      </c>
    </row>
    <row r="42" spans="1:39" ht="12" customHeight="1">
      <c r="A42" s="11"/>
      <c r="B42" s="11"/>
    </row>
    <row r="43" spans="1:39" s="2" customFormat="1" ht="12" customHeight="1">
      <c r="A43" s="12" t="s">
        <v>13</v>
      </c>
      <c r="B43" s="12" t="s">
        <v>13</v>
      </c>
      <c r="C43" s="13"/>
      <c r="D43" s="13"/>
      <c r="E43" s="13"/>
      <c r="F43" s="13"/>
      <c r="G43" s="14"/>
      <c r="H43" s="14"/>
      <c r="I43" s="14"/>
      <c r="J43" s="14"/>
      <c r="K43" s="14"/>
      <c r="L43" s="14"/>
      <c r="M43" s="14"/>
      <c r="N43" s="14"/>
      <c r="O43" s="14"/>
      <c r="P43" s="14"/>
      <c r="Q43" s="14"/>
      <c r="R43" s="14"/>
      <c r="S43" s="14"/>
      <c r="T43" s="13"/>
      <c r="U43" s="22"/>
      <c r="V43" s="22"/>
      <c r="W43" s="22"/>
      <c r="X43" s="22"/>
      <c r="Y43" s="22"/>
      <c r="Z43" s="22"/>
      <c r="AA43" s="22"/>
      <c r="AB43" s="22"/>
      <c r="AC43" s="22"/>
      <c r="AD43" s="22"/>
      <c r="AE43" s="22"/>
      <c r="AF43" s="22"/>
      <c r="AG43" s="22"/>
    </row>
    <row r="44" spans="1:39" s="2" customFormat="1" ht="12" customHeight="1">
      <c r="A44" s="29" t="s">
        <v>86</v>
      </c>
      <c r="B44" s="29" t="s">
        <v>138</v>
      </c>
      <c r="C44" s="13">
        <v>75.92</v>
      </c>
      <c r="D44" s="13">
        <v>79.72</v>
      </c>
      <c r="E44" s="13">
        <v>83.25</v>
      </c>
      <c r="F44" s="13"/>
      <c r="G44" s="14">
        <v>43637.67</v>
      </c>
      <c r="H44" s="14">
        <v>43885.86</v>
      </c>
      <c r="I44" s="14">
        <v>44108.89</v>
      </c>
      <c r="J44" s="14">
        <v>44463.83</v>
      </c>
      <c r="K44" s="14">
        <v>44463.83</v>
      </c>
      <c r="L44" s="14">
        <v>46365.47</v>
      </c>
      <c r="M44" s="14">
        <v>42021.72</v>
      </c>
      <c r="N44" s="14">
        <v>42099.090000000004</v>
      </c>
      <c r="O44" s="14">
        <v>41522.559999999998</v>
      </c>
      <c r="P44" s="14">
        <v>42154.58</v>
      </c>
      <c r="Q44" s="14">
        <v>42024.56</v>
      </c>
      <c r="R44" s="14">
        <v>41357.42</v>
      </c>
      <c r="S44" s="14">
        <f t="shared" ref="S44:S70" si="14">SUM(G44:R44)</f>
        <v>518105.48000000004</v>
      </c>
      <c r="T44" s="13"/>
      <c r="U44" s="88">
        <f t="shared" ref="U44:U55" si="15">G44/$D44</f>
        <v>547.38672854992467</v>
      </c>
      <c r="V44" s="88">
        <f t="shared" ref="V44:V55" si="16">H44/$D44</f>
        <v>550.5</v>
      </c>
      <c r="W44" s="88">
        <f t="shared" ref="W44:W55" si="17">I44/$D44</f>
        <v>553.2976668339187</v>
      </c>
      <c r="X44" s="88">
        <f t="shared" ref="X44:X55" si="18">J44/$D44</f>
        <v>557.75</v>
      </c>
      <c r="Y44" s="88">
        <f t="shared" ref="Y44:Y55" si="19">K44/$D44</f>
        <v>557.75</v>
      </c>
      <c r="Z44" s="88">
        <f t="shared" ref="Z44:Z55" si="20">L44/$E44</f>
        <v>556.94258258258265</v>
      </c>
      <c r="AA44" s="88">
        <f t="shared" ref="AA44" si="21">M44/$C44</f>
        <v>553.5</v>
      </c>
      <c r="AB44" s="88">
        <f t="shared" ref="AB44" si="22">N44/$C44</f>
        <v>554.51909905163336</v>
      </c>
      <c r="AC44" s="88">
        <f t="shared" ref="AC44" si="23">O44/$C44</f>
        <v>546.92518440463641</v>
      </c>
      <c r="AD44" s="88">
        <f t="shared" ref="AD44" si="24">P44/$C44</f>
        <v>555.25</v>
      </c>
      <c r="AE44" s="88">
        <f t="shared" ref="AE44" si="25">Q44/$C44</f>
        <v>553.53740779768168</v>
      </c>
      <c r="AF44" s="88">
        <f t="shared" ref="AF44" si="26">R44/$C44</f>
        <v>544.75</v>
      </c>
      <c r="AG44" s="129">
        <f>SUM(U44:AF44)/12</f>
        <v>552.67572243503139</v>
      </c>
      <c r="AH44" s="103"/>
      <c r="AJ44" s="102"/>
      <c r="AL44" s="2">
        <v>1</v>
      </c>
      <c r="AM44" s="218">
        <f>+AG44*AL44</f>
        <v>552.67572243503139</v>
      </c>
    </row>
    <row r="45" spans="1:39" s="2" customFormat="1" ht="12" customHeight="1">
      <c r="A45" s="29" t="s">
        <v>87</v>
      </c>
      <c r="B45" s="29" t="s">
        <v>139</v>
      </c>
      <c r="C45" s="13">
        <v>151.79999999999998</v>
      </c>
      <c r="D45" s="13">
        <v>159.38999999999999</v>
      </c>
      <c r="E45" s="13">
        <v>166.45</v>
      </c>
      <c r="F45" s="13"/>
      <c r="G45" s="14">
        <v>637.55999999999995</v>
      </c>
      <c r="H45" s="14">
        <v>637.55999999999995</v>
      </c>
      <c r="I45" s="14">
        <v>637.55999999999995</v>
      </c>
      <c r="J45" s="14">
        <v>637.55999999999995</v>
      </c>
      <c r="K45" s="14">
        <v>637.55999999999995</v>
      </c>
      <c r="L45" s="14">
        <v>665.8</v>
      </c>
      <c r="M45" s="14">
        <v>531.29999999999995</v>
      </c>
      <c r="N45" s="14">
        <v>607.20000000000005</v>
      </c>
      <c r="O45" s="14">
        <v>607.20000000000005</v>
      </c>
      <c r="P45" s="14">
        <v>607.20000000000005</v>
      </c>
      <c r="Q45" s="14">
        <v>607.20000000000005</v>
      </c>
      <c r="R45" s="14">
        <v>607.20000000000005</v>
      </c>
      <c r="S45" s="14">
        <f t="shared" si="14"/>
        <v>7420.8999999999987</v>
      </c>
      <c r="T45" s="13"/>
      <c r="U45" s="88">
        <f t="shared" si="15"/>
        <v>4</v>
      </c>
      <c r="V45" s="88">
        <f t="shared" si="16"/>
        <v>4</v>
      </c>
      <c r="W45" s="88">
        <f t="shared" si="17"/>
        <v>4</v>
      </c>
      <c r="X45" s="88">
        <f t="shared" si="18"/>
        <v>4</v>
      </c>
      <c r="Y45" s="88">
        <f t="shared" si="19"/>
        <v>4</v>
      </c>
      <c r="Z45" s="88">
        <f t="shared" si="20"/>
        <v>4</v>
      </c>
      <c r="AA45" s="88">
        <f t="shared" ref="AA45:AA55" si="27">M45/$C45</f>
        <v>3.5</v>
      </c>
      <c r="AB45" s="88">
        <f t="shared" ref="AB45:AB55" si="28">N45/$C45</f>
        <v>4.0000000000000009</v>
      </c>
      <c r="AC45" s="88">
        <f t="shared" ref="AC45:AC55" si="29">O45/$C45</f>
        <v>4.0000000000000009</v>
      </c>
      <c r="AD45" s="88">
        <f t="shared" ref="AD45:AD55" si="30">P45/$C45</f>
        <v>4.0000000000000009</v>
      </c>
      <c r="AE45" s="88">
        <f t="shared" ref="AE45:AE55" si="31">Q45/$C45</f>
        <v>4.0000000000000009</v>
      </c>
      <c r="AF45" s="88">
        <f t="shared" ref="AF45:AF55" si="32">R45/$C45</f>
        <v>4.0000000000000009</v>
      </c>
      <c r="AG45" s="88">
        <f t="shared" ref="AG45:AG55" si="33">SUM(U45:AF45)/12</f>
        <v>3.9583333333333335</v>
      </c>
      <c r="AH45" s="103"/>
      <c r="AJ45" s="102"/>
      <c r="AL45" s="2">
        <v>1</v>
      </c>
      <c r="AM45" s="218">
        <f t="shared" ref="AM45:AM49" si="34">+AG45*AL45</f>
        <v>3.9583333333333335</v>
      </c>
    </row>
    <row r="46" spans="1:39" s="2" customFormat="1" ht="12" customHeight="1">
      <c r="A46" s="29" t="s">
        <v>88</v>
      </c>
      <c r="B46" s="29" t="s">
        <v>140</v>
      </c>
      <c r="C46" s="13">
        <v>227.71</v>
      </c>
      <c r="D46" s="13">
        <v>239.1</v>
      </c>
      <c r="E46" s="13">
        <v>249.69</v>
      </c>
      <c r="F46" s="13"/>
      <c r="G46" s="14">
        <v>239.1</v>
      </c>
      <c r="H46" s="14">
        <v>239.1</v>
      </c>
      <c r="I46" s="14">
        <v>239.1</v>
      </c>
      <c r="J46" s="14">
        <v>239.1</v>
      </c>
      <c r="K46" s="14">
        <v>239.1</v>
      </c>
      <c r="L46" s="14">
        <v>249.69</v>
      </c>
      <c r="M46" s="14">
        <v>227.71</v>
      </c>
      <c r="N46" s="14">
        <v>227.71</v>
      </c>
      <c r="O46" s="14">
        <v>227.71</v>
      </c>
      <c r="P46" s="14">
        <v>227.71</v>
      </c>
      <c r="Q46" s="14">
        <v>227.71</v>
      </c>
      <c r="R46" s="14">
        <v>227.71</v>
      </c>
      <c r="S46" s="14">
        <f t="shared" si="14"/>
        <v>2811.4500000000003</v>
      </c>
      <c r="T46" s="13"/>
      <c r="U46" s="88">
        <f t="shared" si="15"/>
        <v>1</v>
      </c>
      <c r="V46" s="88">
        <f t="shared" si="16"/>
        <v>1</v>
      </c>
      <c r="W46" s="88">
        <f t="shared" si="17"/>
        <v>1</v>
      </c>
      <c r="X46" s="88">
        <f t="shared" si="18"/>
        <v>1</v>
      </c>
      <c r="Y46" s="88">
        <f t="shared" si="19"/>
        <v>1</v>
      </c>
      <c r="Z46" s="88">
        <f t="shared" si="20"/>
        <v>1</v>
      </c>
      <c r="AA46" s="88">
        <f t="shared" si="27"/>
        <v>1</v>
      </c>
      <c r="AB46" s="88">
        <f t="shared" si="28"/>
        <v>1</v>
      </c>
      <c r="AC46" s="88">
        <f t="shared" si="29"/>
        <v>1</v>
      </c>
      <c r="AD46" s="88">
        <f t="shared" si="30"/>
        <v>1</v>
      </c>
      <c r="AE46" s="88">
        <f t="shared" si="31"/>
        <v>1</v>
      </c>
      <c r="AF46" s="88">
        <f t="shared" si="32"/>
        <v>1</v>
      </c>
      <c r="AG46" s="88">
        <f t="shared" si="33"/>
        <v>1</v>
      </c>
      <c r="AH46" s="103"/>
      <c r="AJ46" s="102"/>
      <c r="AL46" s="2">
        <v>1</v>
      </c>
      <c r="AM46" s="218">
        <f t="shared" si="34"/>
        <v>1</v>
      </c>
    </row>
    <row r="47" spans="1:39" s="2" customFormat="1" ht="12" customHeight="1">
      <c r="A47" s="29" t="s">
        <v>254</v>
      </c>
      <c r="B47" s="29" t="s">
        <v>258</v>
      </c>
      <c r="C47" s="13">
        <v>85.95</v>
      </c>
      <c r="D47" s="13">
        <v>90.25</v>
      </c>
      <c r="E47" s="13">
        <v>94.85</v>
      </c>
      <c r="F47" s="13"/>
      <c r="G47" s="14">
        <v>16253.6</v>
      </c>
      <c r="H47" s="14">
        <v>16515.75</v>
      </c>
      <c r="I47" s="14">
        <v>16606</v>
      </c>
      <c r="J47" s="14">
        <v>16606</v>
      </c>
      <c r="K47" s="14">
        <v>16684.96</v>
      </c>
      <c r="L47" s="14">
        <v>17452.400000000001</v>
      </c>
      <c r="M47" s="14">
        <v>16459.41</v>
      </c>
      <c r="N47" s="14">
        <v>16394.96</v>
      </c>
      <c r="O47" s="14">
        <v>16244.53</v>
      </c>
      <c r="P47" s="14">
        <v>16165.75</v>
      </c>
      <c r="Q47" s="14">
        <v>16115.61</v>
      </c>
      <c r="R47" s="14">
        <v>15814.79</v>
      </c>
      <c r="S47" s="14">
        <f t="shared" si="14"/>
        <v>197313.75999999998</v>
      </c>
      <c r="T47" s="13"/>
      <c r="U47" s="88">
        <f t="shared" si="15"/>
        <v>180.09529085872578</v>
      </c>
      <c r="V47" s="88">
        <f t="shared" si="16"/>
        <v>183</v>
      </c>
      <c r="W47" s="88">
        <f t="shared" si="17"/>
        <v>184</v>
      </c>
      <c r="X47" s="88">
        <f t="shared" si="18"/>
        <v>184</v>
      </c>
      <c r="Y47" s="88">
        <f t="shared" si="19"/>
        <v>184.87490304709141</v>
      </c>
      <c r="Z47" s="88">
        <f t="shared" si="20"/>
        <v>184.00000000000003</v>
      </c>
      <c r="AA47" s="88">
        <f t="shared" si="27"/>
        <v>191.49982547993019</v>
      </c>
      <c r="AB47" s="88">
        <f t="shared" si="28"/>
        <v>190.74997091332168</v>
      </c>
      <c r="AC47" s="88">
        <f t="shared" si="29"/>
        <v>188.9997673065736</v>
      </c>
      <c r="AD47" s="88">
        <f t="shared" si="30"/>
        <v>188.08318789994183</v>
      </c>
      <c r="AE47" s="88">
        <f t="shared" si="31"/>
        <v>187.49982547993019</v>
      </c>
      <c r="AF47" s="88">
        <f t="shared" si="32"/>
        <v>183.99988365328679</v>
      </c>
      <c r="AG47" s="88">
        <f t="shared" si="33"/>
        <v>185.90022121990012</v>
      </c>
      <c r="AH47" s="103"/>
      <c r="AJ47" s="102"/>
      <c r="AL47" s="2">
        <v>1</v>
      </c>
      <c r="AM47" s="218">
        <f t="shared" si="34"/>
        <v>185.90022121990012</v>
      </c>
    </row>
    <row r="48" spans="1:39" s="2" customFormat="1" ht="12" customHeight="1">
      <c r="A48" s="29" t="s">
        <v>255</v>
      </c>
      <c r="B48" s="29" t="s">
        <v>259</v>
      </c>
      <c r="C48" s="13">
        <v>171.94</v>
      </c>
      <c r="D48" s="13">
        <v>180.54</v>
      </c>
      <c r="E48" s="13">
        <v>189.71</v>
      </c>
      <c r="F48" s="13"/>
      <c r="G48" s="14">
        <v>1444.32</v>
      </c>
      <c r="H48" s="14">
        <v>1444.32</v>
      </c>
      <c r="I48" s="14">
        <v>1444.32</v>
      </c>
      <c r="J48" s="14">
        <v>1444.32</v>
      </c>
      <c r="K48" s="14">
        <v>1444.32</v>
      </c>
      <c r="L48" s="14">
        <v>1517.68</v>
      </c>
      <c r="M48" s="14">
        <v>1461.49</v>
      </c>
      <c r="N48" s="14">
        <v>1375.52</v>
      </c>
      <c r="O48" s="14">
        <v>1375.52</v>
      </c>
      <c r="P48" s="14">
        <v>1375.52</v>
      </c>
      <c r="Q48" s="14">
        <v>1375.52</v>
      </c>
      <c r="R48" s="14">
        <v>1375.52</v>
      </c>
      <c r="S48" s="14">
        <f t="shared" si="14"/>
        <v>17078.37</v>
      </c>
      <c r="T48" s="13"/>
      <c r="U48" s="88">
        <f t="shared" si="15"/>
        <v>8</v>
      </c>
      <c r="V48" s="88">
        <f t="shared" si="16"/>
        <v>8</v>
      </c>
      <c r="W48" s="88">
        <f t="shared" si="17"/>
        <v>8</v>
      </c>
      <c r="X48" s="88">
        <f t="shared" si="18"/>
        <v>8</v>
      </c>
      <c r="Y48" s="88">
        <f t="shared" si="19"/>
        <v>8</v>
      </c>
      <c r="Z48" s="88">
        <f t="shared" si="20"/>
        <v>8</v>
      </c>
      <c r="AA48" s="88">
        <f t="shared" si="27"/>
        <v>8.5</v>
      </c>
      <c r="AB48" s="88">
        <f t="shared" si="28"/>
        <v>8</v>
      </c>
      <c r="AC48" s="88">
        <f t="shared" si="29"/>
        <v>8</v>
      </c>
      <c r="AD48" s="88">
        <f t="shared" si="30"/>
        <v>8</v>
      </c>
      <c r="AE48" s="88">
        <f t="shared" si="31"/>
        <v>8</v>
      </c>
      <c r="AF48" s="88">
        <f t="shared" si="32"/>
        <v>8</v>
      </c>
      <c r="AG48" s="88">
        <f t="shared" si="33"/>
        <v>8.0416666666666661</v>
      </c>
      <c r="AH48" s="103"/>
      <c r="AJ48" s="102"/>
      <c r="AL48" s="2">
        <v>1</v>
      </c>
      <c r="AM48" s="218">
        <f t="shared" si="34"/>
        <v>8.0416666666666661</v>
      </c>
    </row>
    <row r="49" spans="1:46" s="2" customFormat="1" ht="12" customHeight="1">
      <c r="A49" s="29" t="s">
        <v>256</v>
      </c>
      <c r="B49" s="29" t="s">
        <v>260</v>
      </c>
      <c r="C49" s="13">
        <v>257.89</v>
      </c>
      <c r="D49" s="13">
        <v>270.77999999999997</v>
      </c>
      <c r="E49" s="13">
        <v>284.55</v>
      </c>
      <c r="F49" s="13"/>
      <c r="G49" s="14">
        <v>812.34</v>
      </c>
      <c r="H49" s="14">
        <v>812.34</v>
      </c>
      <c r="I49" s="14">
        <v>812.34</v>
      </c>
      <c r="J49" s="14">
        <v>812.34</v>
      </c>
      <c r="K49" s="14">
        <v>812.34</v>
      </c>
      <c r="L49" s="14">
        <v>853.65</v>
      </c>
      <c r="M49" s="14">
        <v>773.67</v>
      </c>
      <c r="N49" s="14">
        <v>773.67</v>
      </c>
      <c r="O49" s="14">
        <v>773.67</v>
      </c>
      <c r="P49" s="14">
        <v>773.67</v>
      </c>
      <c r="Q49" s="14">
        <v>773.67</v>
      </c>
      <c r="R49" s="14">
        <v>773.67</v>
      </c>
      <c r="S49" s="14">
        <f t="shared" si="14"/>
        <v>9557.3700000000008</v>
      </c>
      <c r="T49" s="13"/>
      <c r="U49" s="88">
        <f t="shared" si="15"/>
        <v>3.0000000000000004</v>
      </c>
      <c r="V49" s="88">
        <f t="shared" si="16"/>
        <v>3.0000000000000004</v>
      </c>
      <c r="W49" s="88">
        <f t="shared" si="17"/>
        <v>3.0000000000000004</v>
      </c>
      <c r="X49" s="88">
        <f t="shared" si="18"/>
        <v>3.0000000000000004</v>
      </c>
      <c r="Y49" s="88">
        <f t="shared" si="19"/>
        <v>3.0000000000000004</v>
      </c>
      <c r="Z49" s="88">
        <f t="shared" si="20"/>
        <v>3</v>
      </c>
      <c r="AA49" s="88">
        <f t="shared" si="27"/>
        <v>3</v>
      </c>
      <c r="AB49" s="88">
        <f t="shared" si="28"/>
        <v>3</v>
      </c>
      <c r="AC49" s="88">
        <f t="shared" si="29"/>
        <v>3</v>
      </c>
      <c r="AD49" s="88">
        <f t="shared" si="30"/>
        <v>3</v>
      </c>
      <c r="AE49" s="88">
        <f t="shared" si="31"/>
        <v>3</v>
      </c>
      <c r="AF49" s="88">
        <f t="shared" si="32"/>
        <v>3</v>
      </c>
      <c r="AG49" s="88">
        <f t="shared" si="33"/>
        <v>3</v>
      </c>
      <c r="AH49" s="103"/>
      <c r="AJ49" s="102"/>
      <c r="AL49" s="2">
        <v>1</v>
      </c>
      <c r="AM49" s="218">
        <f t="shared" si="34"/>
        <v>3</v>
      </c>
    </row>
    <row r="50" spans="1:46" s="2" customFormat="1" ht="12" customHeight="1">
      <c r="A50" s="29" t="s">
        <v>111</v>
      </c>
      <c r="B50" s="29" t="s">
        <v>163</v>
      </c>
      <c r="C50" s="13">
        <v>23.09</v>
      </c>
      <c r="D50" s="13">
        <v>24.24</v>
      </c>
      <c r="E50" s="13">
        <v>24.72</v>
      </c>
      <c r="F50" s="13"/>
      <c r="G50" s="14">
        <v>48.48</v>
      </c>
      <c r="H50" s="14">
        <v>48.48</v>
      </c>
      <c r="I50" s="14">
        <v>48.48</v>
      </c>
      <c r="J50" s="14">
        <v>48.48</v>
      </c>
      <c r="K50" s="14">
        <v>48.48</v>
      </c>
      <c r="L50" s="14">
        <v>49.44</v>
      </c>
      <c r="M50" s="14">
        <v>46.18</v>
      </c>
      <c r="N50" s="14">
        <v>46.18</v>
      </c>
      <c r="O50" s="14">
        <v>46.18</v>
      </c>
      <c r="P50" s="14">
        <v>46.18</v>
      </c>
      <c r="Q50" s="14">
        <v>46.18</v>
      </c>
      <c r="R50" s="14">
        <v>46.18</v>
      </c>
      <c r="S50" s="14">
        <f t="shared" si="14"/>
        <v>568.91999999999996</v>
      </c>
      <c r="T50" s="13"/>
      <c r="U50" s="88">
        <f t="shared" si="15"/>
        <v>2</v>
      </c>
      <c r="V50" s="88">
        <f t="shared" si="16"/>
        <v>2</v>
      </c>
      <c r="W50" s="88">
        <f t="shared" si="17"/>
        <v>2</v>
      </c>
      <c r="X50" s="88">
        <f t="shared" si="18"/>
        <v>2</v>
      </c>
      <c r="Y50" s="88">
        <f t="shared" si="19"/>
        <v>2</v>
      </c>
      <c r="Z50" s="88">
        <f t="shared" si="20"/>
        <v>2</v>
      </c>
      <c r="AA50" s="88">
        <f t="shared" si="27"/>
        <v>2</v>
      </c>
      <c r="AB50" s="88">
        <f t="shared" si="28"/>
        <v>2</v>
      </c>
      <c r="AC50" s="88">
        <f t="shared" si="29"/>
        <v>2</v>
      </c>
      <c r="AD50" s="88">
        <f t="shared" si="30"/>
        <v>2</v>
      </c>
      <c r="AE50" s="88">
        <f t="shared" si="31"/>
        <v>2</v>
      </c>
      <c r="AF50" s="88">
        <f t="shared" si="32"/>
        <v>2</v>
      </c>
      <c r="AG50" s="88">
        <f t="shared" si="33"/>
        <v>2</v>
      </c>
      <c r="AH50" s="103"/>
      <c r="AJ50" s="102"/>
    </row>
    <row r="51" spans="1:46" s="2" customFormat="1" ht="12" customHeight="1">
      <c r="A51" s="29" t="s">
        <v>112</v>
      </c>
      <c r="B51" s="29" t="s">
        <v>164</v>
      </c>
      <c r="C51" s="13">
        <v>23.46</v>
      </c>
      <c r="D51" s="13">
        <v>24.63</v>
      </c>
      <c r="E51" s="13">
        <v>25.46</v>
      </c>
      <c r="F51" s="13"/>
      <c r="G51" s="14">
        <v>49.26</v>
      </c>
      <c r="H51" s="14">
        <v>49.26</v>
      </c>
      <c r="I51" s="14">
        <v>49.26</v>
      </c>
      <c r="J51" s="14">
        <v>49.26</v>
      </c>
      <c r="K51" s="14">
        <v>49.26</v>
      </c>
      <c r="L51" s="14">
        <v>50.92</v>
      </c>
      <c r="M51" s="14">
        <v>46.92</v>
      </c>
      <c r="N51" s="14">
        <v>46.92</v>
      </c>
      <c r="O51" s="14">
        <v>46.92</v>
      </c>
      <c r="P51" s="14">
        <v>46.92</v>
      </c>
      <c r="Q51" s="14">
        <v>46.92</v>
      </c>
      <c r="R51" s="14">
        <v>46.92</v>
      </c>
      <c r="S51" s="14">
        <f t="shared" si="14"/>
        <v>578.74</v>
      </c>
      <c r="T51" s="13"/>
      <c r="U51" s="88">
        <f t="shared" si="15"/>
        <v>2</v>
      </c>
      <c r="V51" s="88">
        <f t="shared" si="16"/>
        <v>2</v>
      </c>
      <c r="W51" s="88">
        <f t="shared" si="17"/>
        <v>2</v>
      </c>
      <c r="X51" s="88">
        <f t="shared" si="18"/>
        <v>2</v>
      </c>
      <c r="Y51" s="88">
        <f t="shared" si="19"/>
        <v>2</v>
      </c>
      <c r="Z51" s="88">
        <f t="shared" si="20"/>
        <v>2</v>
      </c>
      <c r="AA51" s="88">
        <f t="shared" si="27"/>
        <v>2</v>
      </c>
      <c r="AB51" s="88">
        <f t="shared" si="28"/>
        <v>2</v>
      </c>
      <c r="AC51" s="88">
        <f t="shared" si="29"/>
        <v>2</v>
      </c>
      <c r="AD51" s="88">
        <f t="shared" si="30"/>
        <v>2</v>
      </c>
      <c r="AE51" s="88">
        <f t="shared" si="31"/>
        <v>2</v>
      </c>
      <c r="AF51" s="88">
        <f t="shared" si="32"/>
        <v>2</v>
      </c>
      <c r="AG51" s="88">
        <f t="shared" si="33"/>
        <v>2</v>
      </c>
      <c r="AH51" s="103"/>
      <c r="AJ51" s="102"/>
    </row>
    <row r="52" spans="1:46" s="2" customFormat="1" ht="12" customHeight="1">
      <c r="A52" s="29" t="s">
        <v>113</v>
      </c>
      <c r="B52" s="29" t="s">
        <v>165</v>
      </c>
      <c r="C52" s="13">
        <v>26.35</v>
      </c>
      <c r="D52" s="13">
        <v>27.67</v>
      </c>
      <c r="E52" s="13">
        <v>28.89</v>
      </c>
      <c r="F52" s="13"/>
      <c r="G52" s="14">
        <v>0</v>
      </c>
      <c r="H52" s="14">
        <v>0</v>
      </c>
      <c r="I52" s="14">
        <v>0</v>
      </c>
      <c r="J52" s="14">
        <v>0</v>
      </c>
      <c r="K52" s="14">
        <v>0</v>
      </c>
      <c r="L52" s="14">
        <v>0</v>
      </c>
      <c r="M52" s="14">
        <v>0</v>
      </c>
      <c r="N52" s="14">
        <v>0</v>
      </c>
      <c r="O52" s="14">
        <v>0</v>
      </c>
      <c r="P52" s="14">
        <v>0</v>
      </c>
      <c r="Q52" s="14">
        <v>0</v>
      </c>
      <c r="R52" s="14">
        <v>0</v>
      </c>
      <c r="S52" s="14">
        <f t="shared" si="14"/>
        <v>0</v>
      </c>
      <c r="T52" s="13"/>
      <c r="U52" s="88">
        <f t="shared" si="15"/>
        <v>0</v>
      </c>
      <c r="V52" s="88">
        <f t="shared" si="16"/>
        <v>0</v>
      </c>
      <c r="W52" s="88">
        <f t="shared" si="17"/>
        <v>0</v>
      </c>
      <c r="X52" s="88">
        <f t="shared" si="18"/>
        <v>0</v>
      </c>
      <c r="Y52" s="88">
        <f t="shared" si="19"/>
        <v>0</v>
      </c>
      <c r="Z52" s="88">
        <f t="shared" si="20"/>
        <v>0</v>
      </c>
      <c r="AA52" s="88">
        <f t="shared" si="27"/>
        <v>0</v>
      </c>
      <c r="AB52" s="88">
        <f t="shared" si="28"/>
        <v>0</v>
      </c>
      <c r="AC52" s="88">
        <f t="shared" si="29"/>
        <v>0</v>
      </c>
      <c r="AD52" s="88">
        <f t="shared" si="30"/>
        <v>0</v>
      </c>
      <c r="AE52" s="88">
        <f t="shared" si="31"/>
        <v>0</v>
      </c>
      <c r="AF52" s="88">
        <f t="shared" si="32"/>
        <v>0</v>
      </c>
      <c r="AG52" s="88">
        <f t="shared" si="33"/>
        <v>0</v>
      </c>
      <c r="AH52" s="103"/>
      <c r="AJ52" s="102"/>
    </row>
    <row r="53" spans="1:46" s="2" customFormat="1" ht="12" customHeight="1">
      <c r="A53" s="29" t="s">
        <v>114</v>
      </c>
      <c r="B53" s="29" t="s">
        <v>166</v>
      </c>
      <c r="C53" s="13">
        <v>32.33</v>
      </c>
      <c r="D53" s="13">
        <v>33.950000000000003</v>
      </c>
      <c r="E53" s="13">
        <v>35.590000000000003</v>
      </c>
      <c r="F53" s="13"/>
      <c r="G53" s="14">
        <v>67.900000000000006</v>
      </c>
      <c r="H53" s="14">
        <v>67.900000000000006</v>
      </c>
      <c r="I53" s="14">
        <v>67.900000000000006</v>
      </c>
      <c r="J53" s="14">
        <v>67.900000000000006</v>
      </c>
      <c r="K53" s="14">
        <v>67.900000000000006</v>
      </c>
      <c r="L53" s="14">
        <v>71.180000000000007</v>
      </c>
      <c r="M53" s="14">
        <v>64.66</v>
      </c>
      <c r="N53" s="14">
        <v>64.66</v>
      </c>
      <c r="O53" s="14">
        <v>64.66</v>
      </c>
      <c r="P53" s="14">
        <v>64.66</v>
      </c>
      <c r="Q53" s="14">
        <v>64.66</v>
      </c>
      <c r="R53" s="14">
        <v>64.66</v>
      </c>
      <c r="S53" s="14">
        <f t="shared" si="14"/>
        <v>798.63999999999987</v>
      </c>
      <c r="T53" s="13"/>
      <c r="U53" s="88">
        <f t="shared" si="15"/>
        <v>2</v>
      </c>
      <c r="V53" s="88">
        <f t="shared" si="16"/>
        <v>2</v>
      </c>
      <c r="W53" s="88">
        <f t="shared" si="17"/>
        <v>2</v>
      </c>
      <c r="X53" s="88">
        <f t="shared" si="18"/>
        <v>2</v>
      </c>
      <c r="Y53" s="88">
        <f t="shared" si="19"/>
        <v>2</v>
      </c>
      <c r="Z53" s="88">
        <f t="shared" si="20"/>
        <v>2</v>
      </c>
      <c r="AA53" s="88">
        <f t="shared" si="27"/>
        <v>2</v>
      </c>
      <c r="AB53" s="88">
        <f t="shared" si="28"/>
        <v>2</v>
      </c>
      <c r="AC53" s="88">
        <f t="shared" si="29"/>
        <v>2</v>
      </c>
      <c r="AD53" s="88">
        <f t="shared" si="30"/>
        <v>2</v>
      </c>
      <c r="AE53" s="88">
        <f t="shared" si="31"/>
        <v>2</v>
      </c>
      <c r="AF53" s="88">
        <f t="shared" si="32"/>
        <v>2</v>
      </c>
      <c r="AG53" s="88">
        <f t="shared" si="33"/>
        <v>2</v>
      </c>
      <c r="AH53" s="103"/>
      <c r="AJ53" s="102"/>
    </row>
    <row r="54" spans="1:46" s="2" customFormat="1" ht="12" customHeight="1">
      <c r="A54" s="29" t="s">
        <v>116</v>
      </c>
      <c r="B54" s="29" t="s">
        <v>168</v>
      </c>
      <c r="C54" s="13">
        <v>23.56</v>
      </c>
      <c r="D54" s="13">
        <v>23.56</v>
      </c>
      <c r="E54" s="13">
        <v>43.76</v>
      </c>
      <c r="F54" s="13"/>
      <c r="G54" s="14">
        <v>46.92</v>
      </c>
      <c r="H54" s="14">
        <v>49.28</v>
      </c>
      <c r="I54" s="14">
        <v>49.28</v>
      </c>
      <c r="J54" s="14">
        <v>49.28</v>
      </c>
      <c r="K54" s="14">
        <v>49.28</v>
      </c>
      <c r="L54" s="14">
        <v>87.52</v>
      </c>
      <c r="M54" s="14">
        <v>46.92</v>
      </c>
      <c r="N54" s="14">
        <v>46.92</v>
      </c>
      <c r="O54" s="14">
        <v>46.92</v>
      </c>
      <c r="P54" s="14">
        <v>46.92</v>
      </c>
      <c r="Q54" s="14">
        <v>46.92</v>
      </c>
      <c r="R54" s="14">
        <v>46.92</v>
      </c>
      <c r="S54" s="14">
        <f t="shared" ref="S54" si="35">SUM(G54:R54)</f>
        <v>613.07999999999993</v>
      </c>
      <c r="T54" s="13"/>
      <c r="U54" s="88">
        <f t="shared" si="15"/>
        <v>1.9915110356536505</v>
      </c>
      <c r="V54" s="88">
        <f t="shared" si="16"/>
        <v>2.0916808149405774</v>
      </c>
      <c r="W54" s="88">
        <f t="shared" si="17"/>
        <v>2.0916808149405774</v>
      </c>
      <c r="X54" s="88">
        <f t="shared" si="18"/>
        <v>2.0916808149405774</v>
      </c>
      <c r="Y54" s="88">
        <f t="shared" si="19"/>
        <v>2.0916808149405774</v>
      </c>
      <c r="Z54" s="88">
        <f t="shared" si="20"/>
        <v>2</v>
      </c>
      <c r="AA54" s="88">
        <f t="shared" si="27"/>
        <v>1.9915110356536505</v>
      </c>
      <c r="AB54" s="88">
        <f t="shared" si="28"/>
        <v>1.9915110356536505</v>
      </c>
      <c r="AC54" s="88">
        <f t="shared" si="29"/>
        <v>1.9915110356536505</v>
      </c>
      <c r="AD54" s="88">
        <f t="shared" si="30"/>
        <v>1.9915110356536505</v>
      </c>
      <c r="AE54" s="88">
        <f t="shared" si="31"/>
        <v>1.9915110356536505</v>
      </c>
      <c r="AF54" s="88">
        <f t="shared" si="32"/>
        <v>1.9915110356536505</v>
      </c>
      <c r="AG54" s="88">
        <f>SUM(U54:AF54)/12</f>
        <v>2.0256083757781558</v>
      </c>
      <c r="AH54" s="103"/>
      <c r="AJ54" s="219">
        <v>1</v>
      </c>
      <c r="AK54" s="106">
        <f>+AG54*AJ54</f>
        <v>2.0256083757781558</v>
      </c>
    </row>
    <row r="55" spans="1:46" s="2" customFormat="1" ht="12" customHeight="1">
      <c r="A55" s="29" t="s">
        <v>117</v>
      </c>
      <c r="B55" s="29" t="s">
        <v>169</v>
      </c>
      <c r="C55" s="13">
        <v>32</v>
      </c>
      <c r="D55" s="13">
        <v>32</v>
      </c>
      <c r="E55" s="13">
        <v>47.52</v>
      </c>
      <c r="F55" s="13"/>
      <c r="G55" s="14">
        <v>133.05000000000001</v>
      </c>
      <c r="H55" s="14">
        <v>139.71</v>
      </c>
      <c r="I55" s="14">
        <v>2281.9299999999998</v>
      </c>
      <c r="J55" s="14">
        <v>2281.9299999999998</v>
      </c>
      <c r="K55" s="14">
        <v>2281.9299999999998</v>
      </c>
      <c r="L55" s="14">
        <v>2328.48</v>
      </c>
      <c r="M55" s="14">
        <v>52.7</v>
      </c>
      <c r="N55" s="14">
        <v>88.7</v>
      </c>
      <c r="O55" s="14">
        <v>88.7</v>
      </c>
      <c r="P55" s="14">
        <v>88.7</v>
      </c>
      <c r="Q55" s="14">
        <v>88.7</v>
      </c>
      <c r="R55" s="14">
        <v>88.7</v>
      </c>
      <c r="S55" s="14">
        <f t="shared" si="14"/>
        <v>9943.2300000000032</v>
      </c>
      <c r="T55" s="13"/>
      <c r="U55" s="88">
        <f t="shared" si="15"/>
        <v>4.1578125000000004</v>
      </c>
      <c r="V55" s="88">
        <f t="shared" si="16"/>
        <v>4.3659375000000002</v>
      </c>
      <c r="W55" s="88">
        <f t="shared" si="17"/>
        <v>71.310312499999995</v>
      </c>
      <c r="X55" s="88">
        <f t="shared" si="18"/>
        <v>71.310312499999995</v>
      </c>
      <c r="Y55" s="88">
        <f t="shared" si="19"/>
        <v>71.310312499999995</v>
      </c>
      <c r="Z55" s="88">
        <f t="shared" si="20"/>
        <v>49</v>
      </c>
      <c r="AA55" s="88">
        <f t="shared" si="27"/>
        <v>1.6468750000000001</v>
      </c>
      <c r="AB55" s="88">
        <f t="shared" si="28"/>
        <v>2.7718750000000001</v>
      </c>
      <c r="AC55" s="88">
        <f t="shared" si="29"/>
        <v>2.7718750000000001</v>
      </c>
      <c r="AD55" s="88">
        <f t="shared" si="30"/>
        <v>2.7718750000000001</v>
      </c>
      <c r="AE55" s="88">
        <f t="shared" si="31"/>
        <v>2.7718750000000001</v>
      </c>
      <c r="AF55" s="88">
        <f t="shared" si="32"/>
        <v>2.7718750000000001</v>
      </c>
      <c r="AG55" s="88">
        <f t="shared" si="33"/>
        <v>23.913411458333343</v>
      </c>
      <c r="AH55" s="103"/>
      <c r="AJ55" s="219">
        <v>1</v>
      </c>
      <c r="AK55" s="106">
        <f>+AG55*AJ55</f>
        <v>23.913411458333343</v>
      </c>
    </row>
    <row r="56" spans="1:46" s="2" customFormat="1" ht="12" customHeight="1">
      <c r="A56" s="29" t="s">
        <v>118</v>
      </c>
      <c r="B56" s="29" t="s">
        <v>179</v>
      </c>
      <c r="C56" s="13">
        <v>21.839999999999996</v>
      </c>
      <c r="D56" s="13">
        <v>22.93</v>
      </c>
      <c r="E56" s="13">
        <v>23.95</v>
      </c>
      <c r="F56" s="13"/>
      <c r="G56" s="14">
        <v>0</v>
      </c>
      <c r="H56" s="14">
        <v>0</v>
      </c>
      <c r="I56" s="14">
        <v>22.93</v>
      </c>
      <c r="J56" s="14">
        <v>45.86</v>
      </c>
      <c r="K56" s="14">
        <v>22.93</v>
      </c>
      <c r="L56" s="14">
        <v>0</v>
      </c>
      <c r="M56" s="14">
        <v>21.84</v>
      </c>
      <c r="N56" s="14">
        <v>43.68</v>
      </c>
      <c r="O56" s="14">
        <v>87.36</v>
      </c>
      <c r="P56" s="14">
        <v>21.84</v>
      </c>
      <c r="Q56" s="14">
        <v>0</v>
      </c>
      <c r="R56" s="14">
        <v>21.84</v>
      </c>
      <c r="S56" s="14">
        <f t="shared" si="14"/>
        <v>288.27999999999997</v>
      </c>
      <c r="T56" s="13"/>
      <c r="U56" s="22"/>
      <c r="V56" s="22"/>
      <c r="W56" s="22"/>
      <c r="X56" s="22"/>
      <c r="Y56" s="22"/>
      <c r="Z56" s="22"/>
      <c r="AA56" s="22"/>
      <c r="AB56" s="22"/>
      <c r="AC56" s="22"/>
      <c r="AD56" s="22"/>
      <c r="AE56" s="22"/>
      <c r="AF56" s="22"/>
      <c r="AG56" s="22"/>
      <c r="AH56" s="103"/>
      <c r="AJ56" s="15"/>
      <c r="AK56" s="102"/>
    </row>
    <row r="57" spans="1:46" s="2" customFormat="1" ht="12" customHeight="1">
      <c r="A57" s="29" t="s">
        <v>257</v>
      </c>
      <c r="B57" s="29" t="s">
        <v>262</v>
      </c>
      <c r="C57" s="13">
        <v>24.69</v>
      </c>
      <c r="D57" s="13">
        <v>25.92</v>
      </c>
      <c r="E57" s="13">
        <v>27.07</v>
      </c>
      <c r="F57" s="13"/>
      <c r="G57" s="14">
        <v>0</v>
      </c>
      <c r="H57" s="14">
        <v>0</v>
      </c>
      <c r="I57" s="14">
        <v>0</v>
      </c>
      <c r="J57" s="14">
        <v>0</v>
      </c>
      <c r="K57" s="14">
        <v>51.84</v>
      </c>
      <c r="L57" s="14">
        <v>103.68</v>
      </c>
      <c r="M57" s="14">
        <v>49.38</v>
      </c>
      <c r="N57" s="14">
        <v>0</v>
      </c>
      <c r="O57" s="14">
        <v>0</v>
      </c>
      <c r="P57" s="14">
        <v>0</v>
      </c>
      <c r="Q57" s="14">
        <v>0</v>
      </c>
      <c r="R57" s="14">
        <v>0</v>
      </c>
      <c r="S57" s="14">
        <f t="shared" si="14"/>
        <v>204.9</v>
      </c>
      <c r="T57" s="13"/>
      <c r="U57" s="22"/>
      <c r="V57" s="22"/>
      <c r="W57" s="22"/>
      <c r="X57" s="22"/>
      <c r="Y57" s="22"/>
      <c r="Z57" s="22"/>
      <c r="AA57" s="22"/>
      <c r="AB57" s="22"/>
      <c r="AC57" s="22"/>
      <c r="AD57" s="22"/>
      <c r="AE57" s="22"/>
      <c r="AF57" s="22"/>
      <c r="AG57" s="22"/>
      <c r="AH57" s="103"/>
      <c r="AJ57" s="15"/>
      <c r="AK57" s="102"/>
    </row>
    <row r="58" spans="1:46" s="2" customFormat="1" ht="12" customHeight="1">
      <c r="A58" s="29" t="s">
        <v>122</v>
      </c>
      <c r="B58" s="29" t="s">
        <v>183</v>
      </c>
      <c r="C58" s="13">
        <v>7.4499999999999993</v>
      </c>
      <c r="D58" s="13">
        <v>7.82</v>
      </c>
      <c r="E58" s="13">
        <v>8.4</v>
      </c>
      <c r="F58" s="13"/>
      <c r="G58" s="14">
        <v>236.8</v>
      </c>
      <c r="H58" s="14">
        <v>262.02</v>
      </c>
      <c r="I58" s="14">
        <v>367.58</v>
      </c>
      <c r="J58" s="14">
        <v>357.77</v>
      </c>
      <c r="K58" s="14">
        <v>484.88</v>
      </c>
      <c r="L58" s="14">
        <v>774.26</v>
      </c>
      <c r="M58" s="14">
        <v>758.3</v>
      </c>
      <c r="N58" s="14">
        <v>445.31</v>
      </c>
      <c r="O58" s="14">
        <v>586.26</v>
      </c>
      <c r="P58" s="14">
        <v>488.13</v>
      </c>
      <c r="Q58" s="14">
        <v>398.71</v>
      </c>
      <c r="R58" s="14">
        <v>245.91</v>
      </c>
      <c r="S58" s="14">
        <f t="shared" si="14"/>
        <v>5405.93</v>
      </c>
      <c r="T58" s="13"/>
      <c r="U58" s="22"/>
      <c r="V58" s="22"/>
      <c r="W58" s="22"/>
      <c r="X58" s="22"/>
      <c r="Y58" s="22"/>
      <c r="Z58" s="22"/>
      <c r="AA58" s="22"/>
      <c r="AB58" s="22"/>
      <c r="AC58" s="22"/>
      <c r="AD58" s="22"/>
      <c r="AE58" s="22"/>
      <c r="AF58" s="22"/>
      <c r="AG58" s="22"/>
      <c r="AH58" s="103"/>
      <c r="AJ58" s="15"/>
      <c r="AK58" s="102"/>
    </row>
    <row r="59" spans="1:46" s="2" customFormat="1" ht="12" customHeight="1">
      <c r="A59" s="29" t="s">
        <v>452</v>
      </c>
      <c r="B59" s="29" t="s">
        <v>453</v>
      </c>
      <c r="C59" s="13">
        <v>7.4499999999999993</v>
      </c>
      <c r="D59" s="13">
        <v>7.4499999999999993</v>
      </c>
      <c r="E59" s="13">
        <v>7.4499999999999993</v>
      </c>
      <c r="F59" s="13"/>
      <c r="G59" s="14">
        <v>0</v>
      </c>
      <c r="H59" s="14">
        <v>0</v>
      </c>
      <c r="I59" s="14">
        <v>0</v>
      </c>
      <c r="J59" s="14">
        <v>0</v>
      </c>
      <c r="K59" s="14">
        <v>0</v>
      </c>
      <c r="L59" s="14">
        <v>0</v>
      </c>
      <c r="M59" s="14">
        <v>0</v>
      </c>
      <c r="N59" s="14">
        <v>0</v>
      </c>
      <c r="O59" s="14">
        <v>0</v>
      </c>
      <c r="P59" s="14">
        <v>0</v>
      </c>
      <c r="Q59" s="14">
        <v>0</v>
      </c>
      <c r="R59" s="14">
        <v>0</v>
      </c>
      <c r="S59" s="14">
        <f t="shared" ref="S59" si="36">SUM(G59:R59)</f>
        <v>0</v>
      </c>
      <c r="T59" s="13"/>
      <c r="U59" s="22"/>
      <c r="V59" s="22"/>
      <c r="W59" s="22"/>
      <c r="X59" s="22"/>
      <c r="Y59" s="22"/>
      <c r="Z59" s="22"/>
      <c r="AA59" s="22"/>
      <c r="AB59" s="22"/>
      <c r="AC59" s="22"/>
      <c r="AD59" s="22"/>
      <c r="AE59" s="22"/>
      <c r="AF59" s="22"/>
      <c r="AG59" s="22"/>
      <c r="AH59" s="103"/>
      <c r="AJ59" s="15"/>
      <c r="AK59" s="102"/>
    </row>
    <row r="60" spans="1:46" s="2" customFormat="1" ht="12" customHeight="1">
      <c r="A60" s="29" t="s">
        <v>123</v>
      </c>
      <c r="B60" s="29" t="s">
        <v>184</v>
      </c>
      <c r="C60" s="13">
        <v>7.4499999999999993</v>
      </c>
      <c r="D60" s="13">
        <v>7.82</v>
      </c>
      <c r="E60" s="13">
        <v>8.4</v>
      </c>
      <c r="F60" s="13"/>
      <c r="G60" s="14">
        <v>-37.25</v>
      </c>
      <c r="H60" s="14">
        <v>0</v>
      </c>
      <c r="I60" s="14">
        <v>0</v>
      </c>
      <c r="J60" s="14">
        <v>0</v>
      </c>
      <c r="K60" s="14">
        <v>46.92</v>
      </c>
      <c r="L60" s="14">
        <v>0</v>
      </c>
      <c r="M60" s="14">
        <v>0</v>
      </c>
      <c r="N60" s="14">
        <v>0</v>
      </c>
      <c r="O60" s="14">
        <v>0</v>
      </c>
      <c r="P60" s="14">
        <v>0</v>
      </c>
      <c r="Q60" s="14">
        <v>0</v>
      </c>
      <c r="R60" s="14">
        <v>74.5</v>
      </c>
      <c r="S60" s="14">
        <f t="shared" si="14"/>
        <v>84.17</v>
      </c>
      <c r="T60" s="13"/>
      <c r="U60" s="22"/>
      <c r="V60" s="22"/>
      <c r="W60" s="22"/>
      <c r="X60" s="22"/>
      <c r="Y60" s="22"/>
      <c r="Z60" s="22"/>
      <c r="AA60" s="22"/>
      <c r="AB60" s="22"/>
      <c r="AC60" s="22"/>
      <c r="AD60" s="22"/>
      <c r="AE60" s="22"/>
      <c r="AF60" s="22"/>
      <c r="AG60" s="22"/>
      <c r="AH60" s="103"/>
      <c r="AJ60" s="15"/>
      <c r="AK60" s="102"/>
    </row>
    <row r="61" spans="1:46" s="2" customFormat="1" ht="12" customHeight="1">
      <c r="A61" s="29" t="s">
        <v>124</v>
      </c>
      <c r="B61" s="29" t="s">
        <v>185</v>
      </c>
      <c r="C61" s="13">
        <v>2.75</v>
      </c>
      <c r="D61" s="13">
        <v>2.89</v>
      </c>
      <c r="E61" s="13">
        <v>2.99</v>
      </c>
      <c r="F61" s="13"/>
      <c r="G61" s="14">
        <v>89.59</v>
      </c>
      <c r="H61" s="14">
        <v>46.239999999999995</v>
      </c>
      <c r="I61" s="14">
        <v>14.45</v>
      </c>
      <c r="J61" s="14">
        <v>170.51</v>
      </c>
      <c r="K61" s="14">
        <v>89.59</v>
      </c>
      <c r="L61" s="14">
        <v>106.93</v>
      </c>
      <c r="M61" s="14">
        <v>88</v>
      </c>
      <c r="N61" s="14">
        <v>360.25</v>
      </c>
      <c r="O61" s="14">
        <v>137.5</v>
      </c>
      <c r="P61" s="14">
        <v>151.25</v>
      </c>
      <c r="Q61" s="14">
        <v>121</v>
      </c>
      <c r="R61" s="14">
        <v>96.25</v>
      </c>
      <c r="S61" s="14">
        <f t="shared" si="14"/>
        <v>1471.56</v>
      </c>
      <c r="T61" s="13"/>
      <c r="U61" s="22"/>
      <c r="V61" s="22"/>
      <c r="W61" s="22"/>
      <c r="X61" s="22"/>
      <c r="Y61" s="22"/>
      <c r="Z61" s="22"/>
      <c r="AA61" s="22"/>
      <c r="AB61" s="22"/>
      <c r="AC61" s="22"/>
      <c r="AD61" s="22"/>
      <c r="AE61" s="22"/>
      <c r="AF61" s="22"/>
      <c r="AG61" s="22"/>
      <c r="AH61" s="103"/>
      <c r="AJ61" s="15"/>
      <c r="AK61" s="102"/>
    </row>
    <row r="62" spans="1:46" s="2" customFormat="1" ht="12" customHeight="1">
      <c r="A62" s="29" t="s">
        <v>328</v>
      </c>
      <c r="B62" s="29" t="s">
        <v>170</v>
      </c>
      <c r="C62" s="13">
        <v>11.37</v>
      </c>
      <c r="D62" s="13">
        <v>11.94</v>
      </c>
      <c r="E62" s="13">
        <v>11.94</v>
      </c>
      <c r="F62" s="13"/>
      <c r="G62" s="14">
        <v>6311.49</v>
      </c>
      <c r="H62" s="14">
        <v>6346.07</v>
      </c>
      <c r="I62" s="14">
        <v>6382.45</v>
      </c>
      <c r="J62" s="14">
        <v>6447.57</v>
      </c>
      <c r="K62" s="14">
        <v>6450.54</v>
      </c>
      <c r="L62" s="14">
        <v>6446.07</v>
      </c>
      <c r="M62" s="14">
        <v>6094.24</v>
      </c>
      <c r="N62" s="14">
        <v>6102.78</v>
      </c>
      <c r="O62" s="14">
        <v>6014.64</v>
      </c>
      <c r="P62" s="14">
        <v>6105.51</v>
      </c>
      <c r="Q62" s="14">
        <v>6091.41</v>
      </c>
      <c r="R62" s="14">
        <v>5991.93</v>
      </c>
      <c r="S62" s="14">
        <f t="shared" si="14"/>
        <v>74784.700000000012</v>
      </c>
      <c r="T62" s="13"/>
      <c r="U62" s="22"/>
      <c r="V62" s="22"/>
      <c r="W62" s="22"/>
      <c r="X62" s="22"/>
      <c r="Y62" s="22"/>
      <c r="Z62" s="22"/>
      <c r="AA62" s="22"/>
      <c r="AB62" s="22"/>
      <c r="AC62" s="22"/>
      <c r="AD62" s="22"/>
      <c r="AE62" s="22"/>
      <c r="AF62" s="22"/>
      <c r="AG62" s="22"/>
      <c r="AH62" s="103"/>
      <c r="AJ62" s="15"/>
      <c r="AK62" s="102"/>
    </row>
    <row r="63" spans="1:46" s="2" customFormat="1" ht="12" customHeight="1">
      <c r="A63" s="29" t="s">
        <v>342</v>
      </c>
      <c r="B63" s="29" t="s">
        <v>261</v>
      </c>
      <c r="C63" s="13">
        <v>11.930000000000001</v>
      </c>
      <c r="D63" s="13">
        <v>12.53</v>
      </c>
      <c r="E63" s="13">
        <v>12.53</v>
      </c>
      <c r="F63" s="13"/>
      <c r="G63" s="14">
        <v>2355.64</v>
      </c>
      <c r="H63" s="14">
        <v>2368.17</v>
      </c>
      <c r="I63" s="14">
        <v>2380.6999999999998</v>
      </c>
      <c r="J63" s="14">
        <v>2368.17</v>
      </c>
      <c r="K63" s="14">
        <v>2368.17</v>
      </c>
      <c r="L63" s="14">
        <v>2355.64</v>
      </c>
      <c r="M63" s="14">
        <v>2362.11</v>
      </c>
      <c r="N63" s="14">
        <v>2347.2199999999998</v>
      </c>
      <c r="O63" s="14">
        <v>2326.33</v>
      </c>
      <c r="P63" s="14">
        <v>2308.44</v>
      </c>
      <c r="Q63" s="14">
        <v>2308.44</v>
      </c>
      <c r="R63" s="14">
        <v>2275.64</v>
      </c>
      <c r="S63" s="14">
        <f t="shared" si="14"/>
        <v>28124.67</v>
      </c>
      <c r="T63" s="13"/>
      <c r="U63" s="22"/>
      <c r="V63" s="22"/>
      <c r="W63" s="22"/>
      <c r="X63" s="22"/>
      <c r="Y63" s="22"/>
      <c r="Z63" s="22"/>
      <c r="AA63" s="22"/>
      <c r="AB63" s="22"/>
      <c r="AC63" s="22"/>
      <c r="AD63" s="22"/>
      <c r="AE63" s="22"/>
      <c r="AF63" s="22"/>
      <c r="AG63" s="22"/>
      <c r="AH63" s="103"/>
      <c r="AJ63" s="15"/>
      <c r="AK63" s="102"/>
      <c r="AS63" s="102"/>
      <c r="AT63" s="97"/>
    </row>
    <row r="64" spans="1:46" s="2" customFormat="1" ht="12" customHeight="1">
      <c r="A64" s="29" t="s">
        <v>130</v>
      </c>
      <c r="B64" s="29" t="s">
        <v>193</v>
      </c>
      <c r="C64" s="13">
        <v>5.98</v>
      </c>
      <c r="D64" s="13">
        <v>6.28</v>
      </c>
      <c r="E64" s="13">
        <v>6.28</v>
      </c>
      <c r="F64" s="13"/>
      <c r="G64" s="14">
        <v>56.52</v>
      </c>
      <c r="H64" s="14">
        <v>25.12</v>
      </c>
      <c r="I64" s="14">
        <v>43.96</v>
      </c>
      <c r="J64" s="14">
        <v>43.96</v>
      </c>
      <c r="K64" s="14">
        <v>18.84</v>
      </c>
      <c r="L64" s="14">
        <v>25.12</v>
      </c>
      <c r="M64" s="14">
        <v>35.880000000000003</v>
      </c>
      <c r="N64" s="14">
        <v>41.86</v>
      </c>
      <c r="O64" s="184">
        <v>71.760000000000005</v>
      </c>
      <c r="P64" s="14">
        <v>83.72</v>
      </c>
      <c r="Q64" s="14">
        <v>29.900000000000002</v>
      </c>
      <c r="R64" s="14">
        <v>35.880000000000003</v>
      </c>
      <c r="S64" s="14">
        <f t="shared" si="14"/>
        <v>512.52</v>
      </c>
      <c r="T64" s="13"/>
      <c r="U64" s="22"/>
      <c r="V64" s="22"/>
      <c r="W64" s="22"/>
      <c r="X64" s="22"/>
      <c r="Y64" s="22"/>
      <c r="Z64" s="22"/>
      <c r="AA64" s="22"/>
      <c r="AB64" s="22"/>
      <c r="AC64" s="22"/>
      <c r="AD64" s="22"/>
      <c r="AE64" s="22"/>
      <c r="AF64" s="22"/>
      <c r="AG64" s="22"/>
      <c r="AH64" s="103"/>
      <c r="AJ64" s="15"/>
    </row>
    <row r="65" spans="1:41" s="2" customFormat="1" ht="12" customHeight="1">
      <c r="A65" s="29" t="s">
        <v>341</v>
      </c>
      <c r="B65" s="29" t="s">
        <v>196</v>
      </c>
      <c r="C65" s="13">
        <v>1.36</v>
      </c>
      <c r="D65" s="13">
        <v>1.36</v>
      </c>
      <c r="E65" s="13">
        <v>1.36</v>
      </c>
      <c r="F65" s="13"/>
      <c r="G65" s="14">
        <v>46.92</v>
      </c>
      <c r="H65" s="14">
        <v>27</v>
      </c>
      <c r="I65" s="14">
        <v>51.42</v>
      </c>
      <c r="J65" s="14">
        <v>31.5</v>
      </c>
      <c r="K65" s="14">
        <v>51.42</v>
      </c>
      <c r="L65" s="14">
        <v>31.5</v>
      </c>
      <c r="M65" s="14">
        <v>51.42</v>
      </c>
      <c r="N65" s="14">
        <v>31.5</v>
      </c>
      <c r="O65" s="14">
        <v>51.42</v>
      </c>
      <c r="P65" s="14">
        <v>31.5</v>
      </c>
      <c r="Q65" s="14">
        <v>51.42</v>
      </c>
      <c r="R65" s="14">
        <v>31.5</v>
      </c>
      <c r="S65" s="14">
        <f t="shared" si="14"/>
        <v>488.52000000000004</v>
      </c>
      <c r="T65" s="13"/>
      <c r="U65" s="22"/>
      <c r="V65" s="22"/>
      <c r="W65" s="22"/>
      <c r="X65" s="22"/>
      <c r="Y65" s="22"/>
      <c r="Z65" s="22"/>
      <c r="AA65" s="22"/>
      <c r="AB65" s="22"/>
      <c r="AC65" s="22"/>
      <c r="AD65" s="22"/>
      <c r="AE65" s="22"/>
      <c r="AF65" s="22"/>
      <c r="AG65" s="22"/>
      <c r="AH65" s="103"/>
      <c r="AJ65" s="15"/>
    </row>
    <row r="66" spans="1:41" s="2" customFormat="1" ht="12" customHeight="1">
      <c r="A66" s="29" t="s">
        <v>134</v>
      </c>
      <c r="B66" s="29" t="s">
        <v>199</v>
      </c>
      <c r="C66" s="13"/>
      <c r="D66" s="13"/>
      <c r="E66" s="13"/>
      <c r="F66" s="13"/>
      <c r="G66" s="14">
        <v>300</v>
      </c>
      <c r="H66" s="14">
        <v>0</v>
      </c>
      <c r="I66" s="14">
        <v>0</v>
      </c>
      <c r="J66" s="14">
        <v>0</v>
      </c>
      <c r="K66" s="14">
        <v>0</v>
      </c>
      <c r="L66" s="14">
        <v>0</v>
      </c>
      <c r="M66" s="14">
        <v>0</v>
      </c>
      <c r="N66" s="14">
        <v>0</v>
      </c>
      <c r="O66" s="14">
        <v>0</v>
      </c>
      <c r="P66" s="14">
        <v>0</v>
      </c>
      <c r="Q66" s="14">
        <v>0</v>
      </c>
      <c r="R66" s="14">
        <v>0</v>
      </c>
      <c r="S66" s="14">
        <f t="shared" ref="S66" si="37">SUM(G66:R66)</f>
        <v>300</v>
      </c>
      <c r="T66" s="13"/>
      <c r="U66" s="22"/>
      <c r="V66" s="22"/>
      <c r="W66" s="22"/>
      <c r="X66" s="22"/>
      <c r="Y66" s="22"/>
      <c r="Z66" s="22"/>
      <c r="AA66" s="22"/>
      <c r="AB66" s="22"/>
      <c r="AC66" s="22"/>
      <c r="AD66" s="22"/>
      <c r="AE66" s="22"/>
      <c r="AF66" s="22"/>
      <c r="AG66" s="22"/>
      <c r="AH66" s="103"/>
      <c r="AJ66" s="15"/>
    </row>
    <row r="67" spans="1:41" s="2" customFormat="1" ht="12" customHeight="1">
      <c r="A67" s="29" t="s">
        <v>132</v>
      </c>
      <c r="B67" s="29" t="s">
        <v>197</v>
      </c>
      <c r="C67" s="13">
        <v>1.36</v>
      </c>
      <c r="D67" s="13">
        <v>1.43</v>
      </c>
      <c r="E67" s="13">
        <v>1.43</v>
      </c>
      <c r="F67" s="13"/>
      <c r="G67" s="14">
        <v>130</v>
      </c>
      <c r="H67" s="14">
        <v>114.5</v>
      </c>
      <c r="I67" s="14">
        <v>123.81</v>
      </c>
      <c r="J67" s="14">
        <v>111.43</v>
      </c>
      <c r="K67" s="14">
        <v>123.81</v>
      </c>
      <c r="L67" s="14">
        <v>112.86000000000001</v>
      </c>
      <c r="M67" s="14">
        <v>117.8</v>
      </c>
      <c r="N67" s="14">
        <v>113.38</v>
      </c>
      <c r="O67" s="14">
        <v>123.69</v>
      </c>
      <c r="P67" s="14">
        <v>111.91</v>
      </c>
      <c r="Q67" s="14">
        <v>123.69</v>
      </c>
      <c r="R67" s="14">
        <v>109.19</v>
      </c>
      <c r="S67" s="14">
        <f t="shared" si="14"/>
        <v>1416.0700000000002</v>
      </c>
      <c r="T67" s="13"/>
      <c r="U67" s="22"/>
      <c r="V67" s="22"/>
      <c r="W67" s="22"/>
      <c r="X67" s="22"/>
      <c r="Y67" s="22"/>
      <c r="Z67" s="22"/>
      <c r="AA67" s="22"/>
      <c r="AB67" s="22"/>
      <c r="AC67" s="22"/>
      <c r="AD67" s="22"/>
      <c r="AE67" s="22"/>
      <c r="AF67" s="22"/>
      <c r="AG67" s="22"/>
      <c r="AH67" s="103"/>
      <c r="AJ67" s="15"/>
    </row>
    <row r="68" spans="1:41" s="2" customFormat="1" ht="12" customHeight="1">
      <c r="A68" s="29" t="s">
        <v>133</v>
      </c>
      <c r="B68" s="29" t="s">
        <v>198</v>
      </c>
      <c r="C68" s="13">
        <v>18.829999999999998</v>
      </c>
      <c r="D68" s="13">
        <v>19.77</v>
      </c>
      <c r="E68" s="13">
        <v>19.77</v>
      </c>
      <c r="F68" s="13"/>
      <c r="G68" s="14">
        <v>0</v>
      </c>
      <c r="H68" s="14">
        <v>0</v>
      </c>
      <c r="I68" s="14">
        <v>0</v>
      </c>
      <c r="J68" s="14">
        <v>19.77</v>
      </c>
      <c r="K68" s="14">
        <v>0</v>
      </c>
      <c r="L68" s="14">
        <v>0</v>
      </c>
      <c r="M68" s="14">
        <v>0</v>
      </c>
      <c r="N68" s="14">
        <v>0</v>
      </c>
      <c r="O68" s="14">
        <v>0</v>
      </c>
      <c r="P68" s="14">
        <v>0</v>
      </c>
      <c r="Q68" s="14">
        <v>0</v>
      </c>
      <c r="R68" s="14">
        <v>0</v>
      </c>
      <c r="S68" s="14">
        <f t="shared" si="14"/>
        <v>19.77</v>
      </c>
      <c r="T68" s="13"/>
      <c r="U68" s="22"/>
      <c r="V68" s="22"/>
      <c r="W68" s="22"/>
      <c r="X68" s="22"/>
      <c r="Y68" s="22"/>
      <c r="Z68" s="22"/>
      <c r="AA68" s="22"/>
      <c r="AB68" s="22"/>
      <c r="AC68" s="22"/>
      <c r="AD68" s="22"/>
      <c r="AE68" s="22"/>
      <c r="AF68" s="22"/>
      <c r="AG68" s="22"/>
      <c r="AH68" s="103"/>
      <c r="AJ68" s="15"/>
    </row>
    <row r="69" spans="1:41" s="2" customFormat="1" ht="12" customHeight="1">
      <c r="A69" s="29" t="s">
        <v>362</v>
      </c>
      <c r="B69" s="29" t="s">
        <v>363</v>
      </c>
      <c r="C69" s="13">
        <v>18.829999999999998</v>
      </c>
      <c r="D69" s="13">
        <v>19.77</v>
      </c>
      <c r="E69" s="13">
        <v>19.77</v>
      </c>
      <c r="F69" s="13"/>
      <c r="G69" s="14">
        <v>79.08</v>
      </c>
      <c r="H69" s="14">
        <v>39.54</v>
      </c>
      <c r="I69" s="14">
        <v>79.08</v>
      </c>
      <c r="J69" s="14">
        <v>39.54</v>
      </c>
      <c r="K69" s="14">
        <v>0</v>
      </c>
      <c r="L69" s="14">
        <v>39.54</v>
      </c>
      <c r="M69" s="14">
        <v>0</v>
      </c>
      <c r="N69" s="14">
        <v>0</v>
      </c>
      <c r="O69" s="14">
        <v>0</v>
      </c>
      <c r="P69" s="14">
        <v>0</v>
      </c>
      <c r="Q69" s="14">
        <v>18.829999999999998</v>
      </c>
      <c r="R69" s="14">
        <v>37.659999999999997</v>
      </c>
      <c r="S69" s="14">
        <f t="shared" si="14"/>
        <v>333.27</v>
      </c>
      <c r="T69" s="13"/>
      <c r="U69" s="22"/>
      <c r="V69" s="22"/>
      <c r="W69" s="22"/>
      <c r="X69" s="22"/>
      <c r="Y69" s="22"/>
      <c r="Z69" s="22"/>
      <c r="AA69" s="22"/>
      <c r="AB69" s="22"/>
      <c r="AC69" s="22"/>
      <c r="AD69" s="22"/>
      <c r="AE69" s="22"/>
      <c r="AF69" s="22"/>
      <c r="AG69" s="22"/>
    </row>
    <row r="70" spans="1:41" s="2" customFormat="1" ht="12" customHeight="1">
      <c r="A70" s="29" t="s">
        <v>405</v>
      </c>
      <c r="B70" s="29" t="s">
        <v>406</v>
      </c>
      <c r="C70" s="13">
        <v>45</v>
      </c>
      <c r="D70" s="13">
        <v>45</v>
      </c>
      <c r="E70" s="13">
        <v>45</v>
      </c>
      <c r="F70" s="13"/>
      <c r="G70" s="14">
        <v>51.19</v>
      </c>
      <c r="H70" s="14">
        <v>102.38</v>
      </c>
      <c r="I70" s="14">
        <v>51.19</v>
      </c>
      <c r="J70" s="14">
        <v>-48.36</v>
      </c>
      <c r="K70" s="14">
        <v>102.38</v>
      </c>
      <c r="L70" s="14">
        <v>0</v>
      </c>
      <c r="M70" s="14">
        <v>0</v>
      </c>
      <c r="N70" s="14">
        <v>135</v>
      </c>
      <c r="O70" s="14">
        <v>0</v>
      </c>
      <c r="P70" s="14">
        <v>45</v>
      </c>
      <c r="Q70" s="14">
        <v>0</v>
      </c>
      <c r="R70" s="14">
        <v>90</v>
      </c>
      <c r="S70" s="14">
        <f t="shared" si="14"/>
        <v>528.78</v>
      </c>
      <c r="T70" s="13"/>
      <c r="U70" s="22"/>
      <c r="V70" s="22"/>
      <c r="W70" s="22"/>
      <c r="X70" s="22"/>
      <c r="Y70" s="22"/>
      <c r="Z70" s="22"/>
      <c r="AA70" s="22"/>
      <c r="AB70" s="22"/>
      <c r="AC70" s="22"/>
      <c r="AD70" s="22"/>
      <c r="AE70" s="22"/>
      <c r="AF70" s="22"/>
      <c r="AG70" s="22"/>
      <c r="AH70" s="14"/>
      <c r="AJ70" s="106"/>
      <c r="AK70" s="102"/>
      <c r="AL70" s="97"/>
    </row>
    <row r="71" spans="1:41" s="2" customFormat="1" ht="12" customHeight="1" thickBot="1">
      <c r="A71" s="25"/>
      <c r="B71" s="25"/>
      <c r="C71" s="13"/>
      <c r="D71" s="13"/>
      <c r="E71" s="13"/>
      <c r="F71" s="13"/>
      <c r="G71" s="14"/>
      <c r="H71" s="14"/>
      <c r="I71" s="14"/>
      <c r="J71" s="14"/>
      <c r="K71" s="14"/>
      <c r="L71" s="14"/>
      <c r="M71" s="14"/>
      <c r="N71" s="14"/>
      <c r="O71" s="14"/>
      <c r="P71" s="14"/>
      <c r="Q71" s="14"/>
      <c r="R71" s="14"/>
      <c r="S71" s="14"/>
      <c r="T71" s="13"/>
      <c r="U71" s="22"/>
      <c r="V71" s="22"/>
      <c r="W71" s="22"/>
      <c r="X71" s="22"/>
      <c r="Y71" s="22"/>
      <c r="Z71" s="22"/>
      <c r="AA71" s="22"/>
      <c r="AB71" s="22"/>
      <c r="AC71" s="22"/>
      <c r="AD71" s="22"/>
      <c r="AE71" s="22"/>
      <c r="AF71" s="22"/>
      <c r="AG71" s="22"/>
      <c r="AH71" s="14"/>
      <c r="AJ71" s="106"/>
    </row>
    <row r="72" spans="1:41" s="2" customFormat="1" ht="12" customHeight="1" thickBot="1">
      <c r="A72" s="25"/>
      <c r="B72" s="17" t="s">
        <v>14</v>
      </c>
      <c r="C72" s="13"/>
      <c r="D72" s="13"/>
      <c r="E72" s="13"/>
      <c r="F72" s="13"/>
      <c r="G72" s="72">
        <f t="shared" ref="G72:S72" si="38">SUM(G44:G71)</f>
        <v>72990.180000000008</v>
      </c>
      <c r="H72" s="72">
        <f t="shared" si="38"/>
        <v>73220.599999999977</v>
      </c>
      <c r="I72" s="72">
        <f t="shared" si="38"/>
        <v>75862.62999999999</v>
      </c>
      <c r="J72" s="72">
        <f t="shared" si="38"/>
        <v>76287.719999999987</v>
      </c>
      <c r="K72" s="72">
        <f t="shared" si="38"/>
        <v>76590.27999999997</v>
      </c>
      <c r="L72" s="72">
        <f t="shared" si="38"/>
        <v>79687.829999999973</v>
      </c>
      <c r="M72" s="72">
        <f t="shared" si="38"/>
        <v>71311.649999999994</v>
      </c>
      <c r="N72" s="72">
        <f t="shared" si="38"/>
        <v>71392.509999999995</v>
      </c>
      <c r="O72" s="72">
        <f t="shared" si="38"/>
        <v>70443.529999999984</v>
      </c>
      <c r="P72" s="72">
        <f t="shared" si="38"/>
        <v>70945.109999999986</v>
      </c>
      <c r="Q72" s="72">
        <f t="shared" si="38"/>
        <v>70561.049999999988</v>
      </c>
      <c r="R72" s="72">
        <f t="shared" si="38"/>
        <v>69459.990000000005</v>
      </c>
      <c r="S72" s="72">
        <f t="shared" si="38"/>
        <v>878753.08000000031</v>
      </c>
      <c r="T72" s="13"/>
      <c r="U72" s="131"/>
      <c r="V72" s="131"/>
      <c r="W72" s="131"/>
      <c r="X72" s="131"/>
      <c r="Y72" s="131"/>
      <c r="Z72" s="131"/>
      <c r="AA72" s="131"/>
      <c r="AB72" s="131"/>
      <c r="AC72" s="131"/>
      <c r="AD72" s="131"/>
      <c r="AE72" s="131"/>
      <c r="AF72" s="131"/>
      <c r="AG72" s="82">
        <f>SUM(AG44:AG71)</f>
        <v>786.514963489043</v>
      </c>
      <c r="AH72" s="14"/>
      <c r="AJ72" s="106"/>
      <c r="AK72" s="82">
        <f>SUM(AK44:AK64)</f>
        <v>25.939019834111498</v>
      </c>
      <c r="AM72" s="82">
        <f>SUM(AM44:AM64)</f>
        <v>754.57594365493151</v>
      </c>
      <c r="AO72" s="82">
        <f>SUM(AO44:AO64)</f>
        <v>0</v>
      </c>
    </row>
    <row r="73" spans="1:41" ht="12" customHeight="1">
      <c r="A73" s="9"/>
      <c r="B73" s="9"/>
      <c r="G73" s="101" t="e">
        <f>#REF!-G72</f>
        <v>#REF!</v>
      </c>
      <c r="H73" s="101" t="e">
        <f>#REF!-H72</f>
        <v>#REF!</v>
      </c>
      <c r="I73" s="101" t="e">
        <f>#REF!-I72</f>
        <v>#REF!</v>
      </c>
      <c r="J73" s="101" t="e">
        <f>#REF!-J72</f>
        <v>#REF!</v>
      </c>
      <c r="K73" s="101" t="e">
        <f>#REF!-K72</f>
        <v>#REF!</v>
      </c>
      <c r="L73" s="101" t="e">
        <f>#REF!-L72</f>
        <v>#REF!</v>
      </c>
      <c r="M73" s="101" t="e">
        <f>#REF!-M72</f>
        <v>#REF!</v>
      </c>
      <c r="N73" s="101" t="e">
        <f>#REF!-N72</f>
        <v>#REF!</v>
      </c>
      <c r="O73" s="14"/>
      <c r="P73" s="14"/>
      <c r="Q73" s="14"/>
      <c r="R73" s="14"/>
      <c r="S73" s="14"/>
      <c r="AH73" s="14"/>
      <c r="AI73" s="2"/>
      <c r="AJ73" s="106"/>
    </row>
    <row r="74" spans="1:41" ht="12" customHeight="1">
      <c r="A74" s="11" t="s">
        <v>17</v>
      </c>
      <c r="B74" s="11" t="s">
        <v>17</v>
      </c>
      <c r="G74" s="14"/>
      <c r="H74" s="14"/>
      <c r="I74" s="14"/>
      <c r="J74" s="14"/>
      <c r="K74" s="14"/>
      <c r="L74" s="14"/>
      <c r="M74" s="14"/>
      <c r="N74" s="14"/>
      <c r="O74" s="14"/>
      <c r="P74" s="14"/>
      <c r="Q74" s="14"/>
      <c r="R74" s="14"/>
      <c r="S74" s="14"/>
      <c r="AH74" s="14"/>
      <c r="AI74" s="2"/>
      <c r="AJ74" s="106"/>
    </row>
    <row r="75" spans="1:41" ht="12" customHeight="1">
      <c r="A75" s="19"/>
      <c r="B75" s="19"/>
      <c r="G75" s="14"/>
      <c r="H75" s="14"/>
      <c r="I75" s="14"/>
      <c r="J75" s="14"/>
      <c r="K75" s="14"/>
      <c r="L75" s="14"/>
      <c r="M75" s="14"/>
      <c r="N75" s="14"/>
      <c r="O75" s="14"/>
      <c r="P75" s="14"/>
      <c r="Q75" s="14"/>
      <c r="R75" s="14"/>
      <c r="S75" s="14"/>
      <c r="AH75" s="14"/>
      <c r="AI75" s="2"/>
      <c r="AJ75" s="106"/>
    </row>
    <row r="76" spans="1:41" ht="12" customHeight="1">
      <c r="A76" s="23" t="s">
        <v>18</v>
      </c>
      <c r="B76" s="23" t="s">
        <v>18</v>
      </c>
      <c r="G76" s="14"/>
      <c r="H76" s="14"/>
      <c r="I76" s="14"/>
      <c r="J76" s="14"/>
      <c r="K76" s="14"/>
      <c r="L76" s="14"/>
      <c r="M76" s="14"/>
      <c r="N76" s="14"/>
      <c r="O76" s="14"/>
      <c r="P76" s="14"/>
      <c r="Q76" s="14"/>
      <c r="R76" s="14"/>
      <c r="S76" s="14"/>
      <c r="AH76" s="14"/>
      <c r="AI76" s="2"/>
      <c r="AJ76" s="106"/>
    </row>
    <row r="77" spans="1:41" ht="12" customHeight="1">
      <c r="A77" s="29" t="s">
        <v>200</v>
      </c>
      <c r="B77" s="29" t="s">
        <v>222</v>
      </c>
      <c r="C77" s="13">
        <v>125.96</v>
      </c>
      <c r="D77" s="13">
        <v>132.26</v>
      </c>
      <c r="E77" s="13">
        <v>132.26</v>
      </c>
      <c r="G77" s="14">
        <v>2374.38</v>
      </c>
      <c r="H77" s="14">
        <v>2380.6799999999998</v>
      </c>
      <c r="I77" s="14">
        <v>2512.94</v>
      </c>
      <c r="J77" s="14">
        <v>3174.24</v>
      </c>
      <c r="K77" s="14">
        <v>3174.24</v>
      </c>
      <c r="L77" s="14">
        <v>3041.98</v>
      </c>
      <c r="M77" s="14">
        <v>2393.2399999999998</v>
      </c>
      <c r="N77" s="14">
        <v>2393.2399999999998</v>
      </c>
      <c r="O77" s="14">
        <v>2393.2399999999998</v>
      </c>
      <c r="P77" s="14">
        <v>2897.08</v>
      </c>
      <c r="Q77" s="14">
        <v>2771.12</v>
      </c>
      <c r="R77" s="14">
        <v>2015.36</v>
      </c>
      <c r="S77" s="14">
        <f t="shared" ref="S77:S88" si="39">SUM(G77:R77)</f>
        <v>31521.739999999994</v>
      </c>
      <c r="U77" s="88"/>
      <c r="V77" s="88"/>
      <c r="W77" s="88"/>
      <c r="X77" s="88"/>
      <c r="Y77" s="88"/>
      <c r="Z77" s="88"/>
      <c r="AA77" s="88"/>
      <c r="AB77" s="88"/>
      <c r="AC77" s="88"/>
      <c r="AD77" s="88"/>
      <c r="AE77" s="88"/>
      <c r="AF77" s="88"/>
      <c r="AG77" s="129"/>
      <c r="AH77" s="14"/>
      <c r="AI77" s="2"/>
      <c r="AJ77" s="102"/>
      <c r="AK77" s="97"/>
    </row>
    <row r="78" spans="1:41" ht="12" customHeight="1">
      <c r="A78" s="29" t="s">
        <v>201</v>
      </c>
      <c r="B78" s="29" t="s">
        <v>223</v>
      </c>
      <c r="C78" s="13">
        <v>125.96</v>
      </c>
      <c r="D78" s="13">
        <v>132.26</v>
      </c>
      <c r="E78" s="13">
        <v>132.26</v>
      </c>
      <c r="G78" s="14">
        <v>32391.1</v>
      </c>
      <c r="H78" s="14">
        <v>34116.769999999997</v>
      </c>
      <c r="I78" s="14">
        <v>40471.56</v>
      </c>
      <c r="J78" s="14">
        <v>37032.800000000003</v>
      </c>
      <c r="K78" s="14">
        <v>38884.44</v>
      </c>
      <c r="L78" s="14">
        <v>37297.32</v>
      </c>
      <c r="M78" s="14">
        <v>35142.839999999997</v>
      </c>
      <c r="N78" s="14">
        <v>41944.68</v>
      </c>
      <c r="O78" s="14">
        <v>34774.959999999999</v>
      </c>
      <c r="P78" s="14">
        <v>35646.68</v>
      </c>
      <c r="Q78" s="14">
        <v>36685.85</v>
      </c>
      <c r="R78" s="14">
        <v>33253.440000000002</v>
      </c>
      <c r="S78" s="14">
        <f t="shared" si="39"/>
        <v>437642.44</v>
      </c>
      <c r="U78" s="88"/>
      <c r="V78" s="88"/>
      <c r="W78" s="88"/>
      <c r="X78" s="88"/>
      <c r="Y78" s="88"/>
      <c r="Z78" s="88"/>
      <c r="AA78" s="88"/>
      <c r="AB78" s="88"/>
      <c r="AC78" s="88"/>
      <c r="AD78" s="88"/>
      <c r="AE78" s="88"/>
      <c r="AF78" s="88"/>
      <c r="AG78" s="129"/>
      <c r="AH78" s="14"/>
      <c r="AI78" s="2"/>
      <c r="AJ78" s="102"/>
      <c r="AK78" s="97"/>
    </row>
    <row r="79" spans="1:41" ht="12" customHeight="1">
      <c r="A79" s="29" t="s">
        <v>207</v>
      </c>
      <c r="B79" s="29" t="s">
        <v>229</v>
      </c>
      <c r="C79" s="13">
        <v>141.47</v>
      </c>
      <c r="D79" s="13">
        <v>148.54</v>
      </c>
      <c r="E79" s="13">
        <v>148.54</v>
      </c>
      <c r="G79" s="14">
        <v>297.08</v>
      </c>
      <c r="H79" s="14">
        <v>297.08</v>
      </c>
      <c r="I79" s="14">
        <v>594.16</v>
      </c>
      <c r="J79" s="14">
        <v>297.08</v>
      </c>
      <c r="K79" s="14">
        <v>148.54</v>
      </c>
      <c r="L79" s="14">
        <v>0</v>
      </c>
      <c r="M79" s="14">
        <v>0</v>
      </c>
      <c r="N79" s="14">
        <v>424.41</v>
      </c>
      <c r="O79" s="14">
        <v>282.94</v>
      </c>
      <c r="P79" s="14">
        <v>282.94</v>
      </c>
      <c r="Q79" s="14">
        <v>141.47</v>
      </c>
      <c r="R79" s="14">
        <v>424.41</v>
      </c>
      <c r="S79" s="14">
        <f t="shared" si="39"/>
        <v>3190.1099999999997</v>
      </c>
      <c r="U79" s="88"/>
      <c r="V79" s="88"/>
      <c r="W79" s="88"/>
      <c r="X79" s="88"/>
      <c r="Y79" s="88"/>
      <c r="Z79" s="88"/>
      <c r="AA79" s="88"/>
      <c r="AB79" s="88"/>
      <c r="AC79" s="88"/>
      <c r="AD79" s="88"/>
      <c r="AE79" s="88"/>
      <c r="AF79" s="88"/>
      <c r="AG79" s="88"/>
      <c r="AH79" s="14"/>
      <c r="AI79" s="2"/>
      <c r="AJ79" s="102"/>
      <c r="AK79" s="97"/>
    </row>
    <row r="80" spans="1:41" ht="12" customHeight="1">
      <c r="A80" s="29" t="s">
        <v>211</v>
      </c>
      <c r="B80" s="29" t="s">
        <v>233</v>
      </c>
      <c r="C80" s="13">
        <v>126</v>
      </c>
      <c r="D80" s="13">
        <v>126</v>
      </c>
      <c r="E80" s="13">
        <v>126</v>
      </c>
      <c r="G80" s="14">
        <v>0</v>
      </c>
      <c r="H80" s="14">
        <v>0</v>
      </c>
      <c r="I80" s="14">
        <v>0</v>
      </c>
      <c r="J80" s="14">
        <v>132.26</v>
      </c>
      <c r="K80" s="14">
        <v>0</v>
      </c>
      <c r="L80" s="14">
        <v>0</v>
      </c>
      <c r="M80" s="14">
        <v>0</v>
      </c>
      <c r="N80" s="14">
        <v>125.96</v>
      </c>
      <c r="O80" s="14">
        <v>0</v>
      </c>
      <c r="P80" s="14">
        <v>0</v>
      </c>
      <c r="Q80" s="14">
        <v>125.96</v>
      </c>
      <c r="R80" s="14">
        <v>0</v>
      </c>
      <c r="S80" s="14">
        <f t="shared" ref="S80" si="40">SUM(G80:R80)</f>
        <v>384.17999999999995</v>
      </c>
      <c r="U80" s="88"/>
      <c r="V80" s="88"/>
      <c r="W80" s="88"/>
      <c r="X80" s="88"/>
      <c r="Y80" s="88"/>
      <c r="Z80" s="88"/>
      <c r="AA80" s="88"/>
      <c r="AB80" s="88"/>
      <c r="AC80" s="88"/>
      <c r="AD80" s="88"/>
      <c r="AE80" s="88"/>
      <c r="AF80" s="88"/>
      <c r="AG80" s="88"/>
      <c r="AH80" s="14"/>
      <c r="AI80" s="2"/>
      <c r="AJ80" s="102"/>
      <c r="AK80" s="97"/>
    </row>
    <row r="81" spans="1:41" ht="12" customHeight="1">
      <c r="A81" s="29" t="s">
        <v>213</v>
      </c>
      <c r="B81" s="29" t="s">
        <v>235</v>
      </c>
      <c r="C81" s="13">
        <v>41.54</v>
      </c>
      <c r="D81" s="13">
        <v>43.62</v>
      </c>
      <c r="E81" s="13">
        <v>43.62</v>
      </c>
      <c r="G81" s="14">
        <v>523.42999999999995</v>
      </c>
      <c r="H81" s="14">
        <v>567.05999999999995</v>
      </c>
      <c r="I81" s="14">
        <v>1483.08</v>
      </c>
      <c r="J81" s="14">
        <v>1134.1199999999999</v>
      </c>
      <c r="K81" s="14">
        <v>967.49</v>
      </c>
      <c r="L81" s="14">
        <v>916.02</v>
      </c>
      <c r="M81" s="14">
        <v>747.72</v>
      </c>
      <c r="N81" s="14">
        <v>1163.1199999999999</v>
      </c>
      <c r="O81" s="14">
        <v>767.58</v>
      </c>
      <c r="P81" s="14">
        <v>1121.58</v>
      </c>
      <c r="Q81" s="14">
        <v>1287.74</v>
      </c>
      <c r="R81" s="14">
        <v>332.32</v>
      </c>
      <c r="S81" s="14">
        <f t="shared" si="39"/>
        <v>11011.259999999998</v>
      </c>
      <c r="AH81" s="14"/>
      <c r="AI81" s="2"/>
      <c r="AJ81" s="102"/>
      <c r="AK81" s="97"/>
    </row>
    <row r="82" spans="1:41" ht="12" customHeight="1">
      <c r="A82" s="29" t="s">
        <v>214</v>
      </c>
      <c r="B82" s="29" t="s">
        <v>236</v>
      </c>
      <c r="C82" s="13">
        <v>59.8</v>
      </c>
      <c r="D82" s="13">
        <v>62.79</v>
      </c>
      <c r="E82" s="13">
        <v>62.79</v>
      </c>
      <c r="G82" s="14">
        <v>439.53</v>
      </c>
      <c r="H82" s="14">
        <v>439.53</v>
      </c>
      <c r="I82" s="14">
        <v>376.74</v>
      </c>
      <c r="J82" s="14">
        <v>376.74</v>
      </c>
      <c r="K82" s="14">
        <v>376.74</v>
      </c>
      <c r="L82" s="14">
        <v>376.74</v>
      </c>
      <c r="M82" s="14">
        <v>358.8</v>
      </c>
      <c r="N82" s="14">
        <v>358.8</v>
      </c>
      <c r="O82" s="14">
        <v>358.8</v>
      </c>
      <c r="P82" s="14">
        <v>358.8</v>
      </c>
      <c r="Q82" s="14">
        <v>400.6</v>
      </c>
      <c r="R82" s="14">
        <v>418.6</v>
      </c>
      <c r="S82" s="14">
        <f t="shared" si="39"/>
        <v>4640.420000000001</v>
      </c>
      <c r="U82" s="88">
        <f t="shared" ref="U82:U85" si="41">G82/$D82</f>
        <v>7</v>
      </c>
      <c r="V82" s="88">
        <f t="shared" ref="V82:V85" si="42">H82/$D82</f>
        <v>7</v>
      </c>
      <c r="W82" s="88">
        <f t="shared" ref="W82:W85" si="43">I82/$D82</f>
        <v>6</v>
      </c>
      <c r="X82" s="88">
        <f t="shared" ref="X82:X85" si="44">J82/$D82</f>
        <v>6</v>
      </c>
      <c r="Y82" s="88">
        <f t="shared" ref="Y82:Y85" si="45">K82/$D82</f>
        <v>6</v>
      </c>
      <c r="Z82" s="88">
        <f t="shared" ref="Z82:Z85" si="46">L82/$E82</f>
        <v>6</v>
      </c>
      <c r="AA82" s="88">
        <f t="shared" ref="AA82:AA85" si="47">M82/$C82</f>
        <v>6.0000000000000009</v>
      </c>
      <c r="AB82" s="88">
        <f t="shared" ref="AB82:AB85" si="48">N82/$C82</f>
        <v>6.0000000000000009</v>
      </c>
      <c r="AC82" s="88">
        <f t="shared" ref="AC82:AC85" si="49">O82/$C82</f>
        <v>6.0000000000000009</v>
      </c>
      <c r="AD82" s="88">
        <f t="shared" ref="AD82:AD85" si="50">P82/$C82</f>
        <v>6.0000000000000009</v>
      </c>
      <c r="AE82" s="88">
        <f t="shared" ref="AE82:AE85" si="51">Q82/$C82</f>
        <v>6.6989966555183953</v>
      </c>
      <c r="AF82" s="88">
        <f t="shared" ref="AF82:AF85" si="52">R82/$C82</f>
        <v>7.0000000000000009</v>
      </c>
      <c r="AG82" s="88">
        <f t="shared" ref="AG82:AG83" si="53">SUM(U82:AF82)/12</f>
        <v>6.3082497212932003</v>
      </c>
      <c r="AH82" s="14"/>
      <c r="AI82" s="2"/>
      <c r="AJ82" s="102"/>
      <c r="AK82" s="97"/>
      <c r="AN82">
        <v>1</v>
      </c>
      <c r="AO82" s="220">
        <f t="shared" ref="AO82:AO83" si="54">+AG82*AN82</f>
        <v>6.3082497212932003</v>
      </c>
    </row>
    <row r="83" spans="1:41" ht="12" customHeight="1">
      <c r="A83" s="29" t="s">
        <v>215</v>
      </c>
      <c r="B83" s="29" t="s">
        <v>237</v>
      </c>
      <c r="C83" s="13">
        <v>74.75</v>
      </c>
      <c r="D83" s="13">
        <v>78.489999999999995</v>
      </c>
      <c r="E83" s="13">
        <v>78.489999999999995</v>
      </c>
      <c r="G83" s="14">
        <v>3375.07</v>
      </c>
      <c r="H83" s="14">
        <v>3610.54</v>
      </c>
      <c r="I83" s="14">
        <v>3610.54</v>
      </c>
      <c r="J83" s="14">
        <v>3610.54</v>
      </c>
      <c r="K83" s="14">
        <v>3610.54</v>
      </c>
      <c r="L83" s="14">
        <v>3587.05</v>
      </c>
      <c r="M83" s="14">
        <v>3214.25</v>
      </c>
      <c r="N83" s="14">
        <v>3214.25</v>
      </c>
      <c r="O83" s="14">
        <v>3214.25</v>
      </c>
      <c r="P83" s="14">
        <v>3289</v>
      </c>
      <c r="Q83" s="14">
        <v>2985</v>
      </c>
      <c r="R83" s="14">
        <v>3214.25</v>
      </c>
      <c r="S83" s="14">
        <f t="shared" si="39"/>
        <v>40535.279999999999</v>
      </c>
      <c r="U83" s="88">
        <f>G83/$D83</f>
        <v>43.000000000000007</v>
      </c>
      <c r="V83" s="88">
        <f t="shared" si="42"/>
        <v>46</v>
      </c>
      <c r="W83" s="88">
        <f t="shared" si="43"/>
        <v>46</v>
      </c>
      <c r="X83" s="88">
        <f t="shared" si="44"/>
        <v>46</v>
      </c>
      <c r="Y83" s="88">
        <f t="shared" si="45"/>
        <v>46</v>
      </c>
      <c r="Z83" s="88">
        <f t="shared" si="46"/>
        <v>45.700726207160152</v>
      </c>
      <c r="AA83" s="88">
        <f t="shared" si="47"/>
        <v>43</v>
      </c>
      <c r="AB83" s="88">
        <f t="shared" si="48"/>
        <v>43</v>
      </c>
      <c r="AC83" s="88">
        <f t="shared" si="49"/>
        <v>43</v>
      </c>
      <c r="AD83" s="88">
        <f t="shared" si="50"/>
        <v>44</v>
      </c>
      <c r="AE83" s="88">
        <f t="shared" si="51"/>
        <v>39.933110367892979</v>
      </c>
      <c r="AF83" s="88">
        <f t="shared" si="52"/>
        <v>43</v>
      </c>
      <c r="AG83" s="88">
        <f t="shared" si="53"/>
        <v>44.052819714587763</v>
      </c>
      <c r="AH83" s="14"/>
      <c r="AI83" s="2"/>
      <c r="AJ83" s="102"/>
      <c r="AK83" s="97"/>
      <c r="AN83">
        <v>1</v>
      </c>
      <c r="AO83" s="220">
        <f t="shared" si="54"/>
        <v>44.052819714587763</v>
      </c>
    </row>
    <row r="84" spans="1:41" ht="12" customHeight="1">
      <c r="A84" s="29" t="s">
        <v>217</v>
      </c>
      <c r="B84" s="29" t="s">
        <v>239</v>
      </c>
      <c r="C84" s="13">
        <v>4.54</v>
      </c>
      <c r="D84" s="13">
        <v>4.7699999999999996</v>
      </c>
      <c r="E84" s="13">
        <v>4.7699999999999996</v>
      </c>
      <c r="G84" s="14">
        <v>405.45</v>
      </c>
      <c r="H84" s="14">
        <v>543.78</v>
      </c>
      <c r="I84" s="14">
        <v>386.37</v>
      </c>
      <c r="J84" s="14">
        <v>748.89</v>
      </c>
      <c r="K84" s="14">
        <v>887.22</v>
      </c>
      <c r="L84" s="14">
        <v>1345.1399999999999</v>
      </c>
      <c r="M84" s="14">
        <v>685.54</v>
      </c>
      <c r="N84" s="14">
        <v>844.44</v>
      </c>
      <c r="O84" s="14">
        <v>1039.6599999999999</v>
      </c>
      <c r="P84" s="14">
        <v>735.4799999999999</v>
      </c>
      <c r="Q84" s="14">
        <v>653.76</v>
      </c>
      <c r="R84" s="14">
        <v>276.94000000000005</v>
      </c>
      <c r="S84" s="14">
        <f t="shared" si="39"/>
        <v>8552.67</v>
      </c>
      <c r="U84" s="88">
        <f>G84/$D84</f>
        <v>85</v>
      </c>
      <c r="V84" s="88">
        <f t="shared" si="42"/>
        <v>114</v>
      </c>
      <c r="W84" s="88">
        <f t="shared" si="43"/>
        <v>81.000000000000014</v>
      </c>
      <c r="X84" s="88">
        <f t="shared" si="44"/>
        <v>157</v>
      </c>
      <c r="Y84" s="88">
        <f t="shared" si="45"/>
        <v>186.00000000000003</v>
      </c>
      <c r="Z84" s="88">
        <f t="shared" si="46"/>
        <v>282</v>
      </c>
      <c r="AA84" s="88">
        <f t="shared" si="47"/>
        <v>151</v>
      </c>
      <c r="AB84" s="88">
        <f t="shared" si="48"/>
        <v>186</v>
      </c>
      <c r="AC84" s="88">
        <f t="shared" si="49"/>
        <v>228.99999999999997</v>
      </c>
      <c r="AD84" s="88">
        <f t="shared" si="50"/>
        <v>161.99999999999997</v>
      </c>
      <c r="AE84" s="88">
        <f t="shared" si="51"/>
        <v>144</v>
      </c>
      <c r="AF84" s="88">
        <f t="shared" si="52"/>
        <v>61.000000000000014</v>
      </c>
      <c r="AG84" s="88">
        <f>SUM(U84:AF84)/12/30</f>
        <v>5.1055555555555552</v>
      </c>
      <c r="AH84" s="14"/>
      <c r="AI84" s="2"/>
      <c r="AJ84" s="102"/>
      <c r="AK84" s="97"/>
      <c r="AN84">
        <v>1</v>
      </c>
      <c r="AO84" s="220">
        <f>+AG84*AN84</f>
        <v>5.1055555555555552</v>
      </c>
    </row>
    <row r="85" spans="1:41" ht="12" customHeight="1">
      <c r="A85" s="29" t="s">
        <v>218</v>
      </c>
      <c r="B85" s="29" t="s">
        <v>240</v>
      </c>
      <c r="C85" s="13">
        <v>4.54</v>
      </c>
      <c r="D85" s="13">
        <v>4.76</v>
      </c>
      <c r="E85" s="13">
        <v>4.7699999999999996</v>
      </c>
      <c r="G85" s="14">
        <v>6762.87</v>
      </c>
      <c r="H85" s="14">
        <v>7153.59</v>
      </c>
      <c r="I85" s="14">
        <v>8113.77</v>
      </c>
      <c r="J85" s="14">
        <v>8551.4499999999989</v>
      </c>
      <c r="K85" s="14">
        <v>9010.7799999999988</v>
      </c>
      <c r="L85" s="14">
        <v>9153.6299999999992</v>
      </c>
      <c r="M85" s="14">
        <v>8276.42</v>
      </c>
      <c r="N85" s="14">
        <v>8907.4800000000014</v>
      </c>
      <c r="O85" s="14">
        <v>6617.2200000000012</v>
      </c>
      <c r="P85" s="14">
        <v>8503.42</v>
      </c>
      <c r="Q85" s="14">
        <v>8324.0400000000009</v>
      </c>
      <c r="R85" s="14">
        <v>7000.66</v>
      </c>
      <c r="S85" s="14">
        <f t="shared" si="39"/>
        <v>96375.329999999987</v>
      </c>
      <c r="U85" s="88">
        <f t="shared" si="41"/>
        <v>1420.7710084033613</v>
      </c>
      <c r="V85" s="88">
        <f t="shared" si="42"/>
        <v>1502.8550420168069</v>
      </c>
      <c r="W85" s="88">
        <f t="shared" si="43"/>
        <v>1704.5735294117649</v>
      </c>
      <c r="X85" s="88">
        <f t="shared" si="44"/>
        <v>1796.5231092436973</v>
      </c>
      <c r="Y85" s="88">
        <f t="shared" si="45"/>
        <v>1893.0210084033613</v>
      </c>
      <c r="Z85" s="88">
        <f t="shared" si="46"/>
        <v>1919</v>
      </c>
      <c r="AA85" s="88">
        <f t="shared" si="47"/>
        <v>1823</v>
      </c>
      <c r="AB85" s="88">
        <f t="shared" si="48"/>
        <v>1962.0000000000002</v>
      </c>
      <c r="AC85" s="88">
        <f t="shared" si="49"/>
        <v>1457.5374449339211</v>
      </c>
      <c r="AD85" s="88">
        <f t="shared" si="50"/>
        <v>1873</v>
      </c>
      <c r="AE85" s="88">
        <f t="shared" si="51"/>
        <v>1833.4889867841412</v>
      </c>
      <c r="AF85" s="88">
        <f t="shared" si="52"/>
        <v>1541.9955947136564</v>
      </c>
      <c r="AG85" s="88">
        <f>SUM(U85:AF85)/12/30</f>
        <v>57.577127010863073</v>
      </c>
      <c r="AH85" s="14"/>
      <c r="AI85" s="2"/>
      <c r="AJ85" s="102"/>
      <c r="AK85" s="97"/>
      <c r="AN85">
        <v>1</v>
      </c>
      <c r="AO85" s="220">
        <f>+AG85*AN85</f>
        <v>57.577127010863073</v>
      </c>
    </row>
    <row r="86" spans="1:41" ht="12" customHeight="1">
      <c r="A86" s="29" t="s">
        <v>219</v>
      </c>
      <c r="B86" s="29" t="s">
        <v>241</v>
      </c>
      <c r="C86" s="13"/>
      <c r="G86" s="14">
        <v>0</v>
      </c>
      <c r="H86" s="14">
        <v>0</v>
      </c>
      <c r="I86" s="14">
        <v>0</v>
      </c>
      <c r="J86" s="14">
        <v>0</v>
      </c>
      <c r="K86" s="14">
        <v>0</v>
      </c>
      <c r="L86" s="14">
        <v>0</v>
      </c>
      <c r="M86" s="14">
        <v>0</v>
      </c>
      <c r="N86" s="14">
        <v>0</v>
      </c>
      <c r="O86" s="14">
        <v>0</v>
      </c>
      <c r="P86" s="14">
        <v>0</v>
      </c>
      <c r="Q86" s="14">
        <v>0</v>
      </c>
      <c r="R86" s="14">
        <v>0</v>
      </c>
      <c r="S86" s="14">
        <f t="shared" ref="S86" si="55">SUM(G86:R86)</f>
        <v>0</v>
      </c>
      <c r="U86" s="88"/>
      <c r="V86" s="88"/>
      <c r="W86" s="88"/>
      <c r="X86" s="88"/>
      <c r="Y86" s="88"/>
      <c r="Z86" s="88"/>
      <c r="AA86" s="88"/>
      <c r="AB86" s="88"/>
      <c r="AC86" s="88"/>
      <c r="AD86" s="88"/>
      <c r="AE86" s="88"/>
      <c r="AF86" s="88"/>
      <c r="AG86" s="88"/>
      <c r="AH86" s="14"/>
      <c r="AI86" s="2"/>
      <c r="AJ86" s="102"/>
      <c r="AK86" s="97"/>
    </row>
    <row r="87" spans="1:41" ht="12" customHeight="1">
      <c r="A87" s="29" t="s">
        <v>220</v>
      </c>
      <c r="B87" s="29" t="s">
        <v>243</v>
      </c>
      <c r="C87" s="13">
        <v>3.36</v>
      </c>
      <c r="D87" s="13">
        <v>3.53</v>
      </c>
      <c r="E87" s="13">
        <v>3.53</v>
      </c>
      <c r="G87" s="14">
        <v>4653.1400000000003</v>
      </c>
      <c r="H87" s="14">
        <v>5316.1</v>
      </c>
      <c r="I87" s="14">
        <v>6071.6</v>
      </c>
      <c r="J87" s="14">
        <v>4892.58</v>
      </c>
      <c r="K87" s="14">
        <v>4430.1499999999996</v>
      </c>
      <c r="L87" s="14">
        <v>5090.26</v>
      </c>
      <c r="M87" s="14">
        <v>5355.84</v>
      </c>
      <c r="N87" s="14">
        <v>6724.27</v>
      </c>
      <c r="O87" s="14">
        <v>5822.88</v>
      </c>
      <c r="P87" s="14">
        <v>5923.68</v>
      </c>
      <c r="Q87" s="14">
        <v>6546.12</v>
      </c>
      <c r="R87" s="14">
        <v>4915.68</v>
      </c>
      <c r="S87" s="14">
        <f t="shared" si="39"/>
        <v>65742.3</v>
      </c>
      <c r="AH87" s="14"/>
      <c r="AI87" s="2"/>
      <c r="AJ87" s="102"/>
      <c r="AK87" s="97"/>
    </row>
    <row r="88" spans="1:41" ht="12" customHeight="1">
      <c r="A88" s="29" t="s">
        <v>221</v>
      </c>
      <c r="B88" s="29" t="s">
        <v>244</v>
      </c>
      <c r="C88" s="13">
        <v>91.8</v>
      </c>
      <c r="D88" s="13">
        <v>91.8</v>
      </c>
      <c r="E88" s="13">
        <v>91.8</v>
      </c>
      <c r="G88" s="14">
        <v>103.8</v>
      </c>
      <c r="H88" s="14">
        <v>103.33</v>
      </c>
      <c r="I88" s="14">
        <v>0</v>
      </c>
      <c r="J88" s="14">
        <v>34.4</v>
      </c>
      <c r="K88" s="14">
        <v>0</v>
      </c>
      <c r="L88" s="14">
        <v>0</v>
      </c>
      <c r="M88" s="14">
        <v>294.63</v>
      </c>
      <c r="N88" s="14">
        <v>129.28</v>
      </c>
      <c r="O88" s="14">
        <v>0</v>
      </c>
      <c r="P88" s="14">
        <v>0</v>
      </c>
      <c r="Q88" s="14">
        <v>0</v>
      </c>
      <c r="R88" s="14">
        <v>0</v>
      </c>
      <c r="S88" s="14">
        <f t="shared" si="39"/>
        <v>665.43999999999994</v>
      </c>
      <c r="AH88" s="14"/>
      <c r="AI88" s="2"/>
      <c r="AJ88" s="102"/>
      <c r="AK88" s="97"/>
    </row>
    <row r="89" spans="1:41" ht="12" customHeight="1" thickBot="1">
      <c r="A89" s="9"/>
      <c r="B89" s="9"/>
      <c r="AH89" s="14"/>
      <c r="AI89" s="2"/>
      <c r="AJ89" s="102"/>
      <c r="AK89" s="97"/>
    </row>
    <row r="90" spans="1:41" ht="12" customHeight="1" thickBot="1">
      <c r="A90" s="9"/>
      <c r="B90" s="17" t="s">
        <v>19</v>
      </c>
      <c r="G90" s="72">
        <f t="shared" ref="G90:S90" si="56">SUM(G77:G89)</f>
        <v>51325.85</v>
      </c>
      <c r="H90" s="72">
        <f t="shared" si="56"/>
        <v>54528.46</v>
      </c>
      <c r="I90" s="72">
        <f t="shared" si="56"/>
        <v>63620.76</v>
      </c>
      <c r="J90" s="72">
        <f t="shared" si="56"/>
        <v>59985.100000000006</v>
      </c>
      <c r="K90" s="72">
        <f t="shared" si="56"/>
        <v>61490.14</v>
      </c>
      <c r="L90" s="72">
        <f t="shared" si="56"/>
        <v>60808.14</v>
      </c>
      <c r="M90" s="72">
        <f t="shared" si="56"/>
        <v>56469.279999999992</v>
      </c>
      <c r="N90" s="72">
        <f t="shared" si="56"/>
        <v>66229.930000000008</v>
      </c>
      <c r="O90" s="72">
        <f t="shared" si="56"/>
        <v>55271.530000000006</v>
      </c>
      <c r="P90" s="72">
        <f t="shared" si="56"/>
        <v>58758.660000000011</v>
      </c>
      <c r="Q90" s="72">
        <f t="shared" si="56"/>
        <v>59921.66</v>
      </c>
      <c r="R90" s="72">
        <f t="shared" si="56"/>
        <v>51851.660000000011</v>
      </c>
      <c r="S90" s="72">
        <f t="shared" si="56"/>
        <v>700261.16999999993</v>
      </c>
      <c r="U90" s="121"/>
      <c r="V90" s="121"/>
      <c r="W90" s="121"/>
      <c r="X90" s="121"/>
      <c r="Y90" s="121"/>
      <c r="Z90" s="121"/>
      <c r="AA90" s="121"/>
      <c r="AB90" s="121"/>
      <c r="AC90" s="121"/>
      <c r="AD90" s="121"/>
      <c r="AE90" s="121"/>
      <c r="AF90" s="121"/>
      <c r="AG90" s="89">
        <f>SUM(AG77:AG89)</f>
        <v>113.04375200229958</v>
      </c>
      <c r="AH90" s="14"/>
      <c r="AI90" s="2"/>
      <c r="AJ90" s="102"/>
      <c r="AK90" s="82">
        <f>SUM(AK77:AK89)</f>
        <v>0</v>
      </c>
      <c r="AL90" s="2"/>
      <c r="AM90" s="82">
        <f>SUM(AM77:AM89)</f>
        <v>0</v>
      </c>
      <c r="AN90" s="2"/>
      <c r="AO90" s="82">
        <f>SUM(AO77:AO89)</f>
        <v>113.04375200229958</v>
      </c>
    </row>
    <row r="91" spans="1:41" ht="12" customHeight="1">
      <c r="A91" s="9"/>
      <c r="B91" s="9"/>
      <c r="AH91" s="14"/>
      <c r="AI91" s="2"/>
      <c r="AJ91" s="102"/>
      <c r="AK91" s="97"/>
    </row>
    <row r="92" spans="1:41" ht="12" customHeight="1">
      <c r="A92" s="23" t="s">
        <v>20</v>
      </c>
      <c r="B92" s="23" t="s">
        <v>20</v>
      </c>
      <c r="AH92" s="14"/>
      <c r="AI92" s="2"/>
      <c r="AJ92" s="106"/>
    </row>
    <row r="93" spans="1:41" ht="12" customHeight="1">
      <c r="A93" s="29" t="s">
        <v>245</v>
      </c>
      <c r="B93" s="29" t="s">
        <v>246</v>
      </c>
      <c r="C93" s="13">
        <v>36.68</v>
      </c>
      <c r="D93" s="13">
        <v>36.68</v>
      </c>
      <c r="E93" s="13">
        <v>42.47</v>
      </c>
      <c r="G93" s="14">
        <v>25389.42</v>
      </c>
      <c r="H93" s="14">
        <v>24016.46</v>
      </c>
      <c r="I93" s="14">
        <v>29698.510000000002</v>
      </c>
      <c r="J93" s="14">
        <v>27198.18</v>
      </c>
      <c r="K93" s="14">
        <v>26072.32</v>
      </c>
      <c r="L93" s="14">
        <v>35230.449999999997</v>
      </c>
      <c r="M93" s="14">
        <v>27774.74</v>
      </c>
      <c r="N93" s="14">
        <v>32356.62</v>
      </c>
      <c r="O93" s="14">
        <v>25280.71</v>
      </c>
      <c r="P93" s="14">
        <v>26465.21</v>
      </c>
      <c r="Q93" s="14">
        <v>36477.910000000003</v>
      </c>
      <c r="R93" s="14">
        <v>26099.61</v>
      </c>
      <c r="S93" s="14">
        <f t="shared" ref="S93" si="57">SUM(G93:R93)</f>
        <v>342060.14</v>
      </c>
      <c r="AH93" s="14"/>
      <c r="AI93" s="2"/>
      <c r="AJ93" s="106"/>
    </row>
    <row r="94" spans="1:41" ht="12" customHeight="1">
      <c r="A94" s="22"/>
      <c r="B94" s="22"/>
      <c r="AH94" s="14"/>
      <c r="AI94" s="2"/>
      <c r="AJ94" s="106"/>
    </row>
    <row r="95" spans="1:41" ht="12" customHeight="1">
      <c r="A95" s="9"/>
      <c r="B95" s="17" t="s">
        <v>21</v>
      </c>
      <c r="G95" s="72">
        <f t="shared" ref="G95:S95" si="58">SUM(G93:G94)</f>
        <v>25389.42</v>
      </c>
      <c r="H95" s="72">
        <f t="shared" si="58"/>
        <v>24016.46</v>
      </c>
      <c r="I95" s="72">
        <f t="shared" si="58"/>
        <v>29698.510000000002</v>
      </c>
      <c r="J95" s="72">
        <f t="shared" si="58"/>
        <v>27198.18</v>
      </c>
      <c r="K95" s="72">
        <f t="shared" si="58"/>
        <v>26072.32</v>
      </c>
      <c r="L95" s="72">
        <f t="shared" si="58"/>
        <v>35230.449999999997</v>
      </c>
      <c r="M95" s="72">
        <f t="shared" si="58"/>
        <v>27774.74</v>
      </c>
      <c r="N95" s="72">
        <f t="shared" si="58"/>
        <v>32356.62</v>
      </c>
      <c r="O95" s="72">
        <f t="shared" si="58"/>
        <v>25280.71</v>
      </c>
      <c r="P95" s="72">
        <f t="shared" si="58"/>
        <v>26465.21</v>
      </c>
      <c r="Q95" s="72">
        <f t="shared" si="58"/>
        <v>36477.910000000003</v>
      </c>
      <c r="R95" s="72">
        <f t="shared" si="58"/>
        <v>26099.61</v>
      </c>
      <c r="S95" s="72">
        <f t="shared" si="58"/>
        <v>342060.14</v>
      </c>
      <c r="AH95" s="14"/>
      <c r="AI95" s="2"/>
      <c r="AJ95" s="106"/>
    </row>
    <row r="96" spans="1:41" ht="12" customHeight="1">
      <c r="A96" s="9"/>
      <c r="B96" s="17"/>
      <c r="G96" s="73"/>
      <c r="H96" s="73"/>
      <c r="I96" s="73"/>
      <c r="J96" s="73"/>
      <c r="K96" s="73"/>
      <c r="L96" s="73"/>
      <c r="M96" s="73"/>
      <c r="N96" s="73"/>
      <c r="O96" s="73"/>
      <c r="P96" s="73"/>
      <c r="Q96" s="73"/>
      <c r="R96" s="73"/>
      <c r="S96" s="73"/>
      <c r="AH96" s="14"/>
      <c r="AI96" s="2"/>
      <c r="AJ96" s="106"/>
    </row>
    <row r="97" spans="1:43" s="2" customFormat="1" ht="12" customHeight="1">
      <c r="A97" s="19" t="s">
        <v>22</v>
      </c>
      <c r="B97" s="19" t="s">
        <v>22</v>
      </c>
      <c r="C97" s="13"/>
      <c r="D97" s="13"/>
      <c r="E97" s="13"/>
      <c r="F97" s="13"/>
      <c r="G97" s="14"/>
      <c r="H97" s="14"/>
      <c r="I97" s="14"/>
      <c r="J97" s="14"/>
      <c r="K97" s="14"/>
      <c r="L97" s="14"/>
      <c r="M97" s="14"/>
      <c r="N97" s="14"/>
      <c r="O97" s="14"/>
      <c r="P97" s="14"/>
      <c r="Q97" s="14"/>
      <c r="R97" s="14"/>
      <c r="S97" s="14"/>
      <c r="T97" s="13"/>
      <c r="U97" s="22"/>
      <c r="V97" s="22"/>
      <c r="W97" s="22"/>
      <c r="X97" s="22"/>
      <c r="Y97" s="22"/>
      <c r="Z97" s="22"/>
      <c r="AA97" s="22"/>
      <c r="AB97" s="22"/>
      <c r="AC97" s="22"/>
      <c r="AD97" s="22"/>
      <c r="AE97" s="22"/>
      <c r="AF97" s="22"/>
      <c r="AG97" s="22"/>
    </row>
    <row r="98" spans="1:43" s="2" customFormat="1" ht="12" customHeight="1">
      <c r="A98" s="29" t="s">
        <v>247</v>
      </c>
      <c r="B98" s="29" t="s">
        <v>249</v>
      </c>
      <c r="C98" s="13"/>
      <c r="D98" s="13"/>
      <c r="E98" s="13"/>
      <c r="F98" s="13"/>
      <c r="G98" s="14">
        <v>-38.18</v>
      </c>
      <c r="H98" s="14">
        <v>-51.48</v>
      </c>
      <c r="I98" s="14">
        <v>-1</v>
      </c>
      <c r="J98" s="14">
        <v>-2.0700000000000003</v>
      </c>
      <c r="K98" s="14">
        <v>0</v>
      </c>
      <c r="L98" s="14">
        <v>0</v>
      </c>
      <c r="M98" s="14">
        <v>-8</v>
      </c>
      <c r="N98" s="14">
        <v>-2</v>
      </c>
      <c r="O98" s="14">
        <v>-13.54</v>
      </c>
      <c r="P98" s="14">
        <v>-4.1900000000000004</v>
      </c>
      <c r="Q98" s="14">
        <v>-1</v>
      </c>
      <c r="R98" s="14">
        <v>-2.98</v>
      </c>
      <c r="S98" s="14">
        <f t="shared" ref="S98:S102" si="59">SUM(G98:R98)</f>
        <v>-124.43999999999998</v>
      </c>
      <c r="T98" s="13"/>
      <c r="U98" s="22"/>
      <c r="V98" s="22"/>
      <c r="W98" s="22"/>
      <c r="X98" s="22"/>
      <c r="Y98" s="22"/>
      <c r="Z98" s="22"/>
      <c r="AA98" s="22"/>
      <c r="AB98" s="22"/>
      <c r="AC98" s="22"/>
      <c r="AD98" s="22"/>
      <c r="AE98" s="22"/>
      <c r="AF98" s="22"/>
      <c r="AG98" s="22"/>
    </row>
    <row r="99" spans="1:43" s="2" customFormat="1" ht="12" customHeight="1">
      <c r="A99" s="29" t="s">
        <v>468</v>
      </c>
      <c r="B99" s="29" t="s">
        <v>469</v>
      </c>
      <c r="C99" s="13"/>
      <c r="D99" s="13"/>
      <c r="E99" s="13"/>
      <c r="F99" s="13"/>
      <c r="G99" s="14">
        <v>0</v>
      </c>
      <c r="H99" s="14">
        <v>0</v>
      </c>
      <c r="I99" s="14">
        <v>0</v>
      </c>
      <c r="J99" s="14">
        <v>0</v>
      </c>
      <c r="K99" s="14">
        <v>0</v>
      </c>
      <c r="L99" s="14">
        <v>0</v>
      </c>
      <c r="M99" s="14">
        <v>0</v>
      </c>
      <c r="N99" s="14">
        <v>0</v>
      </c>
      <c r="O99" s="14">
        <v>0</v>
      </c>
      <c r="P99" s="14">
        <v>0</v>
      </c>
      <c r="Q99" s="14">
        <v>0</v>
      </c>
      <c r="R99" s="14">
        <v>0</v>
      </c>
      <c r="S99" s="14">
        <f t="shared" ref="S99" si="60">SUM(G99:R99)</f>
        <v>0</v>
      </c>
      <c r="T99" s="13"/>
      <c r="U99" s="22"/>
      <c r="V99" s="22"/>
      <c r="W99" s="22"/>
      <c r="X99" s="22"/>
      <c r="Y99" s="22"/>
      <c r="Z99" s="22"/>
      <c r="AA99" s="22"/>
      <c r="AB99" s="22"/>
      <c r="AC99" s="22"/>
      <c r="AD99" s="22"/>
      <c r="AE99" s="22"/>
      <c r="AF99" s="22"/>
      <c r="AG99" s="22"/>
    </row>
    <row r="100" spans="1:43" s="2" customFormat="1" ht="12" customHeight="1">
      <c r="A100" s="29" t="s">
        <v>23</v>
      </c>
      <c r="B100" s="29" t="s">
        <v>24</v>
      </c>
      <c r="C100" s="13"/>
      <c r="D100" s="13"/>
      <c r="E100" s="13"/>
      <c r="F100" s="13"/>
      <c r="G100" s="14">
        <v>610.32999999999993</v>
      </c>
      <c r="H100" s="14">
        <v>666.3</v>
      </c>
      <c r="I100" s="14">
        <v>623.46</v>
      </c>
      <c r="J100" s="14">
        <v>653.83000000000004</v>
      </c>
      <c r="K100" s="14">
        <v>623.85</v>
      </c>
      <c r="L100" s="14">
        <v>655.03</v>
      </c>
      <c r="M100" s="14">
        <v>791.18000000000006</v>
      </c>
      <c r="N100" s="14">
        <v>580.15</v>
      </c>
      <c r="O100" s="14">
        <v>646.23</v>
      </c>
      <c r="P100" s="14">
        <v>661.29</v>
      </c>
      <c r="Q100" s="14">
        <v>765.55</v>
      </c>
      <c r="R100" s="14">
        <v>666.93000000000006</v>
      </c>
      <c r="S100" s="14">
        <f t="shared" si="59"/>
        <v>7944.130000000001</v>
      </c>
      <c r="T100" s="13"/>
      <c r="U100" s="22"/>
      <c r="V100" s="22"/>
      <c r="W100" s="22"/>
      <c r="X100" s="22"/>
      <c r="Y100" s="22"/>
      <c r="Z100" s="22"/>
      <c r="AA100" s="22"/>
      <c r="AB100" s="22"/>
      <c r="AC100" s="22"/>
      <c r="AD100" s="22"/>
      <c r="AE100" s="22"/>
      <c r="AF100" s="22"/>
      <c r="AG100" s="22"/>
    </row>
    <row r="101" spans="1:43" s="2" customFormat="1" ht="12" customHeight="1">
      <c r="A101" s="29" t="s">
        <v>443</v>
      </c>
      <c r="B101" s="29" t="s">
        <v>444</v>
      </c>
      <c r="C101" s="13"/>
      <c r="D101" s="13"/>
      <c r="E101" s="13"/>
      <c r="F101" s="13"/>
      <c r="G101" s="14">
        <v>0</v>
      </c>
      <c r="H101" s="14">
        <v>0</v>
      </c>
      <c r="I101" s="14">
        <v>0</v>
      </c>
      <c r="J101" s="14">
        <v>0</v>
      </c>
      <c r="K101" s="14">
        <v>0</v>
      </c>
      <c r="L101" s="14">
        <v>0</v>
      </c>
      <c r="M101" s="14">
        <v>0</v>
      </c>
      <c r="N101" s="14">
        <v>0</v>
      </c>
      <c r="O101" s="14">
        <v>0</v>
      </c>
      <c r="P101" s="14">
        <v>0</v>
      </c>
      <c r="Q101" s="14">
        <v>0</v>
      </c>
      <c r="R101" s="14">
        <v>0</v>
      </c>
      <c r="S101" s="14">
        <f t="shared" ref="S101" si="61">SUM(G101:R101)</f>
        <v>0</v>
      </c>
      <c r="T101" s="13"/>
      <c r="U101" s="22"/>
      <c r="V101" s="22"/>
      <c r="W101" s="22"/>
      <c r="X101" s="22"/>
      <c r="Y101" s="22"/>
      <c r="Z101" s="22"/>
      <c r="AA101" s="22"/>
      <c r="AB101" s="22"/>
      <c r="AC101" s="22"/>
      <c r="AD101" s="22"/>
      <c r="AE101" s="22"/>
      <c r="AF101" s="22"/>
      <c r="AG101" s="22"/>
    </row>
    <row r="102" spans="1:43" s="2" customFormat="1" ht="12" customHeight="1">
      <c r="A102" s="29" t="s">
        <v>248</v>
      </c>
      <c r="B102" s="29" t="s">
        <v>250</v>
      </c>
      <c r="C102" s="13">
        <v>12.17</v>
      </c>
      <c r="D102" s="13">
        <v>12.17</v>
      </c>
      <c r="E102" s="13">
        <v>12.17</v>
      </c>
      <c r="F102" s="13"/>
      <c r="G102" s="14">
        <v>0</v>
      </c>
      <c r="H102" s="14">
        <v>0</v>
      </c>
      <c r="I102" s="14">
        <v>0</v>
      </c>
      <c r="J102" s="14">
        <v>0</v>
      </c>
      <c r="K102" s="14">
        <v>0</v>
      </c>
      <c r="L102" s="14">
        <v>0</v>
      </c>
      <c r="M102" s="14">
        <v>0</v>
      </c>
      <c r="N102" s="14">
        <v>0</v>
      </c>
      <c r="O102" s="14">
        <v>0</v>
      </c>
      <c r="P102" s="14">
        <v>12.17</v>
      </c>
      <c r="Q102" s="14">
        <v>0</v>
      </c>
      <c r="R102" s="14">
        <v>0</v>
      </c>
      <c r="S102" s="14">
        <f t="shared" si="59"/>
        <v>12.17</v>
      </c>
      <c r="T102" s="13"/>
      <c r="U102" s="22"/>
      <c r="V102" s="22"/>
      <c r="W102" s="22"/>
      <c r="X102" s="22"/>
      <c r="Y102" s="22"/>
      <c r="Z102" s="22"/>
      <c r="AA102" s="22"/>
      <c r="AB102" s="22"/>
      <c r="AC102" s="22"/>
      <c r="AD102" s="22"/>
      <c r="AE102" s="22"/>
      <c r="AF102" s="22"/>
      <c r="AG102" s="22"/>
    </row>
    <row r="103" spans="1:43" s="2" customFormat="1" ht="12" customHeight="1">
      <c r="A103" s="16"/>
      <c r="B103" s="16"/>
      <c r="C103" s="13"/>
      <c r="D103" s="13"/>
      <c r="E103" s="13"/>
      <c r="F103" s="13"/>
      <c r="G103" s="14"/>
      <c r="H103" s="14"/>
      <c r="I103" s="14"/>
      <c r="J103" s="14"/>
      <c r="K103" s="14"/>
      <c r="L103" s="14"/>
      <c r="M103" s="14"/>
      <c r="N103" s="14"/>
      <c r="O103" s="14"/>
      <c r="P103" s="14"/>
      <c r="Q103" s="14"/>
      <c r="R103" s="14"/>
      <c r="S103" s="14"/>
      <c r="T103" s="13"/>
      <c r="U103" s="22"/>
      <c r="V103" s="22"/>
      <c r="W103" s="22"/>
      <c r="X103" s="22"/>
      <c r="Y103" s="22"/>
      <c r="Z103" s="22"/>
      <c r="AA103" s="22"/>
      <c r="AB103" s="22"/>
      <c r="AC103" s="22"/>
      <c r="AD103" s="22"/>
      <c r="AE103" s="22"/>
      <c r="AF103" s="22"/>
      <c r="AG103" s="22"/>
    </row>
    <row r="104" spans="1:43" s="2" customFormat="1" ht="12" customHeight="1">
      <c r="A104" s="9"/>
      <c r="B104" s="17" t="s">
        <v>25</v>
      </c>
      <c r="C104" s="13"/>
      <c r="D104" s="13"/>
      <c r="E104" s="13"/>
      <c r="F104" s="13"/>
      <c r="G104" s="72">
        <f t="shared" ref="G104:S104" si="62">SUM(G98:G103)</f>
        <v>572.15</v>
      </c>
      <c r="H104" s="72">
        <f t="shared" si="62"/>
        <v>614.81999999999994</v>
      </c>
      <c r="I104" s="72">
        <f t="shared" si="62"/>
        <v>622.46</v>
      </c>
      <c r="J104" s="72">
        <f t="shared" si="62"/>
        <v>651.76</v>
      </c>
      <c r="K104" s="72">
        <f t="shared" si="62"/>
        <v>623.85</v>
      </c>
      <c r="L104" s="72">
        <f t="shared" si="62"/>
        <v>655.03</v>
      </c>
      <c r="M104" s="72">
        <f t="shared" si="62"/>
        <v>783.18000000000006</v>
      </c>
      <c r="N104" s="72">
        <f t="shared" si="62"/>
        <v>578.15</v>
      </c>
      <c r="O104" s="72">
        <f t="shared" si="62"/>
        <v>632.69000000000005</v>
      </c>
      <c r="P104" s="72">
        <f t="shared" si="62"/>
        <v>669.26999999999987</v>
      </c>
      <c r="Q104" s="72">
        <f t="shared" si="62"/>
        <v>764.55</v>
      </c>
      <c r="R104" s="72">
        <f t="shared" si="62"/>
        <v>663.95</v>
      </c>
      <c r="S104" s="72">
        <f t="shared" si="62"/>
        <v>7831.8600000000015</v>
      </c>
      <c r="T104" s="13"/>
      <c r="U104" s="22"/>
      <c r="V104" s="22"/>
      <c r="W104" s="22"/>
      <c r="X104" s="22"/>
      <c r="Y104" s="22"/>
      <c r="Z104" s="22"/>
      <c r="AA104" s="22"/>
      <c r="AB104" s="22"/>
      <c r="AC104" s="22"/>
      <c r="AD104" s="22"/>
      <c r="AE104" s="22"/>
      <c r="AF104" s="22"/>
      <c r="AG104" s="22"/>
    </row>
    <row r="105" spans="1:43" ht="12" customHeight="1" thickBot="1">
      <c r="A105" s="9"/>
      <c r="B105" s="17"/>
    </row>
    <row r="106" spans="1:43" ht="12" customHeight="1" thickBot="1">
      <c r="A106" s="23"/>
      <c r="B106" s="28" t="s">
        <v>26</v>
      </c>
      <c r="G106" s="72">
        <f t="shared" ref="G106:S106" si="63">SUM(G31,G34,G39,G72,G90,G95,G104)</f>
        <v>211395.80000000002</v>
      </c>
      <c r="H106" s="72">
        <f t="shared" si="63"/>
        <v>218696.00999999995</v>
      </c>
      <c r="I106" s="72">
        <f t="shared" si="63"/>
        <v>232241.315</v>
      </c>
      <c r="J106" s="72">
        <f t="shared" si="63"/>
        <v>228366.315</v>
      </c>
      <c r="K106" s="72">
        <f t="shared" si="63"/>
        <v>228945.02499999999</v>
      </c>
      <c r="L106" s="72">
        <f t="shared" si="63"/>
        <v>242494.9</v>
      </c>
      <c r="M106" s="72">
        <f t="shared" si="63"/>
        <v>220384.01499999998</v>
      </c>
      <c r="N106" s="72">
        <f t="shared" si="63"/>
        <v>231826.76499999998</v>
      </c>
      <c r="O106" s="72">
        <f t="shared" si="63"/>
        <v>211385.58499999999</v>
      </c>
      <c r="P106" s="72">
        <f t="shared" si="63"/>
        <v>217419.75499999998</v>
      </c>
      <c r="Q106" s="72">
        <f t="shared" si="63"/>
        <v>227967.80499999996</v>
      </c>
      <c r="R106" s="72">
        <f t="shared" si="63"/>
        <v>208804.45</v>
      </c>
      <c r="S106" s="72">
        <f t="shared" si="63"/>
        <v>2679927.7400000002</v>
      </c>
      <c r="AG106" s="135">
        <f>+AG90+AG72+AG31</f>
        <v>3584.2895170838146</v>
      </c>
      <c r="AK106" s="82">
        <f>+AK90+AK72+AK31</f>
        <v>2134.6857967604528</v>
      </c>
      <c r="AL106" s="2"/>
      <c r="AM106" s="82">
        <f>+AM90+AM72+AM31</f>
        <v>754.57594365493151</v>
      </c>
      <c r="AN106" s="2"/>
      <c r="AO106" s="82">
        <f>+AO90+AO72+AO31</f>
        <v>113.04375200229958</v>
      </c>
      <c r="AQ106" s="82">
        <f>+AO106+AM106+AK106</f>
        <v>3002.305492417684</v>
      </c>
    </row>
    <row r="107" spans="1:43">
      <c r="A107" s="23"/>
      <c r="B107" s="23"/>
      <c r="U107" s="124"/>
      <c r="V107" s="124"/>
      <c r="W107" s="124"/>
      <c r="X107" s="124"/>
      <c r="Y107" s="124"/>
      <c r="Z107" s="124"/>
      <c r="AA107" s="124"/>
      <c r="AB107" s="124"/>
      <c r="AC107" s="124"/>
      <c r="AD107" s="124"/>
      <c r="AE107" s="124"/>
      <c r="AF107" s="124"/>
      <c r="AG107" s="124"/>
    </row>
    <row r="108" spans="1:43" s="26" customFormat="1">
      <c r="A108" s="141"/>
      <c r="B108" s="141"/>
      <c r="U108" s="142"/>
      <c r="V108" s="142"/>
      <c r="W108" s="142"/>
      <c r="X108" s="142"/>
      <c r="Y108" s="142"/>
      <c r="Z108" s="142"/>
      <c r="AA108" s="142"/>
      <c r="AB108" s="142"/>
      <c r="AC108" s="142"/>
      <c r="AD108" s="142"/>
      <c r="AE108" s="142"/>
      <c r="AF108" s="142"/>
      <c r="AG108" s="142"/>
    </row>
    <row r="109" spans="1:43">
      <c r="P109" s="26"/>
      <c r="S109" s="96"/>
    </row>
    <row r="112" spans="1:43">
      <c r="T112" s="29"/>
      <c r="U112" s="1"/>
    </row>
  </sheetData>
  <mergeCells count="3">
    <mergeCell ref="AJ4:AK4"/>
    <mergeCell ref="AL4:AM4"/>
    <mergeCell ref="AN4:AO4"/>
  </mergeCells>
  <pageMargins left="0.7" right="0.7" top="0.75" bottom="0.75" header="0.3" footer="0.3"/>
  <pageSetup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6" tint="0.59999389629810485"/>
    <pageSetUpPr fitToPage="1"/>
  </sheetPr>
  <dimension ref="A1:AQ91"/>
  <sheetViews>
    <sheetView topLeftCell="A73" workbookViewId="0">
      <selection activeCell="G25" sqref="G25"/>
    </sheetView>
  </sheetViews>
  <sheetFormatPr defaultColWidth="9.140625" defaultRowHeight="12.75" outlineLevelCol="1"/>
  <cols>
    <col min="1" max="1" width="22.7109375" style="29" customWidth="1"/>
    <col min="2" max="2" width="29.140625" style="29" bestFit="1" customWidth="1"/>
    <col min="3" max="4" width="12.140625" style="29" bestFit="1" customWidth="1"/>
    <col min="5" max="5" width="12.140625" style="29" customWidth="1"/>
    <col min="6" max="6" width="2" style="29" customWidth="1"/>
    <col min="7" max="12" width="8.7109375" style="69" customWidth="1" outlineLevel="1"/>
    <col min="13" max="13" width="9" style="69" customWidth="1" outlineLevel="1"/>
    <col min="14" max="18" width="8.7109375" style="69" customWidth="1" outlineLevel="1"/>
    <col min="19" max="19" width="9" style="69" bestFit="1" customWidth="1"/>
    <col min="20" max="20" width="2" style="29" customWidth="1"/>
    <col min="21" max="32" width="9.140625" style="29" customWidth="1" outlineLevel="1"/>
    <col min="33" max="35" width="9.140625" style="29"/>
    <col min="36" max="41" width="9.140625" style="29" outlineLevel="1"/>
    <col min="42" max="16384" width="9.140625" style="29"/>
  </cols>
  <sheetData>
    <row r="1" spans="1:41" ht="12" customHeight="1">
      <c r="A1" s="1" t="s">
        <v>251</v>
      </c>
      <c r="B1" s="30"/>
      <c r="C1" s="31"/>
      <c r="D1" s="31"/>
      <c r="E1" s="31"/>
      <c r="F1" s="30"/>
      <c r="G1" s="128" t="s">
        <v>438</v>
      </c>
      <c r="H1" s="128"/>
      <c r="I1" s="128"/>
      <c r="J1" s="128"/>
      <c r="K1" s="128"/>
      <c r="L1" s="128"/>
      <c r="M1" s="128"/>
      <c r="N1" s="128"/>
      <c r="O1" s="128"/>
      <c r="P1" s="128"/>
      <c r="Q1" s="128"/>
      <c r="R1" s="128"/>
      <c r="S1" s="128"/>
      <c r="T1" s="30"/>
    </row>
    <row r="2" spans="1:41" ht="12" customHeight="1">
      <c r="A2" s="1" t="s">
        <v>268</v>
      </c>
      <c r="B2" s="30"/>
      <c r="C2" s="31"/>
      <c r="D2" s="31"/>
      <c r="E2" s="31"/>
      <c r="F2" s="30"/>
      <c r="G2" s="42"/>
      <c r="H2" s="42"/>
      <c r="I2" s="42"/>
      <c r="J2" s="42"/>
      <c r="K2" s="42"/>
      <c r="L2" s="42"/>
      <c r="M2" s="42"/>
      <c r="N2" s="42"/>
      <c r="O2" s="42"/>
      <c r="P2" s="42"/>
      <c r="Q2" s="42"/>
      <c r="R2" s="42"/>
      <c r="S2" s="42"/>
      <c r="T2" s="30"/>
    </row>
    <row r="3" spans="1:41" ht="12" customHeight="1">
      <c r="A3" s="32" t="str">
        <f>'Yakima Regulated Price Out'!A3</f>
        <v>7/1/22-6/30/23</v>
      </c>
      <c r="B3" s="30"/>
      <c r="C3" s="31"/>
      <c r="D3" s="31"/>
      <c r="E3" s="31"/>
      <c r="F3" s="30"/>
      <c r="G3" s="42"/>
      <c r="H3" s="42"/>
      <c r="I3" s="42"/>
      <c r="J3" s="42"/>
      <c r="K3" s="42"/>
      <c r="L3" s="42"/>
      <c r="M3" s="42"/>
      <c r="N3" s="42"/>
      <c r="O3" s="42"/>
      <c r="P3" s="42"/>
      <c r="Q3" s="42"/>
      <c r="R3" s="42"/>
      <c r="S3" s="42"/>
      <c r="T3" s="30"/>
    </row>
    <row r="4" spans="1:41" ht="27.75" customHeight="1">
      <c r="A4" s="30"/>
      <c r="B4" s="33"/>
      <c r="C4" s="6" t="s">
        <v>498</v>
      </c>
      <c r="D4" s="165" t="s">
        <v>496</v>
      </c>
      <c r="E4" s="167" t="s">
        <v>497</v>
      </c>
      <c r="F4" s="2"/>
      <c r="G4" s="161" t="str">
        <f>'Yakima Regulated Price Out'!H4</f>
        <v>Jan</v>
      </c>
      <c r="H4" s="161" t="str">
        <f>'Yakima Regulated Price Out'!I4</f>
        <v>Feb</v>
      </c>
      <c r="I4" s="161" t="str">
        <f>'Yakima Regulated Price Out'!J4</f>
        <v>Mar</v>
      </c>
      <c r="J4" s="161" t="str">
        <f>'Yakima Regulated Price Out'!K4</f>
        <v>Apr</v>
      </c>
      <c r="K4" s="161" t="str">
        <f>'Yakima Regulated Price Out'!L4</f>
        <v>May</v>
      </c>
      <c r="L4" s="162" t="str">
        <f>'Yakima Regulated Price Out'!M4</f>
        <v>Jun</v>
      </c>
      <c r="M4" s="163" t="str">
        <f>'Yakima Regulated Price Out'!N4</f>
        <v>Jul</v>
      </c>
      <c r="N4" s="163" t="str">
        <f>'Yakima Regulated Price Out'!O4</f>
        <v>Aug</v>
      </c>
      <c r="O4" s="163" t="str">
        <f>'Yakima Regulated Price Out'!P4</f>
        <v>Sep</v>
      </c>
      <c r="P4" s="163" t="str">
        <f>'Yakima Regulated Price Out'!Q4</f>
        <v>Oct</v>
      </c>
      <c r="Q4" s="163" t="str">
        <f>'Yakima Regulated Price Out'!R4</f>
        <v>Nov</v>
      </c>
      <c r="R4" s="163" t="str">
        <f>'Yakima Regulated Price Out'!S4</f>
        <v>Dec</v>
      </c>
      <c r="S4" s="68" t="str">
        <f>'Yakima Regulated Price Out'!T4</f>
        <v>Total</v>
      </c>
      <c r="T4" s="2"/>
      <c r="U4" s="138" t="str">
        <f>G4</f>
        <v>Jan</v>
      </c>
      <c r="V4" s="138" t="str">
        <f t="shared" ref="V4:AF4" si="0">H4</f>
        <v>Feb</v>
      </c>
      <c r="W4" s="138" t="str">
        <f t="shared" si="0"/>
        <v>Mar</v>
      </c>
      <c r="X4" s="138" t="str">
        <f t="shared" si="0"/>
        <v>Apr</v>
      </c>
      <c r="Y4" s="138" t="str">
        <f t="shared" si="0"/>
        <v>May</v>
      </c>
      <c r="Z4" s="148" t="str">
        <f t="shared" si="0"/>
        <v>Jun</v>
      </c>
      <c r="AA4" s="174" t="str">
        <f t="shared" si="0"/>
        <v>Jul</v>
      </c>
      <c r="AB4" s="174" t="str">
        <f t="shared" si="0"/>
        <v>Aug</v>
      </c>
      <c r="AC4" s="174" t="str">
        <f t="shared" si="0"/>
        <v>Sep</v>
      </c>
      <c r="AD4" s="174" t="str">
        <f t="shared" si="0"/>
        <v>Oct</v>
      </c>
      <c r="AE4" s="174" t="str">
        <f t="shared" si="0"/>
        <v>Nov</v>
      </c>
      <c r="AF4" s="174" t="str">
        <f t="shared" si="0"/>
        <v>Dec</v>
      </c>
      <c r="AG4" s="35" t="s">
        <v>384</v>
      </c>
      <c r="AJ4" s="253" t="s">
        <v>504</v>
      </c>
      <c r="AK4" s="254"/>
      <c r="AL4" s="253" t="s">
        <v>505</v>
      </c>
      <c r="AM4" s="254"/>
      <c r="AN4" s="253" t="s">
        <v>506</v>
      </c>
      <c r="AO4" s="254"/>
    </row>
    <row r="5" spans="1:41" ht="12" customHeight="1">
      <c r="A5" s="36" t="s">
        <v>1</v>
      </c>
      <c r="B5" s="33" t="s">
        <v>2</v>
      </c>
      <c r="C5" s="8">
        <v>44562</v>
      </c>
      <c r="D5" s="166">
        <v>44927</v>
      </c>
      <c r="E5" s="168">
        <v>45078</v>
      </c>
      <c r="F5" s="5"/>
      <c r="G5" s="161" t="s">
        <v>3</v>
      </c>
      <c r="H5" s="161" t="s">
        <v>3</v>
      </c>
      <c r="I5" s="161" t="s">
        <v>3</v>
      </c>
      <c r="J5" s="161" t="s">
        <v>3</v>
      </c>
      <c r="K5" s="161" t="s">
        <v>3</v>
      </c>
      <c r="L5" s="162" t="s">
        <v>3</v>
      </c>
      <c r="M5" s="163" t="s">
        <v>3</v>
      </c>
      <c r="N5" s="163" t="s">
        <v>3</v>
      </c>
      <c r="O5" s="163" t="s">
        <v>3</v>
      </c>
      <c r="P5" s="163" t="s">
        <v>3</v>
      </c>
      <c r="Q5" s="163" t="s">
        <v>3</v>
      </c>
      <c r="R5" s="163" t="s">
        <v>3</v>
      </c>
      <c r="S5" s="68" t="s">
        <v>3</v>
      </c>
      <c r="T5" s="5"/>
      <c r="U5" s="37" t="s">
        <v>4</v>
      </c>
      <c r="V5" s="37" t="s">
        <v>4</v>
      </c>
      <c r="W5" s="37" t="s">
        <v>4</v>
      </c>
      <c r="X5" s="37" t="s">
        <v>4</v>
      </c>
      <c r="Y5" s="37" t="s">
        <v>4</v>
      </c>
      <c r="Z5" s="137" t="s">
        <v>4</v>
      </c>
      <c r="AA5" s="164" t="s">
        <v>4</v>
      </c>
      <c r="AB5" s="164" t="s">
        <v>4</v>
      </c>
      <c r="AC5" s="164" t="s">
        <v>4</v>
      </c>
      <c r="AD5" s="164" t="s">
        <v>4</v>
      </c>
      <c r="AE5" s="164" t="s">
        <v>4</v>
      </c>
      <c r="AF5" s="164" t="s">
        <v>4</v>
      </c>
      <c r="AG5" s="37" t="s">
        <v>4</v>
      </c>
      <c r="AJ5" s="216" t="s">
        <v>507</v>
      </c>
      <c r="AK5" s="217" t="s">
        <v>508</v>
      </c>
      <c r="AL5" s="216" t="s">
        <v>507</v>
      </c>
      <c r="AM5" s="217" t="s">
        <v>508</v>
      </c>
      <c r="AN5" s="216" t="s">
        <v>507</v>
      </c>
      <c r="AO5" s="217" t="s">
        <v>508</v>
      </c>
    </row>
    <row r="6" spans="1:41" ht="12" customHeight="1"/>
    <row r="7" spans="1:41" s="30" customFormat="1" ht="12" customHeight="1">
      <c r="C7" s="31"/>
      <c r="D7" s="31"/>
      <c r="E7" s="31"/>
      <c r="G7" s="42"/>
      <c r="H7" s="42"/>
      <c r="I7" s="42"/>
      <c r="J7" s="42"/>
      <c r="K7" s="42"/>
      <c r="L7" s="42"/>
      <c r="M7" s="42"/>
      <c r="N7" s="42"/>
      <c r="O7" s="42"/>
      <c r="P7" s="42"/>
      <c r="Q7" s="42"/>
      <c r="R7" s="42"/>
      <c r="S7" s="42"/>
      <c r="U7" s="29"/>
      <c r="V7" s="29"/>
      <c r="W7" s="29"/>
      <c r="X7" s="29"/>
      <c r="Y7" s="29"/>
      <c r="Z7" s="29"/>
      <c r="AA7" s="29"/>
      <c r="AB7" s="29"/>
      <c r="AC7" s="29"/>
      <c r="AD7" s="29"/>
      <c r="AE7" s="29"/>
      <c r="AF7" s="29"/>
      <c r="AG7" s="29"/>
    </row>
    <row r="8" spans="1:41" s="30" customFormat="1" ht="12" customHeight="1">
      <c r="C8" s="31"/>
      <c r="D8" s="31"/>
      <c r="E8" s="31"/>
      <c r="F8" s="38"/>
      <c r="G8" s="42"/>
      <c r="H8" s="42"/>
      <c r="I8" s="42"/>
      <c r="J8" s="42"/>
      <c r="K8" s="42"/>
      <c r="L8" s="42"/>
      <c r="M8" s="42"/>
      <c r="N8" s="42"/>
      <c r="O8" s="42"/>
      <c r="P8" s="42"/>
      <c r="Q8" s="42"/>
      <c r="R8" s="42"/>
      <c r="S8" s="42"/>
      <c r="T8" s="38"/>
      <c r="U8" s="29"/>
      <c r="V8" s="29"/>
      <c r="W8" s="29"/>
      <c r="X8" s="29"/>
      <c r="Y8" s="29"/>
      <c r="Z8" s="29"/>
      <c r="AA8" s="29"/>
      <c r="AB8" s="29"/>
      <c r="AC8" s="29"/>
      <c r="AD8" s="29"/>
      <c r="AE8" s="29"/>
      <c r="AF8" s="29"/>
      <c r="AG8" s="29"/>
    </row>
    <row r="9" spans="1:41" s="30" customFormat="1" ht="12" customHeight="1">
      <c r="A9" s="39" t="s">
        <v>5</v>
      </c>
      <c r="B9" s="39" t="s">
        <v>5</v>
      </c>
      <c r="C9" s="31"/>
      <c r="D9" s="31"/>
      <c r="E9" s="31"/>
      <c r="F9" s="38"/>
      <c r="G9" s="42"/>
      <c r="H9" s="42"/>
      <c r="I9" s="42"/>
      <c r="J9" s="42"/>
      <c r="K9" s="42"/>
      <c r="L9" s="42"/>
      <c r="M9" s="42"/>
      <c r="N9" s="42"/>
      <c r="O9" s="42"/>
      <c r="P9" s="42"/>
      <c r="Q9" s="42"/>
      <c r="R9" s="42"/>
      <c r="S9" s="42"/>
      <c r="T9" s="38"/>
      <c r="U9" s="29"/>
      <c r="V9" s="29"/>
      <c r="W9" s="29"/>
      <c r="X9" s="29"/>
      <c r="Y9" s="29"/>
      <c r="Z9" s="29"/>
      <c r="AA9" s="29"/>
      <c r="AB9" s="29"/>
      <c r="AC9" s="29"/>
      <c r="AD9" s="29"/>
      <c r="AE9" s="29"/>
      <c r="AF9" s="29"/>
      <c r="AG9" s="29"/>
    </row>
    <row r="10" spans="1:41" s="30" customFormat="1" ht="12" customHeight="1">
      <c r="A10" s="39"/>
      <c r="B10" s="39"/>
      <c r="C10" s="139"/>
      <c r="D10" s="139"/>
      <c r="E10" s="139"/>
      <c r="F10" s="38"/>
      <c r="G10" s="42"/>
      <c r="H10" s="42"/>
      <c r="I10" s="42"/>
      <c r="J10" s="42"/>
      <c r="K10" s="42"/>
      <c r="L10" s="42"/>
      <c r="M10" s="42"/>
      <c r="N10" s="42"/>
      <c r="O10" s="42"/>
      <c r="P10" s="42"/>
      <c r="Q10" s="42"/>
      <c r="R10" s="42"/>
      <c r="S10" s="42"/>
      <c r="T10" s="38"/>
      <c r="U10" s="29"/>
      <c r="V10" s="29"/>
      <c r="W10" s="29"/>
      <c r="X10" s="29"/>
      <c r="Y10" s="29"/>
      <c r="Z10" s="29"/>
      <c r="AA10" s="29"/>
      <c r="AB10" s="29"/>
      <c r="AC10" s="29"/>
      <c r="AD10" s="29"/>
      <c r="AE10" s="29"/>
      <c r="AF10" s="29"/>
      <c r="AG10" s="29"/>
    </row>
    <row r="11" spans="1:41" s="30" customFormat="1" ht="12" customHeight="1">
      <c r="A11" s="40" t="s">
        <v>6</v>
      </c>
      <c r="B11" s="40" t="s">
        <v>6</v>
      </c>
      <c r="C11" s="41"/>
      <c r="D11" s="41"/>
      <c r="E11" s="41"/>
      <c r="F11" s="41"/>
      <c r="G11" s="42"/>
      <c r="H11" s="42"/>
      <c r="I11" s="42"/>
      <c r="J11" s="42"/>
      <c r="K11" s="42"/>
      <c r="L11" s="42"/>
      <c r="M11" s="42"/>
      <c r="N11" s="42"/>
      <c r="O11" s="42"/>
      <c r="P11" s="42"/>
      <c r="Q11" s="42"/>
      <c r="R11" s="42"/>
      <c r="S11" s="42"/>
      <c r="T11" s="41"/>
      <c r="U11" s="22"/>
      <c r="V11" s="22"/>
      <c r="W11" s="22"/>
      <c r="X11" s="22"/>
      <c r="Y11" s="22"/>
      <c r="Z11" s="22"/>
      <c r="AA11" s="22"/>
      <c r="AB11" s="22"/>
      <c r="AC11" s="22"/>
      <c r="AD11" s="22"/>
      <c r="AE11" s="22"/>
      <c r="AF11" s="22"/>
      <c r="AG11" s="22"/>
    </row>
    <row r="12" spans="1:41" s="30" customFormat="1" ht="12" customHeight="1">
      <c r="A12" s="29" t="s">
        <v>63</v>
      </c>
      <c r="B12" s="29" t="s">
        <v>38</v>
      </c>
      <c r="C12" s="41">
        <v>10.77</v>
      </c>
      <c r="D12" s="41">
        <v>11.09</v>
      </c>
      <c r="E12" s="41">
        <v>11.75</v>
      </c>
      <c r="F12" s="41"/>
      <c r="G12" s="42">
        <v>6055.14</v>
      </c>
      <c r="H12" s="42">
        <v>6032.96</v>
      </c>
      <c r="I12" s="42">
        <v>6010.78</v>
      </c>
      <c r="J12" s="42">
        <v>6021.87</v>
      </c>
      <c r="K12" s="42">
        <v>6010.78</v>
      </c>
      <c r="L12" s="42">
        <v>6321.5</v>
      </c>
      <c r="M12" s="42">
        <v>6095.82</v>
      </c>
      <c r="N12" s="42">
        <v>6052.74</v>
      </c>
      <c r="O12" s="42">
        <v>6031.2</v>
      </c>
      <c r="P12" s="42">
        <v>5988.12</v>
      </c>
      <c r="Q12" s="42">
        <v>5912.73</v>
      </c>
      <c r="R12" s="42">
        <v>5869.65</v>
      </c>
      <c r="S12" s="42">
        <f>SUM(G12:R12)</f>
        <v>72403.289999999994</v>
      </c>
      <c r="T12" s="41"/>
      <c r="U12" s="88">
        <f>G12/$D12</f>
        <v>546</v>
      </c>
      <c r="V12" s="88">
        <f t="shared" ref="V12:Z15" si="1">H12/$D12</f>
        <v>544</v>
      </c>
      <c r="W12" s="88">
        <f t="shared" si="1"/>
        <v>542</v>
      </c>
      <c r="X12" s="88">
        <f t="shared" si="1"/>
        <v>543</v>
      </c>
      <c r="Y12" s="88">
        <f t="shared" si="1"/>
        <v>542</v>
      </c>
      <c r="Z12" s="88">
        <f t="shared" si="1"/>
        <v>570.01803426510367</v>
      </c>
      <c r="AA12" s="88">
        <f t="shared" ref="AA12:AF15" si="2">M12/$C12</f>
        <v>566</v>
      </c>
      <c r="AB12" s="88">
        <f t="shared" si="2"/>
        <v>562</v>
      </c>
      <c r="AC12" s="88">
        <f t="shared" si="2"/>
        <v>560</v>
      </c>
      <c r="AD12" s="88">
        <f t="shared" si="2"/>
        <v>556</v>
      </c>
      <c r="AE12" s="88">
        <f t="shared" si="2"/>
        <v>549</v>
      </c>
      <c r="AF12" s="88">
        <f t="shared" si="2"/>
        <v>545</v>
      </c>
      <c r="AG12" s="133">
        <f>SUM(U12:AF12)/12</f>
        <v>552.08483618875869</v>
      </c>
      <c r="AJ12" s="30">
        <v>1</v>
      </c>
      <c r="AK12" s="224">
        <f>+AJ12*AG12</f>
        <v>552.08483618875869</v>
      </c>
    </row>
    <row r="13" spans="1:41" s="30" customFormat="1" ht="12" customHeight="1">
      <c r="A13" s="29" t="s">
        <v>401</v>
      </c>
      <c r="B13" s="29" t="s">
        <v>402</v>
      </c>
      <c r="C13" s="41">
        <v>15.92</v>
      </c>
      <c r="D13" s="41">
        <v>16.399999999999999</v>
      </c>
      <c r="E13" s="41">
        <v>17.7</v>
      </c>
      <c r="F13" s="41"/>
      <c r="G13" s="42">
        <v>574</v>
      </c>
      <c r="H13" s="42">
        <v>557.6</v>
      </c>
      <c r="I13" s="42">
        <v>541.20000000000005</v>
      </c>
      <c r="J13" s="42">
        <v>524.79999999999995</v>
      </c>
      <c r="K13" s="42">
        <v>541.20000000000005</v>
      </c>
      <c r="L13" s="42">
        <v>584.1</v>
      </c>
      <c r="M13" s="42">
        <v>573.12</v>
      </c>
      <c r="N13" s="42">
        <v>573.12</v>
      </c>
      <c r="O13" s="42">
        <v>573.12</v>
      </c>
      <c r="P13" s="42">
        <v>557.20000000000005</v>
      </c>
      <c r="Q13" s="42">
        <v>557.20000000000005</v>
      </c>
      <c r="R13" s="42">
        <v>557.20000000000005</v>
      </c>
      <c r="S13" s="42">
        <f t="shared" ref="S13:S19" si="3">SUM(G13:R13)</f>
        <v>6713.86</v>
      </c>
      <c r="T13" s="41"/>
      <c r="U13" s="88">
        <f t="shared" ref="U13:U15" si="4">G13/$D13</f>
        <v>35</v>
      </c>
      <c r="V13" s="88">
        <f t="shared" si="1"/>
        <v>34.000000000000007</v>
      </c>
      <c r="W13" s="88">
        <f t="shared" si="1"/>
        <v>33.000000000000007</v>
      </c>
      <c r="X13" s="88">
        <f t="shared" si="1"/>
        <v>32</v>
      </c>
      <c r="Y13" s="88">
        <f t="shared" si="1"/>
        <v>33.000000000000007</v>
      </c>
      <c r="Z13" s="88">
        <f t="shared" si="1"/>
        <v>35.615853658536587</v>
      </c>
      <c r="AA13" s="88">
        <f t="shared" si="2"/>
        <v>36</v>
      </c>
      <c r="AB13" s="88">
        <f t="shared" si="2"/>
        <v>36</v>
      </c>
      <c r="AC13" s="88">
        <f t="shared" si="2"/>
        <v>36</v>
      </c>
      <c r="AD13" s="88">
        <f t="shared" si="2"/>
        <v>35</v>
      </c>
      <c r="AE13" s="88">
        <f t="shared" si="2"/>
        <v>35</v>
      </c>
      <c r="AF13" s="88">
        <f t="shared" si="2"/>
        <v>35</v>
      </c>
      <c r="AG13" s="133">
        <f t="shared" ref="AG13:AG15" si="5">SUM(U13:AF13)/12</f>
        <v>34.634654471544714</v>
      </c>
      <c r="AJ13" s="30">
        <v>2</v>
      </c>
      <c r="AK13" s="224">
        <f t="shared" ref="AK13:AK15" si="6">+AJ13*AG13</f>
        <v>69.269308943089428</v>
      </c>
    </row>
    <row r="14" spans="1:41" s="30" customFormat="1" ht="12" customHeight="1">
      <c r="A14" s="29" t="s">
        <v>399</v>
      </c>
      <c r="B14" s="29" t="s">
        <v>400</v>
      </c>
      <c r="C14" s="41">
        <v>18.53</v>
      </c>
      <c r="D14" s="41">
        <v>19.079999999999998</v>
      </c>
      <c r="E14" s="41">
        <v>21.06</v>
      </c>
      <c r="F14" s="41"/>
      <c r="G14" s="42">
        <v>209.88</v>
      </c>
      <c r="H14" s="42">
        <v>209.88</v>
      </c>
      <c r="I14" s="42">
        <v>209.88</v>
      </c>
      <c r="J14" s="42">
        <v>209.88</v>
      </c>
      <c r="K14" s="42">
        <v>209.88</v>
      </c>
      <c r="L14" s="42">
        <v>231.66</v>
      </c>
      <c r="M14" s="42">
        <v>222.36</v>
      </c>
      <c r="N14" s="42">
        <v>222.36</v>
      </c>
      <c r="O14" s="42">
        <v>222.36</v>
      </c>
      <c r="P14" s="42">
        <v>222.36</v>
      </c>
      <c r="Q14" s="42">
        <v>222.36</v>
      </c>
      <c r="R14" s="42">
        <v>222.36</v>
      </c>
      <c r="S14" s="42">
        <f t="shared" si="3"/>
        <v>2615.2200000000007</v>
      </c>
      <c r="T14" s="41"/>
      <c r="U14" s="88">
        <f t="shared" si="4"/>
        <v>11</v>
      </c>
      <c r="V14" s="88">
        <f t="shared" si="1"/>
        <v>11</v>
      </c>
      <c r="W14" s="88">
        <f t="shared" si="1"/>
        <v>11</v>
      </c>
      <c r="X14" s="88">
        <f t="shared" si="1"/>
        <v>11</v>
      </c>
      <c r="Y14" s="88">
        <f t="shared" si="1"/>
        <v>11</v>
      </c>
      <c r="Z14" s="88">
        <f t="shared" si="1"/>
        <v>12.141509433962264</v>
      </c>
      <c r="AA14" s="88">
        <f t="shared" si="2"/>
        <v>12</v>
      </c>
      <c r="AB14" s="88">
        <f t="shared" si="2"/>
        <v>12</v>
      </c>
      <c r="AC14" s="88">
        <f t="shared" si="2"/>
        <v>12</v>
      </c>
      <c r="AD14" s="88">
        <f t="shared" si="2"/>
        <v>12</v>
      </c>
      <c r="AE14" s="88">
        <f t="shared" si="2"/>
        <v>12</v>
      </c>
      <c r="AF14" s="88">
        <f t="shared" si="2"/>
        <v>12</v>
      </c>
      <c r="AG14" s="133">
        <f t="shared" si="5"/>
        <v>11.595125786163521</v>
      </c>
      <c r="AJ14" s="30">
        <v>2</v>
      </c>
      <c r="AK14" s="224">
        <f t="shared" si="6"/>
        <v>23.190251572327043</v>
      </c>
    </row>
    <row r="15" spans="1:41" s="30" customFormat="1" ht="12" customHeight="1">
      <c r="A15" s="29" t="s">
        <v>64</v>
      </c>
      <c r="B15" s="29" t="s">
        <v>39</v>
      </c>
      <c r="C15" s="41">
        <v>12.86</v>
      </c>
      <c r="D15" s="41">
        <v>13.24</v>
      </c>
      <c r="E15" s="41">
        <v>14.19</v>
      </c>
      <c r="F15" s="41"/>
      <c r="G15" s="42">
        <v>4726.68</v>
      </c>
      <c r="H15" s="42">
        <v>4700.2</v>
      </c>
      <c r="I15" s="42">
        <v>4766.3999999999996</v>
      </c>
      <c r="J15" s="42">
        <v>4753.16</v>
      </c>
      <c r="K15" s="42">
        <v>4700.2</v>
      </c>
      <c r="L15" s="42">
        <v>5122.59</v>
      </c>
      <c r="M15" s="42">
        <v>4398.12</v>
      </c>
      <c r="N15" s="42">
        <v>4488.1400000000003</v>
      </c>
      <c r="O15" s="42">
        <v>4462.42</v>
      </c>
      <c r="P15" s="42">
        <v>4475.28</v>
      </c>
      <c r="Q15" s="42">
        <v>4539.58</v>
      </c>
      <c r="R15" s="42">
        <v>4591.0200000000004</v>
      </c>
      <c r="S15" s="42">
        <f t="shared" si="3"/>
        <v>55723.790000000008</v>
      </c>
      <c r="T15" s="41"/>
      <c r="U15" s="88">
        <f t="shared" si="4"/>
        <v>357</v>
      </c>
      <c r="V15" s="88">
        <f t="shared" si="1"/>
        <v>355</v>
      </c>
      <c r="W15" s="88">
        <f t="shared" si="1"/>
        <v>359.99999999999994</v>
      </c>
      <c r="X15" s="88">
        <f t="shared" si="1"/>
        <v>359</v>
      </c>
      <c r="Y15" s="88">
        <f t="shared" si="1"/>
        <v>355</v>
      </c>
      <c r="Z15" s="88">
        <f t="shared" si="1"/>
        <v>386.90256797583083</v>
      </c>
      <c r="AA15" s="88">
        <f t="shared" si="2"/>
        <v>342</v>
      </c>
      <c r="AB15" s="88">
        <f t="shared" si="2"/>
        <v>349.00000000000006</v>
      </c>
      <c r="AC15" s="88">
        <f t="shared" si="2"/>
        <v>347</v>
      </c>
      <c r="AD15" s="88">
        <f t="shared" si="2"/>
        <v>348</v>
      </c>
      <c r="AE15" s="88">
        <f t="shared" si="2"/>
        <v>353</v>
      </c>
      <c r="AF15" s="88">
        <f t="shared" si="2"/>
        <v>357.00000000000006</v>
      </c>
      <c r="AG15" s="133">
        <f t="shared" si="5"/>
        <v>355.74188066465257</v>
      </c>
      <c r="AJ15" s="30">
        <v>1</v>
      </c>
      <c r="AK15" s="224">
        <f t="shared" si="6"/>
        <v>355.74188066465257</v>
      </c>
    </row>
    <row r="16" spans="1:41" s="30" customFormat="1" ht="12" customHeight="1">
      <c r="A16" s="29" t="s">
        <v>66</v>
      </c>
      <c r="B16" s="29" t="s">
        <v>41</v>
      </c>
      <c r="C16" s="41">
        <v>2.2200000000000002</v>
      </c>
      <c r="D16" s="41">
        <v>2.2200000000000002</v>
      </c>
      <c r="E16" s="41">
        <v>2.2200000000000002</v>
      </c>
      <c r="F16" s="41"/>
      <c r="G16" s="42">
        <v>601.6</v>
      </c>
      <c r="H16" s="42">
        <v>648.6</v>
      </c>
      <c r="I16" s="42">
        <v>759.05</v>
      </c>
      <c r="J16" s="42">
        <v>1341.85</v>
      </c>
      <c r="K16" s="42">
        <v>1078.6500000000001</v>
      </c>
      <c r="L16" s="42">
        <v>881.25</v>
      </c>
      <c r="M16" s="42">
        <v>672.6</v>
      </c>
      <c r="N16" s="42">
        <v>743.28</v>
      </c>
      <c r="O16" s="42">
        <v>508.44</v>
      </c>
      <c r="P16" s="42">
        <v>688.56</v>
      </c>
      <c r="Q16" s="42">
        <v>720.48</v>
      </c>
      <c r="R16" s="42">
        <v>492.48</v>
      </c>
      <c r="S16" s="42">
        <f t="shared" si="3"/>
        <v>9136.8399999999983</v>
      </c>
      <c r="T16" s="41"/>
      <c r="U16" s="88"/>
      <c r="V16" s="88"/>
      <c r="W16" s="88"/>
      <c r="X16" s="88"/>
      <c r="Y16" s="88"/>
      <c r="Z16" s="88"/>
      <c r="AA16" s="88"/>
      <c r="AB16" s="88"/>
      <c r="AC16" s="88"/>
      <c r="AD16" s="88"/>
      <c r="AE16" s="88"/>
      <c r="AF16" s="88"/>
      <c r="AG16" s="88"/>
    </row>
    <row r="17" spans="1:41" s="30" customFormat="1" ht="12" customHeight="1">
      <c r="A17" s="29" t="s">
        <v>76</v>
      </c>
      <c r="B17" s="29" t="s">
        <v>51</v>
      </c>
      <c r="C17" s="41">
        <v>4.67</v>
      </c>
      <c r="D17" s="41">
        <v>4.67</v>
      </c>
      <c r="E17" s="41">
        <v>4.67</v>
      </c>
      <c r="F17" s="41"/>
      <c r="G17" s="42">
        <v>9.34</v>
      </c>
      <c r="H17" s="42">
        <v>4.67</v>
      </c>
      <c r="I17" s="42">
        <v>0</v>
      </c>
      <c r="J17" s="42">
        <v>14.01</v>
      </c>
      <c r="K17" s="42">
        <v>18.68</v>
      </c>
      <c r="L17" s="42">
        <v>9.34</v>
      </c>
      <c r="M17" s="42">
        <v>9.34</v>
      </c>
      <c r="N17" s="42">
        <v>18.68</v>
      </c>
      <c r="O17" s="42">
        <v>9.34</v>
      </c>
      <c r="P17" s="42">
        <v>14.01</v>
      </c>
      <c r="Q17" s="42">
        <v>4.67</v>
      </c>
      <c r="R17" s="42">
        <v>4.67</v>
      </c>
      <c r="S17" s="42">
        <f t="shared" si="3"/>
        <v>116.75000000000001</v>
      </c>
      <c r="T17" s="41"/>
      <c r="U17" s="22"/>
      <c r="V17" s="22"/>
      <c r="W17" s="22"/>
      <c r="X17" s="22"/>
      <c r="Y17" s="22"/>
      <c r="Z17" s="22"/>
      <c r="AA17" s="22"/>
      <c r="AB17" s="22"/>
      <c r="AC17" s="22"/>
      <c r="AD17" s="22"/>
      <c r="AE17" s="22"/>
      <c r="AF17" s="22"/>
      <c r="AG17" s="22"/>
    </row>
    <row r="18" spans="1:41" s="30" customFormat="1" ht="12" customHeight="1">
      <c r="A18" s="29" t="s">
        <v>407</v>
      </c>
      <c r="B18" s="29" t="s">
        <v>408</v>
      </c>
      <c r="C18" s="41">
        <v>3.89</v>
      </c>
      <c r="D18" s="41">
        <v>4.3600000000000003</v>
      </c>
      <c r="E18" s="41">
        <v>4.24</v>
      </c>
      <c r="F18" s="41"/>
      <c r="G18" s="42">
        <v>4.24</v>
      </c>
      <c r="H18" s="42">
        <v>4.24</v>
      </c>
      <c r="I18" s="42">
        <v>4.24</v>
      </c>
      <c r="J18" s="42">
        <v>4.24</v>
      </c>
      <c r="K18" s="42">
        <v>4.24</v>
      </c>
      <c r="L18" s="42">
        <v>4.24</v>
      </c>
      <c r="M18" s="42">
        <v>3.89</v>
      </c>
      <c r="N18" s="42">
        <v>4.24</v>
      </c>
      <c r="O18" s="42">
        <v>4.24</v>
      </c>
      <c r="P18" s="42">
        <v>4.24</v>
      </c>
      <c r="Q18" s="42">
        <v>4.24</v>
      </c>
      <c r="R18" s="42">
        <v>4.24</v>
      </c>
      <c r="S18" s="42">
        <f t="shared" si="3"/>
        <v>50.530000000000015</v>
      </c>
      <c r="T18" s="41"/>
      <c r="U18" s="22"/>
      <c r="V18" s="22"/>
      <c r="W18" s="22"/>
      <c r="X18" s="22"/>
      <c r="Y18" s="22"/>
      <c r="Z18" s="22"/>
      <c r="AA18" s="22"/>
      <c r="AB18" s="22"/>
      <c r="AC18" s="22"/>
      <c r="AD18" s="22"/>
      <c r="AE18" s="22"/>
      <c r="AF18" s="22"/>
      <c r="AG18" s="22"/>
    </row>
    <row r="19" spans="1:41" s="30" customFormat="1" ht="12" customHeight="1">
      <c r="A19" s="29" t="s">
        <v>78</v>
      </c>
      <c r="B19" s="29" t="s">
        <v>53</v>
      </c>
      <c r="C19" s="41">
        <v>0</v>
      </c>
      <c r="D19" s="41">
        <v>0</v>
      </c>
      <c r="E19" s="41">
        <v>0</v>
      </c>
      <c r="F19" s="41"/>
      <c r="G19" s="42">
        <v>1128.46</v>
      </c>
      <c r="H19" s="42">
        <v>1176</v>
      </c>
      <c r="I19" s="42">
        <v>1198.5999999999999</v>
      </c>
      <c r="J19" s="42">
        <v>1240.5999999999999</v>
      </c>
      <c r="K19" s="42">
        <v>1369.8</v>
      </c>
      <c r="L19" s="42">
        <v>1431.72</v>
      </c>
      <c r="M19" s="42">
        <v>1010.41</v>
      </c>
      <c r="N19" s="42">
        <v>1033.01</v>
      </c>
      <c r="O19" s="42">
        <v>0</v>
      </c>
      <c r="P19" s="42">
        <v>22.6</v>
      </c>
      <c r="Q19" s="42">
        <v>0</v>
      </c>
      <c r="R19" s="42">
        <v>0</v>
      </c>
      <c r="S19" s="42">
        <f t="shared" si="3"/>
        <v>9611.2000000000007</v>
      </c>
      <c r="T19" s="41"/>
      <c r="U19" s="22"/>
      <c r="V19" s="22"/>
      <c r="W19" s="22"/>
      <c r="X19" s="22"/>
      <c r="Y19" s="22"/>
      <c r="Z19" s="22"/>
      <c r="AA19" s="22"/>
      <c r="AB19" s="22"/>
      <c r="AC19" s="22"/>
      <c r="AD19" s="22"/>
      <c r="AE19" s="22"/>
      <c r="AF19" s="22"/>
      <c r="AG19" s="22"/>
    </row>
    <row r="20" spans="1:41" s="30" customFormat="1" ht="12" customHeight="1" thickBot="1">
      <c r="A20" s="43"/>
      <c r="B20" s="43"/>
      <c r="C20" s="41"/>
      <c r="D20" s="41"/>
      <c r="E20" s="41"/>
      <c r="F20" s="41"/>
      <c r="G20" s="42"/>
      <c r="H20" s="42"/>
      <c r="I20" s="42"/>
      <c r="J20" s="42"/>
      <c r="K20" s="42"/>
      <c r="L20" s="42"/>
      <c r="M20" s="42"/>
      <c r="N20" s="42"/>
      <c r="O20" s="42"/>
      <c r="P20" s="42"/>
      <c r="Q20" s="42"/>
      <c r="R20" s="42"/>
      <c r="S20" s="42"/>
      <c r="T20" s="41"/>
      <c r="U20" s="22"/>
      <c r="V20" s="22"/>
      <c r="W20" s="22"/>
      <c r="X20" s="22"/>
      <c r="Y20" s="22"/>
      <c r="Z20" s="22"/>
      <c r="AA20" s="22"/>
      <c r="AB20" s="22"/>
      <c r="AC20" s="22"/>
      <c r="AD20" s="22"/>
      <c r="AE20" s="22"/>
      <c r="AF20" s="22"/>
      <c r="AG20" s="22"/>
    </row>
    <row r="21" spans="1:41" s="30" customFormat="1" ht="12" customHeight="1" thickBot="1">
      <c r="B21" s="44" t="s">
        <v>7</v>
      </c>
      <c r="C21" s="41"/>
      <c r="D21" s="41"/>
      <c r="E21" s="41"/>
      <c r="F21" s="41"/>
      <c r="G21" s="70">
        <f t="shared" ref="G21:S21" si="7">SUM(G12:G20)</f>
        <v>13309.34</v>
      </c>
      <c r="H21" s="70">
        <f t="shared" si="7"/>
        <v>13334.15</v>
      </c>
      <c r="I21" s="70">
        <f t="shared" si="7"/>
        <v>13490.149999999998</v>
      </c>
      <c r="J21" s="70">
        <f t="shared" si="7"/>
        <v>14110.41</v>
      </c>
      <c r="K21" s="70">
        <f t="shared" si="7"/>
        <v>13933.429999999998</v>
      </c>
      <c r="L21" s="70">
        <f t="shared" si="7"/>
        <v>14586.4</v>
      </c>
      <c r="M21" s="70">
        <f t="shared" si="7"/>
        <v>12985.659999999998</v>
      </c>
      <c r="N21" s="70">
        <f t="shared" si="7"/>
        <v>13135.570000000002</v>
      </c>
      <c r="O21" s="70">
        <f t="shared" si="7"/>
        <v>11811.119999999999</v>
      </c>
      <c r="P21" s="70">
        <f t="shared" si="7"/>
        <v>11972.369999999999</v>
      </c>
      <c r="Q21" s="70">
        <f t="shared" si="7"/>
        <v>11961.259999999998</v>
      </c>
      <c r="R21" s="70">
        <f t="shared" si="7"/>
        <v>11741.619999999999</v>
      </c>
      <c r="S21" s="70">
        <f t="shared" si="7"/>
        <v>156371.48000000001</v>
      </c>
      <c r="T21" s="41"/>
      <c r="U21" s="132"/>
      <c r="V21" s="132"/>
      <c r="W21" s="132"/>
      <c r="X21" s="132"/>
      <c r="Y21" s="132"/>
      <c r="Z21" s="132"/>
      <c r="AA21" s="132"/>
      <c r="AB21" s="132"/>
      <c r="AC21" s="132"/>
      <c r="AD21" s="132"/>
      <c r="AE21" s="132"/>
      <c r="AF21" s="132"/>
      <c r="AG21" s="123">
        <f>SUM(AG12:AG20)</f>
        <v>954.0564971111196</v>
      </c>
      <c r="AK21" s="123">
        <f>SUM(AK11:AK15)</f>
        <v>1000.2862773688278</v>
      </c>
      <c r="AM21" s="123">
        <f>SUM(AM11:AM14)</f>
        <v>0</v>
      </c>
      <c r="AO21" s="123">
        <f>SUM(AO11:AO14)</f>
        <v>0</v>
      </c>
    </row>
    <row r="22" spans="1:41" s="30" customFormat="1" ht="12" customHeight="1">
      <c r="A22" s="39"/>
      <c r="B22" s="45"/>
      <c r="C22" s="41"/>
      <c r="D22" s="41"/>
      <c r="E22" s="41"/>
      <c r="F22" s="41"/>
      <c r="G22" s="42"/>
      <c r="H22" s="42"/>
      <c r="I22" s="42"/>
      <c r="J22" s="42"/>
      <c r="K22" s="42"/>
      <c r="L22" s="42"/>
      <c r="M22" s="42"/>
      <c r="N22" s="42"/>
      <c r="O22" s="42"/>
      <c r="P22" s="42"/>
      <c r="Q22" s="42"/>
      <c r="R22" s="42"/>
      <c r="S22" s="42"/>
      <c r="T22" s="41"/>
      <c r="U22" s="22"/>
      <c r="V22" s="22"/>
      <c r="W22" s="22"/>
      <c r="X22" s="22"/>
      <c r="Y22" s="22"/>
      <c r="Z22" s="22"/>
      <c r="AA22" s="22"/>
      <c r="AB22" s="22"/>
      <c r="AC22" s="22"/>
      <c r="AD22" s="22"/>
      <c r="AE22" s="22"/>
      <c r="AF22" s="22"/>
      <c r="AG22" s="22"/>
    </row>
    <row r="23" spans="1:41" s="30" customFormat="1" ht="12" customHeight="1">
      <c r="A23" s="40" t="s">
        <v>8</v>
      </c>
      <c r="B23" s="40" t="s">
        <v>8</v>
      </c>
      <c r="C23" s="41"/>
      <c r="D23" s="41"/>
      <c r="E23" s="41"/>
      <c r="F23" s="41"/>
      <c r="G23" s="42"/>
      <c r="H23" s="42"/>
      <c r="I23" s="42"/>
      <c r="J23" s="42"/>
      <c r="K23" s="42"/>
      <c r="L23" s="42"/>
      <c r="M23" s="42"/>
      <c r="N23" s="42"/>
      <c r="O23" s="42"/>
      <c r="P23" s="42"/>
      <c r="Q23" s="42"/>
      <c r="R23" s="42"/>
      <c r="S23" s="42"/>
      <c r="T23" s="41"/>
      <c r="U23" s="22"/>
      <c r="V23" s="22"/>
      <c r="W23" s="22"/>
      <c r="X23" s="22"/>
      <c r="Y23" s="22"/>
      <c r="Z23" s="22"/>
      <c r="AA23" s="22"/>
      <c r="AB23" s="22"/>
      <c r="AC23" s="22"/>
      <c r="AD23" s="22"/>
      <c r="AE23" s="22"/>
      <c r="AF23" s="22"/>
      <c r="AG23" s="22"/>
    </row>
    <row r="24" spans="1:41" s="30" customFormat="1" ht="12" customHeight="1">
      <c r="A24" s="47"/>
      <c r="B24" s="29"/>
      <c r="C24" s="41"/>
      <c r="D24" s="41"/>
      <c r="E24" s="41"/>
      <c r="F24" s="41"/>
      <c r="G24" s="42"/>
      <c r="H24" s="42"/>
      <c r="I24" s="42"/>
      <c r="J24" s="42"/>
      <c r="K24" s="42"/>
      <c r="L24" s="42"/>
      <c r="M24" s="42"/>
      <c r="N24" s="42"/>
      <c r="O24" s="42"/>
      <c r="P24" s="42"/>
      <c r="Q24" s="42"/>
      <c r="R24" s="42"/>
      <c r="S24" s="42"/>
      <c r="T24" s="41"/>
      <c r="U24" s="22"/>
      <c r="V24" s="22"/>
      <c r="W24" s="22"/>
      <c r="X24" s="22"/>
      <c r="Y24" s="22"/>
      <c r="Z24" s="22"/>
      <c r="AA24" s="22"/>
      <c r="AB24" s="22"/>
      <c r="AC24" s="22"/>
      <c r="AD24" s="22"/>
      <c r="AE24" s="22"/>
      <c r="AF24" s="22"/>
      <c r="AG24" s="22"/>
    </row>
    <row r="25" spans="1:41" s="30" customFormat="1" ht="12" customHeight="1">
      <c r="B25" s="44" t="s">
        <v>9</v>
      </c>
      <c r="C25" s="41"/>
      <c r="D25" s="41"/>
      <c r="E25" s="41"/>
      <c r="F25" s="41"/>
      <c r="G25" s="70">
        <f t="shared" ref="G25:S25" si="8">SUM(G24:G24)</f>
        <v>0</v>
      </c>
      <c r="H25" s="70">
        <f t="shared" si="8"/>
        <v>0</v>
      </c>
      <c r="I25" s="70">
        <f t="shared" si="8"/>
        <v>0</v>
      </c>
      <c r="J25" s="70">
        <f t="shared" si="8"/>
        <v>0</v>
      </c>
      <c r="K25" s="70">
        <f t="shared" si="8"/>
        <v>0</v>
      </c>
      <c r="L25" s="70">
        <f t="shared" si="8"/>
        <v>0</v>
      </c>
      <c r="M25" s="70">
        <f t="shared" si="8"/>
        <v>0</v>
      </c>
      <c r="N25" s="70">
        <f t="shared" si="8"/>
        <v>0</v>
      </c>
      <c r="O25" s="70">
        <f t="shared" si="8"/>
        <v>0</v>
      </c>
      <c r="P25" s="70">
        <f t="shared" si="8"/>
        <v>0</v>
      </c>
      <c r="Q25" s="70">
        <f t="shared" si="8"/>
        <v>0</v>
      </c>
      <c r="R25" s="70">
        <f t="shared" si="8"/>
        <v>0</v>
      </c>
      <c r="S25" s="70">
        <f t="shared" si="8"/>
        <v>0</v>
      </c>
      <c r="T25" s="41"/>
      <c r="U25" s="9"/>
      <c r="V25" s="9"/>
      <c r="W25" s="9"/>
      <c r="X25" s="9"/>
      <c r="Y25" s="9"/>
      <c r="Z25" s="9"/>
      <c r="AA25" s="9"/>
      <c r="AB25" s="9"/>
      <c r="AC25" s="9"/>
      <c r="AD25" s="9"/>
      <c r="AE25" s="9"/>
      <c r="AF25" s="9"/>
      <c r="AG25" s="9"/>
    </row>
    <row r="26" spans="1:41" s="30" customFormat="1" ht="12" customHeight="1">
      <c r="B26" s="44"/>
      <c r="C26" s="41"/>
      <c r="D26" s="41"/>
      <c r="E26" s="41"/>
      <c r="F26" s="41"/>
      <c r="G26" s="42"/>
      <c r="H26" s="42"/>
      <c r="I26" s="42"/>
      <c r="J26" s="42"/>
      <c r="K26" s="42"/>
      <c r="L26" s="42"/>
      <c r="M26" s="42"/>
      <c r="N26" s="42"/>
      <c r="O26" s="42"/>
      <c r="P26" s="42"/>
      <c r="Q26" s="42"/>
      <c r="R26" s="42"/>
      <c r="S26" s="42"/>
      <c r="T26" s="41"/>
      <c r="U26" s="22"/>
      <c r="V26" s="22"/>
      <c r="W26" s="22"/>
      <c r="X26" s="22"/>
      <c r="Y26" s="22"/>
      <c r="Z26" s="22"/>
      <c r="AA26" s="22"/>
      <c r="AB26" s="22"/>
      <c r="AC26" s="22"/>
      <c r="AD26" s="22"/>
      <c r="AE26" s="22"/>
      <c r="AF26" s="22"/>
      <c r="AG26" s="22"/>
    </row>
    <row r="27" spans="1:41" s="30" customFormat="1" ht="12" customHeight="1" thickBot="1">
      <c r="A27" s="32" t="s">
        <v>10</v>
      </c>
      <c r="B27" s="32" t="s">
        <v>10</v>
      </c>
      <c r="C27" s="41"/>
      <c r="D27" s="41"/>
      <c r="E27" s="41"/>
      <c r="F27" s="41"/>
      <c r="G27" s="42"/>
      <c r="H27" s="42"/>
      <c r="I27" s="42"/>
      <c r="J27" s="42"/>
      <c r="K27" s="42"/>
      <c r="L27" s="42"/>
      <c r="M27" s="42"/>
      <c r="N27" s="42"/>
      <c r="O27" s="42"/>
      <c r="P27" s="42"/>
      <c r="Q27" s="42"/>
      <c r="R27" s="42"/>
      <c r="S27" s="42"/>
      <c r="T27" s="41"/>
      <c r="U27" s="9"/>
      <c r="V27" s="9"/>
      <c r="W27" s="9"/>
      <c r="X27" s="9"/>
      <c r="Y27" s="9"/>
      <c r="Z27" s="9"/>
      <c r="AA27" s="9"/>
      <c r="AB27" s="9"/>
      <c r="AC27" s="9"/>
      <c r="AD27" s="9"/>
      <c r="AE27" s="9"/>
      <c r="AF27" s="9"/>
      <c r="AG27" s="9"/>
    </row>
    <row r="28" spans="1:41" s="30" customFormat="1" ht="12" customHeight="1" thickBot="1">
      <c r="A28" s="29" t="s">
        <v>81</v>
      </c>
      <c r="B28" s="29" t="s">
        <v>82</v>
      </c>
      <c r="C28" s="41">
        <v>8.64</v>
      </c>
      <c r="D28" s="41">
        <v>8.9</v>
      </c>
      <c r="E28" s="41">
        <v>8.9</v>
      </c>
      <c r="F28" s="41"/>
      <c r="G28" s="42">
        <v>2821.3</v>
      </c>
      <c r="H28" s="42">
        <v>2812.4</v>
      </c>
      <c r="I28" s="42">
        <v>2821.3</v>
      </c>
      <c r="J28" s="42">
        <v>2821.3</v>
      </c>
      <c r="K28" s="42">
        <v>2794.6</v>
      </c>
      <c r="L28" s="42">
        <v>2892.5</v>
      </c>
      <c r="M28" s="42">
        <v>2825.28</v>
      </c>
      <c r="N28" s="42">
        <v>2859.84</v>
      </c>
      <c r="O28" s="42">
        <v>2825.28</v>
      </c>
      <c r="P28" s="42">
        <v>2808</v>
      </c>
      <c r="Q28" s="42">
        <v>2764.8</v>
      </c>
      <c r="R28" s="42">
        <v>2756.16</v>
      </c>
      <c r="S28" s="42">
        <f t="shared" ref="S28" si="9">SUM(G28:R28)</f>
        <v>33802.759999999995</v>
      </c>
      <c r="T28" s="41"/>
      <c r="U28" s="88">
        <f>G28/$D28</f>
        <v>317</v>
      </c>
      <c r="V28" s="88">
        <f t="shared" ref="V28" si="10">H28/$D28</f>
        <v>316</v>
      </c>
      <c r="W28" s="88">
        <f t="shared" ref="W28" si="11">I28/$D28</f>
        <v>317</v>
      </c>
      <c r="X28" s="88">
        <f t="shared" ref="X28" si="12">J28/$D28</f>
        <v>317</v>
      </c>
      <c r="Y28" s="88">
        <f t="shared" ref="Y28" si="13">K28/$D28</f>
        <v>314</v>
      </c>
      <c r="Z28" s="88">
        <f t="shared" ref="Z28" si="14">L28/$D28</f>
        <v>325</v>
      </c>
      <c r="AA28" s="88">
        <f t="shared" ref="AA28" si="15">M28/$C28</f>
        <v>327</v>
      </c>
      <c r="AB28" s="88">
        <f t="shared" ref="AB28" si="16">N28/$C28</f>
        <v>331</v>
      </c>
      <c r="AC28" s="88">
        <f t="shared" ref="AC28" si="17">O28/$C28</f>
        <v>327</v>
      </c>
      <c r="AD28" s="88">
        <f t="shared" ref="AD28" si="18">P28/$C28</f>
        <v>325</v>
      </c>
      <c r="AE28" s="88">
        <f t="shared" ref="AE28" si="19">Q28/$C28</f>
        <v>320</v>
      </c>
      <c r="AF28" s="88">
        <f t="shared" ref="AF28" si="20">R28/$C28</f>
        <v>318.99999999999994</v>
      </c>
      <c r="AG28" s="134">
        <f>SUM(U28:AF28)/12</f>
        <v>321.25</v>
      </c>
      <c r="AJ28" s="30">
        <v>1</v>
      </c>
      <c r="AK28" s="123">
        <f>+AJ28*AG28</f>
        <v>321.25</v>
      </c>
      <c r="AM28" s="123">
        <f>SUM(AM18:AM21)</f>
        <v>0</v>
      </c>
      <c r="AO28" s="123">
        <f>SUM(AO18:AO21)</f>
        <v>0</v>
      </c>
    </row>
    <row r="29" spans="1:41" s="30" customFormat="1" ht="12" customHeight="1">
      <c r="A29" s="29"/>
      <c r="B29" s="29"/>
      <c r="C29" s="41"/>
      <c r="D29" s="41"/>
      <c r="E29" s="41"/>
      <c r="F29" s="46"/>
      <c r="G29" s="42"/>
      <c r="H29" s="42"/>
      <c r="I29" s="42"/>
      <c r="J29" s="42"/>
      <c r="K29" s="42"/>
      <c r="L29" s="42"/>
      <c r="M29" s="42"/>
      <c r="N29" s="42"/>
      <c r="O29" s="42"/>
      <c r="P29" s="42"/>
      <c r="Q29" s="42"/>
      <c r="R29" s="42"/>
      <c r="S29" s="42"/>
      <c r="T29" s="46"/>
      <c r="U29" s="22"/>
      <c r="V29" s="22"/>
      <c r="W29" s="22"/>
      <c r="X29" s="22"/>
      <c r="Y29" s="22"/>
      <c r="Z29" s="22"/>
      <c r="AA29" s="22"/>
      <c r="AB29" s="22"/>
      <c r="AC29" s="22"/>
      <c r="AD29" s="22"/>
      <c r="AE29" s="22"/>
      <c r="AF29" s="22"/>
      <c r="AG29" s="22"/>
    </row>
    <row r="30" spans="1:41" s="30" customFormat="1" ht="12" customHeight="1">
      <c r="B30" s="44" t="s">
        <v>11</v>
      </c>
      <c r="C30" s="41"/>
      <c r="D30" s="41"/>
      <c r="E30" s="41"/>
      <c r="F30" s="49"/>
      <c r="G30" s="70">
        <f t="shared" ref="G30:S30" si="21">SUM(G28:G29)</f>
        <v>2821.3</v>
      </c>
      <c r="H30" s="70">
        <f t="shared" si="21"/>
        <v>2812.4</v>
      </c>
      <c r="I30" s="70">
        <f t="shared" si="21"/>
        <v>2821.3</v>
      </c>
      <c r="J30" s="70">
        <f t="shared" si="21"/>
        <v>2821.3</v>
      </c>
      <c r="K30" s="70">
        <f t="shared" si="21"/>
        <v>2794.6</v>
      </c>
      <c r="L30" s="70">
        <f t="shared" si="21"/>
        <v>2892.5</v>
      </c>
      <c r="M30" s="70">
        <f t="shared" si="21"/>
        <v>2825.28</v>
      </c>
      <c r="N30" s="70">
        <f t="shared" si="21"/>
        <v>2859.84</v>
      </c>
      <c r="O30" s="70">
        <f t="shared" si="21"/>
        <v>2825.28</v>
      </c>
      <c r="P30" s="70">
        <f t="shared" si="21"/>
        <v>2808</v>
      </c>
      <c r="Q30" s="70">
        <f t="shared" si="21"/>
        <v>2764.8</v>
      </c>
      <c r="R30" s="70">
        <f t="shared" si="21"/>
        <v>2756.16</v>
      </c>
      <c r="S30" s="70">
        <f t="shared" si="21"/>
        <v>33802.759999999995</v>
      </c>
      <c r="T30" s="49"/>
      <c r="U30" s="22"/>
      <c r="V30" s="22"/>
      <c r="W30" s="22"/>
      <c r="X30" s="22"/>
      <c r="Y30" s="22"/>
      <c r="Z30" s="22"/>
      <c r="AA30" s="22"/>
      <c r="AB30" s="22"/>
      <c r="AC30" s="22"/>
      <c r="AD30" s="22"/>
      <c r="AE30" s="22"/>
      <c r="AF30" s="22"/>
      <c r="AG30" s="22"/>
    </row>
    <row r="31" spans="1:41" s="30" customFormat="1" ht="12" customHeight="1">
      <c r="C31" s="41"/>
      <c r="D31" s="41"/>
      <c r="E31" s="41"/>
      <c r="F31" s="41"/>
      <c r="G31" s="42"/>
      <c r="H31" s="42"/>
      <c r="I31" s="42"/>
      <c r="J31" s="42"/>
      <c r="K31" s="42"/>
      <c r="L31" s="42"/>
      <c r="M31" s="42"/>
      <c r="N31" s="42"/>
      <c r="O31" s="42"/>
      <c r="P31" s="42"/>
      <c r="Q31" s="42"/>
      <c r="R31" s="42"/>
      <c r="S31" s="42"/>
      <c r="T31" s="41"/>
      <c r="U31" s="22"/>
      <c r="V31" s="22"/>
      <c r="W31" s="22"/>
      <c r="X31" s="22"/>
      <c r="Y31" s="22"/>
      <c r="Z31" s="22"/>
      <c r="AA31" s="22"/>
      <c r="AB31" s="22"/>
      <c r="AC31" s="22"/>
      <c r="AD31" s="22"/>
      <c r="AE31" s="22"/>
      <c r="AF31" s="22"/>
      <c r="AG31" s="22"/>
    </row>
    <row r="32" spans="1:41" ht="12" customHeight="1">
      <c r="A32" s="39" t="s">
        <v>12</v>
      </c>
      <c r="B32" s="39" t="s">
        <v>12</v>
      </c>
      <c r="U32" s="22"/>
      <c r="V32" s="22"/>
      <c r="W32" s="22"/>
      <c r="X32" s="22"/>
      <c r="Y32" s="22"/>
      <c r="Z32" s="22"/>
      <c r="AA32" s="22"/>
      <c r="AB32" s="22"/>
      <c r="AC32" s="22"/>
      <c r="AD32" s="22"/>
      <c r="AE32" s="22"/>
      <c r="AF32" s="22"/>
      <c r="AG32" s="22"/>
    </row>
    <row r="33" spans="1:39" ht="12" customHeight="1">
      <c r="A33" s="39"/>
      <c r="B33" s="39"/>
      <c r="U33" s="22"/>
      <c r="V33" s="22"/>
      <c r="W33" s="22"/>
      <c r="X33" s="22"/>
      <c r="Y33" s="22"/>
      <c r="Z33" s="22"/>
      <c r="AA33" s="22"/>
      <c r="AB33" s="22"/>
      <c r="AC33" s="22"/>
      <c r="AD33" s="22"/>
      <c r="AE33" s="22"/>
      <c r="AF33" s="22"/>
      <c r="AG33" s="22"/>
    </row>
    <row r="34" spans="1:39" s="30" customFormat="1" ht="12" customHeight="1">
      <c r="A34" s="40" t="s">
        <v>13</v>
      </c>
      <c r="B34" s="40" t="s">
        <v>13</v>
      </c>
      <c r="C34" s="41"/>
      <c r="D34" s="41"/>
      <c r="E34" s="41"/>
      <c r="F34" s="41"/>
      <c r="G34" s="42"/>
      <c r="H34" s="42"/>
      <c r="I34" s="42"/>
      <c r="J34" s="42"/>
      <c r="K34" s="42"/>
      <c r="L34" s="42"/>
      <c r="M34" s="42"/>
      <c r="N34" s="42"/>
      <c r="O34" s="42"/>
      <c r="P34" s="42"/>
      <c r="Q34" s="42"/>
      <c r="R34" s="42"/>
      <c r="S34" s="42"/>
      <c r="T34" s="41"/>
      <c r="U34" s="22"/>
      <c r="V34" s="22"/>
      <c r="W34" s="22"/>
      <c r="X34" s="22"/>
      <c r="Y34" s="22"/>
      <c r="Z34" s="22"/>
      <c r="AA34" s="22"/>
      <c r="AB34" s="22"/>
      <c r="AC34" s="22"/>
      <c r="AD34" s="22"/>
      <c r="AE34" s="22"/>
      <c r="AF34" s="22"/>
      <c r="AG34" s="22"/>
    </row>
    <row r="35" spans="1:39" s="30" customFormat="1" ht="12" customHeight="1">
      <c r="A35" s="29" t="s">
        <v>86</v>
      </c>
      <c r="B35" s="29" t="s">
        <v>138</v>
      </c>
      <c r="C35" s="41">
        <v>60.322204804037611</v>
      </c>
      <c r="D35" s="41">
        <v>62.13</v>
      </c>
      <c r="E35" s="41">
        <v>65.59</v>
      </c>
      <c r="F35" s="41"/>
      <c r="G35" s="42">
        <v>2423.0700000000002</v>
      </c>
      <c r="H35" s="42">
        <v>2485.1999999999998</v>
      </c>
      <c r="I35" s="42">
        <v>2547.33</v>
      </c>
      <c r="J35" s="42">
        <v>2547.33</v>
      </c>
      <c r="K35" s="42">
        <v>2547.33</v>
      </c>
      <c r="L35" s="42">
        <v>2689.19</v>
      </c>
      <c r="M35" s="42">
        <v>2352.48</v>
      </c>
      <c r="N35" s="42">
        <v>2352.48</v>
      </c>
      <c r="O35" s="42">
        <v>2352.48</v>
      </c>
      <c r="P35" s="42">
        <v>2352.48</v>
      </c>
      <c r="Q35" s="42">
        <v>2352.48</v>
      </c>
      <c r="R35" s="42">
        <v>2352.48</v>
      </c>
      <c r="S35" s="42">
        <f t="shared" ref="S35:S57" si="22">SUM(G35:R35)</f>
        <v>29354.329999999998</v>
      </c>
      <c r="T35" s="41"/>
      <c r="U35" s="88">
        <f t="shared" ref="U35:U47" si="23">G35/$D35</f>
        <v>39</v>
      </c>
      <c r="V35" s="88">
        <f t="shared" ref="V35:V47" si="24">H35/$D35</f>
        <v>39.999999999999993</v>
      </c>
      <c r="W35" s="88">
        <f t="shared" ref="W35:W47" si="25">I35/$D35</f>
        <v>41</v>
      </c>
      <c r="X35" s="88">
        <f t="shared" ref="X35:X47" si="26">J35/$D35</f>
        <v>41</v>
      </c>
      <c r="Y35" s="88">
        <f t="shared" ref="Y35:Y47" si="27">K35/$D35</f>
        <v>41</v>
      </c>
      <c r="Z35" s="88">
        <f t="shared" ref="Z35:Z47" si="28">L35/$D35</f>
        <v>43.283276999839046</v>
      </c>
      <c r="AA35" s="88">
        <f t="shared" ref="AA35" si="29">M35/$C35</f>
        <v>38.998574532251496</v>
      </c>
      <c r="AB35" s="88">
        <f t="shared" ref="AB35" si="30">N35/$C35</f>
        <v>38.998574532251496</v>
      </c>
      <c r="AC35" s="88">
        <f t="shared" ref="AC35" si="31">O35/$C35</f>
        <v>38.998574532251496</v>
      </c>
      <c r="AD35" s="88">
        <f t="shared" ref="AD35" si="32">P35/$C35</f>
        <v>38.998574532251496</v>
      </c>
      <c r="AE35" s="88">
        <f t="shared" ref="AE35" si="33">Q35/$C35</f>
        <v>38.998574532251496</v>
      </c>
      <c r="AF35" s="88">
        <f t="shared" ref="AF35" si="34">R35/$C35</f>
        <v>38.998574532251496</v>
      </c>
      <c r="AG35" s="88">
        <f t="shared" ref="AG35:AG45" si="35">SUM(U35:AF35)/12</f>
        <v>39.939560349445664</v>
      </c>
      <c r="AI35" s="102"/>
      <c r="AJ35" s="97"/>
      <c r="AL35" s="30">
        <v>1</v>
      </c>
      <c r="AM35" s="221">
        <f>+AG35*AL35</f>
        <v>39.939560349445664</v>
      </c>
    </row>
    <row r="36" spans="1:39" s="30" customFormat="1" ht="12" customHeight="1">
      <c r="A36" s="29" t="s">
        <v>87</v>
      </c>
      <c r="B36" s="29" t="s">
        <v>139</v>
      </c>
      <c r="C36" s="41">
        <v>105.90789389154935</v>
      </c>
      <c r="D36" s="41">
        <v>109.09</v>
      </c>
      <c r="E36" s="41">
        <v>116.02</v>
      </c>
      <c r="F36" s="41"/>
      <c r="G36" s="42">
        <v>1199.99</v>
      </c>
      <c r="H36" s="42">
        <v>1199.99</v>
      </c>
      <c r="I36" s="42">
        <v>1199.99</v>
      </c>
      <c r="J36" s="42">
        <v>1199.99</v>
      </c>
      <c r="K36" s="42">
        <v>1199.99</v>
      </c>
      <c r="L36" s="42">
        <v>1276.22</v>
      </c>
      <c r="M36" s="42">
        <v>1165.01</v>
      </c>
      <c r="N36" s="42">
        <v>1165.01</v>
      </c>
      <c r="O36" s="42">
        <v>1165.01</v>
      </c>
      <c r="P36" s="42">
        <v>1165.01</v>
      </c>
      <c r="Q36" s="42">
        <v>1165.01</v>
      </c>
      <c r="R36" s="42">
        <v>1165.01</v>
      </c>
      <c r="S36" s="42">
        <f t="shared" si="22"/>
        <v>14266.230000000001</v>
      </c>
      <c r="T36" s="41"/>
      <c r="U36" s="88">
        <f t="shared" si="23"/>
        <v>11</v>
      </c>
      <c r="V36" s="88">
        <f t="shared" si="24"/>
        <v>11</v>
      </c>
      <c r="W36" s="88">
        <f t="shared" si="25"/>
        <v>11</v>
      </c>
      <c r="X36" s="88">
        <f t="shared" si="26"/>
        <v>11</v>
      </c>
      <c r="Y36" s="88">
        <f t="shared" si="27"/>
        <v>11</v>
      </c>
      <c r="Z36" s="88">
        <f t="shared" si="28"/>
        <v>11.698780823173527</v>
      </c>
      <c r="AA36" s="88">
        <f t="shared" ref="AA36:AA45" si="36">M36/$C36</f>
        <v>11.000218748500286</v>
      </c>
      <c r="AB36" s="88">
        <f t="shared" ref="AB36:AB45" si="37">N36/$C36</f>
        <v>11.000218748500286</v>
      </c>
      <c r="AC36" s="88">
        <f t="shared" ref="AC36:AC45" si="38">O36/$C36</f>
        <v>11.000218748500286</v>
      </c>
      <c r="AD36" s="88">
        <f t="shared" ref="AD36:AD45" si="39">P36/$C36</f>
        <v>11.000218748500286</v>
      </c>
      <c r="AE36" s="88">
        <f t="shared" ref="AE36:AE45" si="40">Q36/$C36</f>
        <v>11.000218748500286</v>
      </c>
      <c r="AF36" s="88">
        <f t="shared" ref="AF36:AF45" si="41">R36/$C36</f>
        <v>11.000218748500286</v>
      </c>
      <c r="AG36" s="88">
        <f t="shared" si="35"/>
        <v>11.058341109514602</v>
      </c>
      <c r="AI36" s="102"/>
      <c r="AJ36" s="97"/>
      <c r="AL36" s="30">
        <v>1</v>
      </c>
      <c r="AM36" s="221">
        <f t="shared" ref="AM36:AM46" si="42">+AG36*AL36</f>
        <v>11.058341109514602</v>
      </c>
    </row>
    <row r="37" spans="1:39" s="30" customFormat="1" ht="12" customHeight="1">
      <c r="A37" s="29" t="s">
        <v>88</v>
      </c>
      <c r="B37" s="29" t="s">
        <v>140</v>
      </c>
      <c r="C37" s="41">
        <v>151.5041543676669</v>
      </c>
      <c r="D37" s="41">
        <v>156.05000000000001</v>
      </c>
      <c r="E37" s="41">
        <v>156.05000000000001</v>
      </c>
      <c r="F37" s="41"/>
      <c r="G37" s="42">
        <v>156.05000000000001</v>
      </c>
      <c r="H37" s="42">
        <v>156.05000000000001</v>
      </c>
      <c r="I37" s="42">
        <v>156.05000000000001</v>
      </c>
      <c r="J37" s="42">
        <v>156.05000000000001</v>
      </c>
      <c r="K37" s="42">
        <v>156.05000000000001</v>
      </c>
      <c r="L37" s="42">
        <v>156.05000000000001</v>
      </c>
      <c r="M37" s="42">
        <v>151.5</v>
      </c>
      <c r="N37" s="42">
        <v>151.5</v>
      </c>
      <c r="O37" s="42">
        <v>151.5</v>
      </c>
      <c r="P37" s="42">
        <v>151.5</v>
      </c>
      <c r="Q37" s="42">
        <v>151.5</v>
      </c>
      <c r="R37" s="42">
        <v>151.5</v>
      </c>
      <c r="S37" s="42">
        <f t="shared" ref="S37" si="43">SUM(G37:R37)</f>
        <v>1845.3</v>
      </c>
      <c r="T37" s="41"/>
      <c r="U37" s="88">
        <f t="shared" si="23"/>
        <v>1</v>
      </c>
      <c r="V37" s="88">
        <f t="shared" si="24"/>
        <v>1</v>
      </c>
      <c r="W37" s="88">
        <f t="shared" si="25"/>
        <v>1</v>
      </c>
      <c r="X37" s="88">
        <f t="shared" si="26"/>
        <v>1</v>
      </c>
      <c r="Y37" s="88">
        <f t="shared" si="27"/>
        <v>1</v>
      </c>
      <c r="Z37" s="88">
        <f t="shared" si="28"/>
        <v>1</v>
      </c>
      <c r="AA37" s="88">
        <f t="shared" si="36"/>
        <v>0.9999725791831634</v>
      </c>
      <c r="AB37" s="88">
        <f t="shared" si="37"/>
        <v>0.9999725791831634</v>
      </c>
      <c r="AC37" s="88">
        <f t="shared" si="38"/>
        <v>0.9999725791831634</v>
      </c>
      <c r="AD37" s="88">
        <f t="shared" si="39"/>
        <v>0.9999725791831634</v>
      </c>
      <c r="AE37" s="88">
        <f t="shared" si="40"/>
        <v>0.9999725791831634</v>
      </c>
      <c r="AF37" s="88">
        <f t="shared" si="41"/>
        <v>0.9999725791831634</v>
      </c>
      <c r="AG37" s="88">
        <f t="shared" ref="AG37" si="44">SUM(U37:AF37)/12</f>
        <v>0.99998628959158165</v>
      </c>
      <c r="AI37" s="102"/>
      <c r="AJ37" s="97"/>
      <c r="AL37" s="30">
        <v>1</v>
      </c>
      <c r="AM37" s="221">
        <f t="shared" si="42"/>
        <v>0.99998628959158165</v>
      </c>
    </row>
    <row r="38" spans="1:39" s="30" customFormat="1" ht="12" customHeight="1">
      <c r="A38" s="29" t="s">
        <v>91</v>
      </c>
      <c r="B38" s="29" t="s">
        <v>143</v>
      </c>
      <c r="C38" s="41">
        <v>104.94915419168882</v>
      </c>
      <c r="D38" s="41">
        <v>108.1</v>
      </c>
      <c r="E38" s="41">
        <v>114.65</v>
      </c>
      <c r="F38" s="41"/>
      <c r="G38" s="42">
        <v>1405.3</v>
      </c>
      <c r="H38" s="42">
        <v>1297.2</v>
      </c>
      <c r="I38" s="42">
        <v>1297.2</v>
      </c>
      <c r="J38" s="42">
        <v>1405.3</v>
      </c>
      <c r="K38" s="42">
        <v>1297.2</v>
      </c>
      <c r="L38" s="42">
        <v>1490.45</v>
      </c>
      <c r="M38" s="42">
        <v>1364.35</v>
      </c>
      <c r="N38" s="42">
        <v>1364.35</v>
      </c>
      <c r="O38" s="42">
        <v>1364.35</v>
      </c>
      <c r="P38" s="42">
        <v>1364.35</v>
      </c>
      <c r="Q38" s="42">
        <v>1364.35</v>
      </c>
      <c r="R38" s="42">
        <v>1364.35</v>
      </c>
      <c r="S38" s="42">
        <f t="shared" si="22"/>
        <v>16378.750000000002</v>
      </c>
      <c r="T38" s="41"/>
      <c r="U38" s="88">
        <f t="shared" si="23"/>
        <v>13</v>
      </c>
      <c r="V38" s="88">
        <f t="shared" si="24"/>
        <v>12.000000000000002</v>
      </c>
      <c r="W38" s="88">
        <f t="shared" si="25"/>
        <v>12.000000000000002</v>
      </c>
      <c r="X38" s="88">
        <f t="shared" si="26"/>
        <v>13</v>
      </c>
      <c r="Y38" s="88">
        <f t="shared" si="27"/>
        <v>12.000000000000002</v>
      </c>
      <c r="Z38" s="88">
        <f t="shared" si="28"/>
        <v>13.787696577243294</v>
      </c>
      <c r="AA38" s="88">
        <f t="shared" si="36"/>
        <v>13.000104769858604</v>
      </c>
      <c r="AB38" s="88">
        <f t="shared" si="37"/>
        <v>13.000104769858604</v>
      </c>
      <c r="AC38" s="88">
        <f t="shared" si="38"/>
        <v>13.000104769858604</v>
      </c>
      <c r="AD38" s="88">
        <f t="shared" si="39"/>
        <v>13.000104769858604</v>
      </c>
      <c r="AE38" s="88">
        <f t="shared" si="40"/>
        <v>13.000104769858604</v>
      </c>
      <c r="AF38" s="88">
        <f t="shared" si="41"/>
        <v>13.000104769858604</v>
      </c>
      <c r="AG38" s="88">
        <f t="shared" si="35"/>
        <v>12.815693766366245</v>
      </c>
      <c r="AI38" s="102"/>
      <c r="AJ38" s="97"/>
      <c r="AL38" s="30">
        <v>1</v>
      </c>
      <c r="AM38" s="221">
        <f t="shared" si="42"/>
        <v>12.815693766366245</v>
      </c>
    </row>
    <row r="39" spans="1:39" s="30" customFormat="1" ht="12" customHeight="1">
      <c r="A39" s="29" t="s">
        <v>92</v>
      </c>
      <c r="B39" s="29" t="s">
        <v>348</v>
      </c>
      <c r="C39" s="41">
        <v>197.76</v>
      </c>
      <c r="D39" s="41">
        <v>203.7</v>
      </c>
      <c r="E39" s="41">
        <v>216.81</v>
      </c>
      <c r="F39" s="41"/>
      <c r="G39" s="42">
        <v>203.7</v>
      </c>
      <c r="H39" s="42">
        <v>203.7</v>
      </c>
      <c r="I39" s="42">
        <v>203.7</v>
      </c>
      <c r="J39" s="42">
        <v>203.7</v>
      </c>
      <c r="K39" s="42">
        <v>407.4</v>
      </c>
      <c r="L39" s="42">
        <v>216.81</v>
      </c>
      <c r="M39" s="42">
        <v>197.76</v>
      </c>
      <c r="N39" s="42">
        <v>197.76</v>
      </c>
      <c r="O39" s="42">
        <v>197.76</v>
      </c>
      <c r="P39" s="42">
        <v>197.76</v>
      </c>
      <c r="Q39" s="42">
        <v>197.76</v>
      </c>
      <c r="R39" s="42">
        <v>197.76</v>
      </c>
      <c r="S39" s="42">
        <f t="shared" ref="S39" si="45">SUM(G39:R39)</f>
        <v>2625.5699999999997</v>
      </c>
      <c r="T39" s="41"/>
      <c r="U39" s="88">
        <f t="shared" si="23"/>
        <v>1</v>
      </c>
      <c r="V39" s="88">
        <f t="shared" si="24"/>
        <v>1</v>
      </c>
      <c r="W39" s="88">
        <f t="shared" si="25"/>
        <v>1</v>
      </c>
      <c r="X39" s="88">
        <f t="shared" si="26"/>
        <v>1</v>
      </c>
      <c r="Y39" s="88">
        <f t="shared" si="27"/>
        <v>2</v>
      </c>
      <c r="Z39" s="88">
        <f t="shared" si="28"/>
        <v>1.064359351988218</v>
      </c>
      <c r="AA39" s="88">
        <f t="shared" ref="AA39" si="46">M39/$C39</f>
        <v>1</v>
      </c>
      <c r="AB39" s="88">
        <f t="shared" ref="AB39" si="47">N39/$C39</f>
        <v>1</v>
      </c>
      <c r="AC39" s="88">
        <f t="shared" ref="AC39" si="48">O39/$C39</f>
        <v>1</v>
      </c>
      <c r="AD39" s="88">
        <f t="shared" ref="AD39" si="49">P39/$C39</f>
        <v>1</v>
      </c>
      <c r="AE39" s="88">
        <f t="shared" ref="AE39" si="50">Q39/$C39</f>
        <v>1</v>
      </c>
      <c r="AF39" s="88">
        <f t="shared" ref="AF39" si="51">R39/$C39</f>
        <v>1</v>
      </c>
      <c r="AG39" s="88">
        <f t="shared" ref="AG39" si="52">SUM(U39:AF39)/12</f>
        <v>1.0886966126656847</v>
      </c>
      <c r="AI39" s="102"/>
      <c r="AJ39" s="97"/>
      <c r="AL39" s="30">
        <v>1</v>
      </c>
      <c r="AM39" s="221">
        <f t="shared" si="42"/>
        <v>1.0886966126656847</v>
      </c>
    </row>
    <row r="40" spans="1:39" s="30" customFormat="1" ht="11.25" customHeight="1">
      <c r="A40" s="29" t="s">
        <v>95</v>
      </c>
      <c r="B40" s="29" t="s">
        <v>147</v>
      </c>
      <c r="C40" s="41">
        <v>137.78820388504451</v>
      </c>
      <c r="D40" s="41">
        <v>141.91999999999999</v>
      </c>
      <c r="E40" s="41">
        <v>150.41999999999999</v>
      </c>
      <c r="F40" s="41"/>
      <c r="G40" s="42">
        <v>851.52</v>
      </c>
      <c r="H40" s="42">
        <v>851.52</v>
      </c>
      <c r="I40" s="42">
        <v>851.52</v>
      </c>
      <c r="J40" s="42">
        <v>851.52</v>
      </c>
      <c r="K40" s="42">
        <v>851.52</v>
      </c>
      <c r="L40" s="42">
        <v>902.52</v>
      </c>
      <c r="M40" s="42">
        <v>688.95</v>
      </c>
      <c r="N40" s="42">
        <v>688.95</v>
      </c>
      <c r="O40" s="42">
        <v>688.95</v>
      </c>
      <c r="P40" s="42">
        <v>688.95</v>
      </c>
      <c r="Q40" s="42">
        <v>688.95</v>
      </c>
      <c r="R40" s="42">
        <v>688.95</v>
      </c>
      <c r="S40" s="42">
        <f t="shared" si="22"/>
        <v>9293.8200000000015</v>
      </c>
      <c r="T40" s="41"/>
      <c r="U40" s="88">
        <f t="shared" si="23"/>
        <v>6</v>
      </c>
      <c r="V40" s="88">
        <f t="shared" si="24"/>
        <v>6</v>
      </c>
      <c r="W40" s="88">
        <f t="shared" si="25"/>
        <v>6</v>
      </c>
      <c r="X40" s="88">
        <f t="shared" si="26"/>
        <v>6</v>
      </c>
      <c r="Y40" s="88">
        <f t="shared" si="27"/>
        <v>6</v>
      </c>
      <c r="Z40" s="88">
        <f t="shared" si="28"/>
        <v>6.3593573844419398</v>
      </c>
      <c r="AA40" s="88">
        <f t="shared" si="36"/>
        <v>5.0000651766589899</v>
      </c>
      <c r="AB40" s="88">
        <f t="shared" si="37"/>
        <v>5.0000651766589899</v>
      </c>
      <c r="AC40" s="88">
        <f t="shared" si="38"/>
        <v>5.0000651766589899</v>
      </c>
      <c r="AD40" s="88">
        <f t="shared" si="39"/>
        <v>5.0000651766589899</v>
      </c>
      <c r="AE40" s="88">
        <f t="shared" si="40"/>
        <v>5.0000651766589899</v>
      </c>
      <c r="AF40" s="88">
        <f t="shared" si="41"/>
        <v>5.0000651766589899</v>
      </c>
      <c r="AG40" s="88">
        <f t="shared" si="35"/>
        <v>5.5299790370329909</v>
      </c>
      <c r="AI40" s="102"/>
      <c r="AJ40" s="97"/>
      <c r="AL40" s="30">
        <v>1</v>
      </c>
      <c r="AM40" s="221">
        <f t="shared" si="42"/>
        <v>5.5299790370329909</v>
      </c>
    </row>
    <row r="41" spans="1:39" s="30" customFormat="1" ht="11.25" customHeight="1">
      <c r="A41" s="29" t="s">
        <v>96</v>
      </c>
      <c r="B41" s="29" t="s">
        <v>350</v>
      </c>
      <c r="C41" s="41">
        <v>267.82757992201624</v>
      </c>
      <c r="D41" s="41">
        <v>275.86</v>
      </c>
      <c r="E41" s="41">
        <v>275.86</v>
      </c>
      <c r="F41" s="41"/>
      <c r="G41" s="42">
        <v>275.86</v>
      </c>
      <c r="H41" s="42">
        <v>275.86</v>
      </c>
      <c r="I41" s="42">
        <v>275.86</v>
      </c>
      <c r="J41" s="42">
        <v>275.86</v>
      </c>
      <c r="K41" s="42">
        <v>275.86</v>
      </c>
      <c r="L41" s="42">
        <v>275.86</v>
      </c>
      <c r="M41" s="42">
        <v>267.83</v>
      </c>
      <c r="N41" s="42">
        <v>267.83</v>
      </c>
      <c r="O41" s="42">
        <v>267.83</v>
      </c>
      <c r="P41" s="42">
        <v>267.83</v>
      </c>
      <c r="Q41" s="42">
        <v>267.83</v>
      </c>
      <c r="R41" s="42">
        <v>267.83</v>
      </c>
      <c r="S41" s="42">
        <f t="shared" ref="S41" si="53">SUM(G41:R41)</f>
        <v>3262.14</v>
      </c>
      <c r="T41" s="41"/>
      <c r="U41" s="88">
        <f t="shared" si="23"/>
        <v>1</v>
      </c>
      <c r="V41" s="88">
        <f t="shared" si="24"/>
        <v>1</v>
      </c>
      <c r="W41" s="88">
        <f t="shared" si="25"/>
        <v>1</v>
      </c>
      <c r="X41" s="88">
        <f t="shared" si="26"/>
        <v>1</v>
      </c>
      <c r="Y41" s="88">
        <f t="shared" si="27"/>
        <v>1</v>
      </c>
      <c r="Z41" s="88">
        <f t="shared" si="28"/>
        <v>1</v>
      </c>
      <c r="AA41" s="88">
        <f t="shared" si="36"/>
        <v>1.0000090359550888</v>
      </c>
      <c r="AB41" s="88">
        <f t="shared" si="37"/>
        <v>1.0000090359550888</v>
      </c>
      <c r="AC41" s="88">
        <f t="shared" si="38"/>
        <v>1.0000090359550888</v>
      </c>
      <c r="AD41" s="88">
        <f t="shared" si="39"/>
        <v>1.0000090359550888</v>
      </c>
      <c r="AE41" s="88">
        <f t="shared" si="40"/>
        <v>1.0000090359550888</v>
      </c>
      <c r="AF41" s="88">
        <f t="shared" si="41"/>
        <v>1.0000090359550888</v>
      </c>
      <c r="AG41" s="88">
        <f t="shared" ref="AG41" si="54">SUM(U41:AF41)/12</f>
        <v>1.0000045179775443</v>
      </c>
      <c r="AI41" s="102"/>
      <c r="AJ41" s="97"/>
      <c r="AL41" s="30">
        <v>1</v>
      </c>
      <c r="AM41" s="221">
        <f t="shared" si="42"/>
        <v>1.0000045179775443</v>
      </c>
    </row>
    <row r="42" spans="1:39" s="30" customFormat="1" ht="12" customHeight="1">
      <c r="A42" s="29" t="s">
        <v>99</v>
      </c>
      <c r="B42" s="29" t="s">
        <v>151</v>
      </c>
      <c r="C42" s="41">
        <v>183.39774963582616</v>
      </c>
      <c r="D42" s="41">
        <v>188.9</v>
      </c>
      <c r="E42" s="41">
        <v>200.55</v>
      </c>
      <c r="F42" s="41"/>
      <c r="G42" s="42">
        <v>3211.3</v>
      </c>
      <c r="H42" s="42">
        <v>2455.6999999999998</v>
      </c>
      <c r="I42" s="42">
        <v>2266.8000000000002</v>
      </c>
      <c r="J42" s="42">
        <v>2077.9</v>
      </c>
      <c r="K42" s="42">
        <v>2077.9</v>
      </c>
      <c r="L42" s="42">
        <v>2206.0500000000002</v>
      </c>
      <c r="M42" s="42">
        <v>3117.8</v>
      </c>
      <c r="N42" s="42">
        <v>3117.8</v>
      </c>
      <c r="O42" s="42">
        <v>3117.8</v>
      </c>
      <c r="P42" s="42">
        <v>3117.8</v>
      </c>
      <c r="Q42" s="42">
        <v>3117.8</v>
      </c>
      <c r="R42" s="42">
        <v>3117.8</v>
      </c>
      <c r="S42" s="42">
        <f t="shared" si="22"/>
        <v>33002.449999999997</v>
      </c>
      <c r="T42" s="41"/>
      <c r="U42" s="88">
        <f t="shared" si="23"/>
        <v>17</v>
      </c>
      <c r="V42" s="88">
        <f t="shared" si="24"/>
        <v>12.999999999999998</v>
      </c>
      <c r="W42" s="88">
        <f t="shared" si="25"/>
        <v>12</v>
      </c>
      <c r="X42" s="88">
        <f t="shared" si="26"/>
        <v>11</v>
      </c>
      <c r="Y42" s="88">
        <f t="shared" si="27"/>
        <v>11</v>
      </c>
      <c r="Z42" s="88">
        <f t="shared" si="28"/>
        <v>11.678401270513501</v>
      </c>
      <c r="AA42" s="88">
        <f t="shared" si="36"/>
        <v>17.000208596839556</v>
      </c>
      <c r="AB42" s="88">
        <f t="shared" si="37"/>
        <v>17.000208596839556</v>
      </c>
      <c r="AC42" s="88">
        <f t="shared" si="38"/>
        <v>17.000208596839556</v>
      </c>
      <c r="AD42" s="88">
        <f t="shared" si="39"/>
        <v>17.000208596839556</v>
      </c>
      <c r="AE42" s="88">
        <f t="shared" si="40"/>
        <v>17.000208596839556</v>
      </c>
      <c r="AF42" s="88">
        <f t="shared" si="41"/>
        <v>17.000208596839556</v>
      </c>
      <c r="AG42" s="88">
        <f t="shared" si="35"/>
        <v>14.80663773762924</v>
      </c>
      <c r="AI42" s="102"/>
      <c r="AJ42" s="97"/>
      <c r="AL42" s="30">
        <v>1</v>
      </c>
      <c r="AM42" s="221">
        <f t="shared" si="42"/>
        <v>14.80663773762924</v>
      </c>
    </row>
    <row r="43" spans="1:39" s="30" customFormat="1" ht="12" customHeight="1">
      <c r="A43" s="29" t="s">
        <v>100</v>
      </c>
      <c r="B43" s="29" t="s">
        <v>292</v>
      </c>
      <c r="C43" s="41">
        <v>356.4463812151514</v>
      </c>
      <c r="D43" s="41">
        <v>367.14</v>
      </c>
      <c r="E43" s="41">
        <v>390.43</v>
      </c>
      <c r="F43" s="41"/>
      <c r="G43" s="42">
        <v>367.14</v>
      </c>
      <c r="H43" s="42">
        <v>2202.84</v>
      </c>
      <c r="I43" s="42">
        <v>2937.12</v>
      </c>
      <c r="J43" s="42">
        <v>2937.12</v>
      </c>
      <c r="K43" s="42">
        <v>2937.12</v>
      </c>
      <c r="L43" s="42">
        <v>3123.44</v>
      </c>
      <c r="M43" s="42">
        <v>356.45</v>
      </c>
      <c r="N43" s="42">
        <v>356.45</v>
      </c>
      <c r="O43" s="42">
        <v>356.45</v>
      </c>
      <c r="P43" s="42">
        <v>356.45</v>
      </c>
      <c r="Q43" s="42">
        <v>356.45</v>
      </c>
      <c r="R43" s="42">
        <v>356.45</v>
      </c>
      <c r="S43" s="42">
        <f t="shared" ref="S43" si="55">SUM(G43:R43)</f>
        <v>16643.480000000003</v>
      </c>
      <c r="T43" s="41"/>
      <c r="U43" s="88">
        <f t="shared" si="23"/>
        <v>1</v>
      </c>
      <c r="V43" s="88">
        <f t="shared" si="24"/>
        <v>6.0000000000000009</v>
      </c>
      <c r="W43" s="88">
        <f t="shared" si="25"/>
        <v>8</v>
      </c>
      <c r="X43" s="88">
        <f t="shared" si="26"/>
        <v>8</v>
      </c>
      <c r="Y43" s="88">
        <f t="shared" si="27"/>
        <v>8</v>
      </c>
      <c r="Z43" s="88">
        <f t="shared" si="28"/>
        <v>8.5074903306640515</v>
      </c>
      <c r="AA43" s="88">
        <f t="shared" si="36"/>
        <v>1.0000101523960947</v>
      </c>
      <c r="AB43" s="88">
        <f t="shared" si="37"/>
        <v>1.0000101523960947</v>
      </c>
      <c r="AC43" s="88">
        <f t="shared" si="38"/>
        <v>1.0000101523960947</v>
      </c>
      <c r="AD43" s="88">
        <f t="shared" si="39"/>
        <v>1.0000101523960947</v>
      </c>
      <c r="AE43" s="88">
        <f t="shared" si="40"/>
        <v>1.0000101523960947</v>
      </c>
      <c r="AF43" s="88">
        <f t="shared" si="41"/>
        <v>1.0000101523960947</v>
      </c>
      <c r="AG43" s="88">
        <f t="shared" ref="AG43" si="56">SUM(U43:AF43)/12</f>
        <v>3.7922959370867182</v>
      </c>
      <c r="AI43" s="102"/>
      <c r="AJ43" s="97"/>
      <c r="AL43" s="30">
        <v>1</v>
      </c>
      <c r="AM43" s="221">
        <f t="shared" si="42"/>
        <v>3.7922959370867182</v>
      </c>
    </row>
    <row r="44" spans="1:39" s="30" customFormat="1" ht="12" customHeight="1">
      <c r="A44" s="29" t="s">
        <v>116</v>
      </c>
      <c r="B44" s="29" t="s">
        <v>168</v>
      </c>
      <c r="C44" s="41">
        <v>10.766545828617529</v>
      </c>
      <c r="D44" s="41">
        <v>11.09</v>
      </c>
      <c r="E44" s="41">
        <v>11.75</v>
      </c>
      <c r="F44" s="41"/>
      <c r="G44" s="42">
        <v>177.44</v>
      </c>
      <c r="H44" s="42">
        <v>166.35</v>
      </c>
      <c r="I44" s="42">
        <v>166.35</v>
      </c>
      <c r="J44" s="42">
        <v>166.35</v>
      </c>
      <c r="K44" s="42">
        <v>166.35</v>
      </c>
      <c r="L44" s="42">
        <v>176.25</v>
      </c>
      <c r="M44" s="42">
        <v>172.32</v>
      </c>
      <c r="N44" s="42">
        <v>172.32</v>
      </c>
      <c r="O44" s="42">
        <v>172.32</v>
      </c>
      <c r="P44" s="42">
        <v>172.32</v>
      </c>
      <c r="Q44" s="42">
        <v>172.32</v>
      </c>
      <c r="R44" s="42">
        <v>172.32</v>
      </c>
      <c r="S44" s="42">
        <f t="shared" si="22"/>
        <v>2053.0099999999998</v>
      </c>
      <c r="T44" s="41"/>
      <c r="U44" s="88">
        <f t="shared" si="23"/>
        <v>16</v>
      </c>
      <c r="V44" s="88">
        <f t="shared" si="24"/>
        <v>15</v>
      </c>
      <c r="W44" s="88">
        <f t="shared" si="25"/>
        <v>15</v>
      </c>
      <c r="X44" s="88">
        <f t="shared" si="26"/>
        <v>15</v>
      </c>
      <c r="Y44" s="88">
        <f t="shared" si="27"/>
        <v>15</v>
      </c>
      <c r="Z44" s="88">
        <f t="shared" si="28"/>
        <v>15.892696122633003</v>
      </c>
      <c r="AA44" s="88">
        <f t="shared" si="36"/>
        <v>16.005133191554588</v>
      </c>
      <c r="AB44" s="88">
        <f t="shared" si="37"/>
        <v>16.005133191554588</v>
      </c>
      <c r="AC44" s="88">
        <f t="shared" si="38"/>
        <v>16.005133191554588</v>
      </c>
      <c r="AD44" s="88">
        <f t="shared" si="39"/>
        <v>16.005133191554588</v>
      </c>
      <c r="AE44" s="88">
        <f t="shared" si="40"/>
        <v>16.005133191554588</v>
      </c>
      <c r="AF44" s="88">
        <f t="shared" si="41"/>
        <v>16.005133191554588</v>
      </c>
      <c r="AG44" s="88">
        <f t="shared" si="35"/>
        <v>15.660291272663379</v>
      </c>
      <c r="AI44" s="102"/>
      <c r="AJ44" s="65">
        <v>1</v>
      </c>
      <c r="AK44" s="225">
        <f>+AJ44*AG44</f>
        <v>15.660291272663379</v>
      </c>
      <c r="AM44" s="221">
        <f t="shared" si="42"/>
        <v>0</v>
      </c>
    </row>
    <row r="45" spans="1:39" s="30" customFormat="1" ht="12" customHeight="1">
      <c r="A45" s="29" t="s">
        <v>117</v>
      </c>
      <c r="B45" s="29" t="s">
        <v>169</v>
      </c>
      <c r="C45" s="41">
        <v>12.857238275119244</v>
      </c>
      <c r="D45" s="41">
        <v>13.24</v>
      </c>
      <c r="E45" s="41">
        <v>14.19</v>
      </c>
      <c r="F45" s="41"/>
      <c r="G45" s="42">
        <v>132.4</v>
      </c>
      <c r="H45" s="42">
        <v>132.4</v>
      </c>
      <c r="I45" s="42">
        <v>132.4</v>
      </c>
      <c r="J45" s="42">
        <v>132.4</v>
      </c>
      <c r="K45" s="42">
        <v>132.4</v>
      </c>
      <c r="L45" s="42">
        <v>141.9</v>
      </c>
      <c r="M45" s="42">
        <v>141.46</v>
      </c>
      <c r="N45" s="42">
        <v>141.46</v>
      </c>
      <c r="O45" s="42">
        <v>141.46</v>
      </c>
      <c r="P45" s="42">
        <v>141.46</v>
      </c>
      <c r="Q45" s="42">
        <v>141.46</v>
      </c>
      <c r="R45" s="42">
        <v>128.6</v>
      </c>
      <c r="S45" s="42">
        <f t="shared" si="22"/>
        <v>1639.8</v>
      </c>
      <c r="T45" s="41"/>
      <c r="U45" s="88">
        <f t="shared" si="23"/>
        <v>10</v>
      </c>
      <c r="V45" s="88">
        <f t="shared" si="24"/>
        <v>10</v>
      </c>
      <c r="W45" s="88">
        <f t="shared" si="25"/>
        <v>10</v>
      </c>
      <c r="X45" s="88">
        <f t="shared" si="26"/>
        <v>10</v>
      </c>
      <c r="Y45" s="88">
        <f t="shared" si="27"/>
        <v>10</v>
      </c>
      <c r="Z45" s="88">
        <f t="shared" si="28"/>
        <v>10.717522658610273</v>
      </c>
      <c r="AA45" s="88">
        <f t="shared" si="36"/>
        <v>11.00236279152943</v>
      </c>
      <c r="AB45" s="88">
        <f t="shared" si="37"/>
        <v>11.00236279152943</v>
      </c>
      <c r="AC45" s="88">
        <f t="shared" si="38"/>
        <v>11.00236279152943</v>
      </c>
      <c r="AD45" s="88">
        <f t="shared" si="39"/>
        <v>11.00236279152943</v>
      </c>
      <c r="AE45" s="88">
        <f t="shared" si="40"/>
        <v>11.00236279152943</v>
      </c>
      <c r="AF45" s="88">
        <f t="shared" si="41"/>
        <v>10.002147992299482</v>
      </c>
      <c r="AG45" s="88">
        <f t="shared" si="35"/>
        <v>10.477623717379744</v>
      </c>
      <c r="AI45" s="102"/>
      <c r="AJ45" s="65">
        <v>1</v>
      </c>
      <c r="AK45" s="225">
        <f>+AJ45*AG45</f>
        <v>10.477623717379744</v>
      </c>
      <c r="AM45" s="221">
        <f t="shared" si="42"/>
        <v>0</v>
      </c>
    </row>
    <row r="46" spans="1:39" s="30" customFormat="1" ht="12" customHeight="1">
      <c r="A46" s="29" t="s">
        <v>109</v>
      </c>
      <c r="B46" s="29" t="s">
        <v>161</v>
      </c>
      <c r="C46" s="41">
        <v>54.68</v>
      </c>
      <c r="D46" s="41">
        <v>54.68</v>
      </c>
      <c r="E46" s="41">
        <v>54.68</v>
      </c>
      <c r="F46" s="41"/>
      <c r="G46" s="42">
        <v>0</v>
      </c>
      <c r="H46" s="42">
        <v>0</v>
      </c>
      <c r="I46" s="42">
        <v>0</v>
      </c>
      <c r="J46" s="42">
        <v>0</v>
      </c>
      <c r="K46" s="42">
        <v>0</v>
      </c>
      <c r="L46" s="42">
        <v>0</v>
      </c>
      <c r="M46" s="42">
        <v>0</v>
      </c>
      <c r="N46" s="42">
        <v>0</v>
      </c>
      <c r="O46" s="42">
        <v>27.34</v>
      </c>
      <c r="P46" s="42">
        <v>0</v>
      </c>
      <c r="Q46" s="42">
        <v>0</v>
      </c>
      <c r="R46" s="42">
        <v>0</v>
      </c>
      <c r="S46" s="42">
        <f t="shared" ref="S46:S47" si="57">SUM(G46:R46)</f>
        <v>27.34</v>
      </c>
      <c r="T46" s="41"/>
      <c r="U46" s="88">
        <f t="shared" si="23"/>
        <v>0</v>
      </c>
      <c r="V46" s="88">
        <f t="shared" si="24"/>
        <v>0</v>
      </c>
      <c r="W46" s="88">
        <f t="shared" si="25"/>
        <v>0</v>
      </c>
      <c r="X46" s="88">
        <f t="shared" si="26"/>
        <v>0</v>
      </c>
      <c r="Y46" s="88">
        <f t="shared" si="27"/>
        <v>0</v>
      </c>
      <c r="Z46" s="88">
        <f t="shared" si="28"/>
        <v>0</v>
      </c>
      <c r="AA46" s="88">
        <f t="shared" ref="AA46:AA47" si="58">M46/$C46</f>
        <v>0</v>
      </c>
      <c r="AB46" s="88">
        <f t="shared" ref="AB46:AB47" si="59">N46/$C46</f>
        <v>0</v>
      </c>
      <c r="AC46" s="88">
        <f t="shared" ref="AC46:AC47" si="60">O46/$C46</f>
        <v>0.5</v>
      </c>
      <c r="AD46" s="88">
        <f t="shared" ref="AD46:AD47" si="61">P46/$C46</f>
        <v>0</v>
      </c>
      <c r="AE46" s="88">
        <f t="shared" ref="AE46:AE47" si="62">Q46/$C46</f>
        <v>0</v>
      </c>
      <c r="AF46" s="88">
        <f t="shared" ref="AF46:AF47" si="63">R46/$C46</f>
        <v>0</v>
      </c>
      <c r="AG46" s="88">
        <f>SUM(U46:AF46)/12</f>
        <v>4.1666666666666664E-2</v>
      </c>
      <c r="AI46" s="102"/>
      <c r="AJ46" s="65"/>
      <c r="AL46" s="30">
        <v>1</v>
      </c>
      <c r="AM46" s="221">
        <f t="shared" si="42"/>
        <v>4.1666666666666664E-2</v>
      </c>
    </row>
    <row r="47" spans="1:39" s="30" customFormat="1" ht="12" customHeight="1">
      <c r="A47" s="29" t="s">
        <v>333</v>
      </c>
      <c r="B47" s="29" t="s">
        <v>177</v>
      </c>
      <c r="C47" s="41">
        <v>54</v>
      </c>
      <c r="D47" s="41">
        <v>54</v>
      </c>
      <c r="E47" s="41">
        <v>54</v>
      </c>
      <c r="F47" s="41"/>
      <c r="G47" s="42">
        <v>0</v>
      </c>
      <c r="H47" s="42">
        <v>0</v>
      </c>
      <c r="I47" s="42">
        <v>0</v>
      </c>
      <c r="J47" s="42">
        <v>0</v>
      </c>
      <c r="K47" s="42">
        <v>0</v>
      </c>
      <c r="L47" s="42">
        <v>0</v>
      </c>
      <c r="M47" s="42">
        <v>0</v>
      </c>
      <c r="N47" s="42">
        <v>0</v>
      </c>
      <c r="O47" s="42">
        <v>7.2</v>
      </c>
      <c r="P47" s="42">
        <v>54</v>
      </c>
      <c r="Q47" s="42">
        <v>-54</v>
      </c>
      <c r="R47" s="42">
        <v>0</v>
      </c>
      <c r="S47" s="42">
        <f t="shared" si="57"/>
        <v>7.2000000000000028</v>
      </c>
      <c r="T47" s="41"/>
      <c r="U47" s="88">
        <f t="shared" si="23"/>
        <v>0</v>
      </c>
      <c r="V47" s="88">
        <f t="shared" si="24"/>
        <v>0</v>
      </c>
      <c r="W47" s="88">
        <f t="shared" si="25"/>
        <v>0</v>
      </c>
      <c r="X47" s="88">
        <f t="shared" si="26"/>
        <v>0</v>
      </c>
      <c r="Y47" s="88">
        <f t="shared" si="27"/>
        <v>0</v>
      </c>
      <c r="Z47" s="88">
        <f t="shared" si="28"/>
        <v>0</v>
      </c>
      <c r="AA47" s="88">
        <f t="shared" si="58"/>
        <v>0</v>
      </c>
      <c r="AB47" s="88">
        <f t="shared" si="59"/>
        <v>0</v>
      </c>
      <c r="AC47" s="88">
        <f t="shared" si="60"/>
        <v>0.13333333333333333</v>
      </c>
      <c r="AD47" s="88">
        <f t="shared" si="61"/>
        <v>1</v>
      </c>
      <c r="AE47" s="88">
        <f t="shared" si="62"/>
        <v>-1</v>
      </c>
      <c r="AF47" s="88">
        <f t="shared" si="63"/>
        <v>0</v>
      </c>
      <c r="AG47" s="88"/>
      <c r="AI47" s="102"/>
      <c r="AJ47" s="97"/>
    </row>
    <row r="48" spans="1:39" s="30" customFormat="1" ht="12" customHeight="1">
      <c r="A48" s="29" t="s">
        <v>118</v>
      </c>
      <c r="B48" s="29" t="s">
        <v>179</v>
      </c>
      <c r="C48" s="41">
        <v>11.64</v>
      </c>
      <c r="D48" s="41">
        <v>11.64</v>
      </c>
      <c r="E48" s="41">
        <v>11.64</v>
      </c>
      <c r="F48" s="41"/>
      <c r="G48" s="42">
        <v>0</v>
      </c>
      <c r="H48" s="42">
        <v>0</v>
      </c>
      <c r="I48" s="42">
        <v>0</v>
      </c>
      <c r="J48" s="42">
        <v>0</v>
      </c>
      <c r="K48" s="42">
        <v>12.35</v>
      </c>
      <c r="L48" s="42">
        <v>13.14</v>
      </c>
      <c r="M48" s="42">
        <v>0</v>
      </c>
      <c r="N48" s="42">
        <v>11.99</v>
      </c>
      <c r="O48" s="42">
        <v>0</v>
      </c>
      <c r="P48" s="42">
        <v>11.99</v>
      </c>
      <c r="Q48" s="42">
        <v>0</v>
      </c>
      <c r="R48" s="42">
        <v>0</v>
      </c>
      <c r="S48" s="42">
        <f t="shared" ref="S48" si="64">SUM(G48:R48)</f>
        <v>49.470000000000006</v>
      </c>
      <c r="T48" s="41"/>
      <c r="U48" s="22"/>
      <c r="V48" s="22"/>
      <c r="W48" s="22"/>
      <c r="X48" s="22"/>
      <c r="Y48" s="22"/>
      <c r="Z48" s="22"/>
      <c r="AA48" s="22"/>
      <c r="AB48" s="22"/>
      <c r="AC48" s="22"/>
      <c r="AD48" s="22"/>
      <c r="AE48" s="22"/>
      <c r="AF48" s="22"/>
      <c r="AG48" s="22"/>
      <c r="AI48" s="102"/>
      <c r="AJ48" s="97"/>
    </row>
    <row r="49" spans="1:41" s="30" customFormat="1" ht="12" customHeight="1">
      <c r="A49" s="29" t="s">
        <v>119</v>
      </c>
      <c r="B49" s="29" t="s">
        <v>180</v>
      </c>
      <c r="C49" s="41">
        <v>19.600000000000001</v>
      </c>
      <c r="D49" s="41">
        <v>19.600000000000001</v>
      </c>
      <c r="E49" s="41">
        <v>19.600000000000001</v>
      </c>
      <c r="F49" s="41"/>
      <c r="G49" s="42">
        <v>0</v>
      </c>
      <c r="H49" s="42">
        <v>0</v>
      </c>
      <c r="I49" s="42">
        <v>0</v>
      </c>
      <c r="J49" s="42">
        <v>0</v>
      </c>
      <c r="K49" s="42">
        <v>20.18</v>
      </c>
      <c r="L49" s="42">
        <v>21.7</v>
      </c>
      <c r="M49" s="42">
        <v>0</v>
      </c>
      <c r="N49" s="42">
        <v>39.200000000000003</v>
      </c>
      <c r="O49" s="42">
        <v>19.600000000000001</v>
      </c>
      <c r="P49" s="42">
        <v>0</v>
      </c>
      <c r="Q49" s="42">
        <v>0</v>
      </c>
      <c r="R49" s="42">
        <v>0</v>
      </c>
      <c r="S49" s="42">
        <f t="shared" si="22"/>
        <v>100.68</v>
      </c>
      <c r="T49" s="41"/>
      <c r="U49" s="22"/>
      <c r="V49" s="22"/>
      <c r="W49" s="22"/>
      <c r="X49" s="22"/>
      <c r="Y49" s="22"/>
      <c r="Z49" s="22"/>
      <c r="AA49" s="22"/>
      <c r="AB49" s="22"/>
      <c r="AC49" s="22"/>
      <c r="AD49" s="22"/>
      <c r="AE49" s="22"/>
      <c r="AF49" s="22"/>
      <c r="AG49" s="22"/>
      <c r="AI49" s="102"/>
      <c r="AJ49" s="97"/>
    </row>
    <row r="50" spans="1:41" s="30" customFormat="1" ht="12" customHeight="1">
      <c r="A50" s="29" t="s">
        <v>121</v>
      </c>
      <c r="B50" s="29" t="s">
        <v>182</v>
      </c>
      <c r="C50" s="41">
        <v>19.600000000000001</v>
      </c>
      <c r="D50" s="41">
        <v>19.600000000000001</v>
      </c>
      <c r="E50" s="41">
        <v>19.600000000000001</v>
      </c>
      <c r="F50" s="41"/>
      <c r="G50" s="42">
        <v>66.66</v>
      </c>
      <c r="H50" s="42">
        <v>0</v>
      </c>
      <c r="I50" s="42">
        <v>0</v>
      </c>
      <c r="J50" s="42">
        <v>0</v>
      </c>
      <c r="K50" s="42">
        <v>0</v>
      </c>
      <c r="L50" s="42">
        <v>0</v>
      </c>
      <c r="M50" s="42">
        <v>0</v>
      </c>
      <c r="N50" s="42">
        <v>0</v>
      </c>
      <c r="O50" s="42">
        <v>64.72</v>
      </c>
      <c r="P50" s="42">
        <v>0</v>
      </c>
      <c r="Q50" s="42">
        <v>0</v>
      </c>
      <c r="R50" s="42">
        <v>0</v>
      </c>
      <c r="S50" s="42">
        <f t="shared" ref="S50" si="65">SUM(G50:R50)</f>
        <v>131.38</v>
      </c>
      <c r="T50" s="41"/>
      <c r="U50" s="22"/>
      <c r="V50" s="22"/>
      <c r="W50" s="22"/>
      <c r="X50" s="22"/>
      <c r="Y50" s="22"/>
      <c r="Z50" s="22"/>
      <c r="AA50" s="22"/>
      <c r="AB50" s="22"/>
      <c r="AC50" s="22"/>
      <c r="AD50" s="22"/>
      <c r="AE50" s="22"/>
      <c r="AF50" s="22"/>
      <c r="AG50" s="22"/>
      <c r="AI50" s="102"/>
      <c r="AJ50" s="97"/>
    </row>
    <row r="51" spans="1:41" s="30" customFormat="1" ht="12" customHeight="1">
      <c r="A51" s="29" t="s">
        <v>129</v>
      </c>
      <c r="B51" s="29" t="s">
        <v>394</v>
      </c>
      <c r="C51" s="41">
        <v>56.89</v>
      </c>
      <c r="D51" s="41">
        <v>56.89</v>
      </c>
      <c r="E51" s="41">
        <v>56.89</v>
      </c>
      <c r="F51" s="41"/>
      <c r="G51" s="42">
        <v>0</v>
      </c>
      <c r="H51" s="42">
        <v>0</v>
      </c>
      <c r="I51" s="42">
        <v>0</v>
      </c>
      <c r="J51" s="42">
        <v>0</v>
      </c>
      <c r="K51" s="42">
        <v>0</v>
      </c>
      <c r="L51" s="42">
        <v>0</v>
      </c>
      <c r="M51" s="42">
        <v>0</v>
      </c>
      <c r="N51" s="42">
        <v>0</v>
      </c>
      <c r="O51" s="42">
        <v>0</v>
      </c>
      <c r="P51" s="42">
        <v>0</v>
      </c>
      <c r="Q51" s="42">
        <v>0</v>
      </c>
      <c r="R51" s="42">
        <v>0</v>
      </c>
      <c r="S51" s="42">
        <f t="shared" ref="S51" si="66">SUM(G51:R51)</f>
        <v>0</v>
      </c>
      <c r="T51" s="41"/>
      <c r="U51" s="22"/>
      <c r="V51" s="22"/>
      <c r="W51" s="22"/>
      <c r="X51" s="22"/>
      <c r="Y51" s="22"/>
      <c r="Z51" s="22"/>
      <c r="AA51" s="22"/>
      <c r="AB51" s="22"/>
      <c r="AC51" s="22"/>
      <c r="AD51" s="22"/>
      <c r="AE51" s="22"/>
      <c r="AF51" s="22"/>
      <c r="AG51" s="22"/>
      <c r="AI51" s="102"/>
      <c r="AJ51" s="97"/>
    </row>
    <row r="52" spans="1:41" s="30" customFormat="1" ht="12" customHeight="1">
      <c r="A52" s="29" t="s">
        <v>405</v>
      </c>
      <c r="B52" s="29" t="s">
        <v>406</v>
      </c>
      <c r="C52" s="41">
        <v>45</v>
      </c>
      <c r="D52" s="41">
        <v>45</v>
      </c>
      <c r="E52" s="41">
        <v>45</v>
      </c>
      <c r="F52" s="41"/>
      <c r="G52" s="42">
        <v>51.19</v>
      </c>
      <c r="H52" s="42">
        <v>0</v>
      </c>
      <c r="I52" s="42">
        <v>51.19</v>
      </c>
      <c r="J52" s="42">
        <v>0</v>
      </c>
      <c r="K52" s="42">
        <v>0</v>
      </c>
      <c r="L52" s="42">
        <v>0</v>
      </c>
      <c r="M52" s="42">
        <v>0</v>
      </c>
      <c r="N52" s="42">
        <v>0</v>
      </c>
      <c r="O52" s="42">
        <v>0</v>
      </c>
      <c r="P52" s="42">
        <v>0</v>
      </c>
      <c r="Q52" s="42">
        <v>0</v>
      </c>
      <c r="R52" s="42">
        <v>0</v>
      </c>
      <c r="S52" s="42">
        <f t="shared" ref="S52" si="67">SUM(G52:R52)</f>
        <v>102.38</v>
      </c>
      <c r="T52" s="41"/>
      <c r="U52" s="22"/>
      <c r="V52" s="22"/>
      <c r="W52" s="22"/>
      <c r="X52" s="22"/>
      <c r="Y52" s="22"/>
      <c r="Z52" s="22"/>
      <c r="AA52" s="22"/>
      <c r="AB52" s="22"/>
      <c r="AC52" s="22"/>
      <c r="AD52" s="22"/>
      <c r="AE52" s="22"/>
      <c r="AF52" s="22"/>
      <c r="AG52" s="22"/>
      <c r="AI52" s="102"/>
      <c r="AJ52" s="97"/>
    </row>
    <row r="53" spans="1:41" s="30" customFormat="1" ht="12" customHeight="1">
      <c r="A53" s="29" t="s">
        <v>107</v>
      </c>
      <c r="B53" s="29" t="s">
        <v>159</v>
      </c>
      <c r="C53" s="41">
        <v>11.41</v>
      </c>
      <c r="D53" s="41">
        <v>11.41</v>
      </c>
      <c r="E53" s="41">
        <v>11.41</v>
      </c>
      <c r="F53" s="41"/>
      <c r="G53" s="42">
        <v>0</v>
      </c>
      <c r="H53" s="42">
        <v>0</v>
      </c>
      <c r="I53" s="42">
        <v>11.75</v>
      </c>
      <c r="J53" s="42">
        <v>0</v>
      </c>
      <c r="K53" s="42">
        <v>11.75</v>
      </c>
      <c r="L53" s="42">
        <v>0</v>
      </c>
      <c r="M53" s="42">
        <v>0</v>
      </c>
      <c r="N53" s="42">
        <v>0</v>
      </c>
      <c r="O53" s="42">
        <v>0</v>
      </c>
      <c r="P53" s="42">
        <v>32.9</v>
      </c>
      <c r="Q53" s="42">
        <v>0</v>
      </c>
      <c r="R53" s="42">
        <v>0</v>
      </c>
      <c r="S53" s="42">
        <f t="shared" si="22"/>
        <v>56.4</v>
      </c>
      <c r="T53" s="41"/>
      <c r="U53" s="22"/>
      <c r="V53" s="22"/>
      <c r="W53" s="22"/>
      <c r="X53" s="22"/>
      <c r="Y53" s="22"/>
      <c r="Z53" s="22"/>
      <c r="AA53" s="22"/>
      <c r="AB53" s="22"/>
      <c r="AC53" s="22"/>
      <c r="AD53" s="22"/>
      <c r="AE53" s="22"/>
      <c r="AF53" s="22"/>
      <c r="AG53" s="22"/>
      <c r="AI53" s="102"/>
      <c r="AJ53" s="97"/>
    </row>
    <row r="54" spans="1:41" s="30" customFormat="1" ht="12" customHeight="1">
      <c r="A54" s="29" t="s">
        <v>329</v>
      </c>
      <c r="B54" s="29" t="s">
        <v>175</v>
      </c>
      <c r="C54" s="41">
        <v>1.48</v>
      </c>
      <c r="D54" s="41">
        <v>1.48</v>
      </c>
      <c r="E54" s="41">
        <v>1.48</v>
      </c>
      <c r="F54" s="41"/>
      <c r="G54" s="42">
        <v>7.85</v>
      </c>
      <c r="H54" s="42">
        <v>47.1</v>
      </c>
      <c r="I54" s="42">
        <v>47.1</v>
      </c>
      <c r="J54" s="42">
        <v>47.1</v>
      </c>
      <c r="K54" s="42">
        <v>34.54</v>
      </c>
      <c r="L54" s="42">
        <v>0</v>
      </c>
      <c r="M54" s="42">
        <v>0</v>
      </c>
      <c r="N54" s="42">
        <v>0</v>
      </c>
      <c r="O54" s="42">
        <v>0</v>
      </c>
      <c r="P54" s="42">
        <v>14.84</v>
      </c>
      <c r="Q54" s="42">
        <v>0</v>
      </c>
      <c r="R54" s="42">
        <v>0</v>
      </c>
      <c r="S54" s="42">
        <f t="shared" si="22"/>
        <v>198.53</v>
      </c>
      <c r="T54" s="41"/>
      <c r="U54" s="88"/>
      <c r="V54" s="88"/>
      <c r="W54" s="88"/>
      <c r="X54" s="88"/>
      <c r="Y54" s="88"/>
      <c r="Z54" s="88"/>
      <c r="AA54" s="88"/>
      <c r="AB54" s="88"/>
      <c r="AC54" s="88"/>
      <c r="AD54" s="88"/>
      <c r="AE54" s="88"/>
      <c r="AF54" s="88"/>
      <c r="AG54" s="88"/>
      <c r="AI54" s="102"/>
      <c r="AJ54" s="97"/>
    </row>
    <row r="55" spans="1:41" s="30" customFormat="1" ht="12" customHeight="1">
      <c r="A55" s="29" t="s">
        <v>337</v>
      </c>
      <c r="B55" s="29" t="s">
        <v>189</v>
      </c>
      <c r="C55" s="41">
        <v>19</v>
      </c>
      <c r="D55" s="41">
        <v>20.18</v>
      </c>
      <c r="E55" s="41">
        <v>20.18</v>
      </c>
      <c r="F55" s="41"/>
      <c r="G55" s="42">
        <v>20.18</v>
      </c>
      <c r="H55" s="42">
        <v>0</v>
      </c>
      <c r="I55" s="42">
        <v>0</v>
      </c>
      <c r="J55" s="42">
        <v>0</v>
      </c>
      <c r="K55" s="42">
        <v>0</v>
      </c>
      <c r="L55" s="42">
        <v>0</v>
      </c>
      <c r="M55" s="42">
        <v>0</v>
      </c>
      <c r="N55" s="42">
        <v>0</v>
      </c>
      <c r="O55" s="42">
        <v>0</v>
      </c>
      <c r="P55" s="42">
        <v>28.05</v>
      </c>
      <c r="Q55" s="42">
        <v>0</v>
      </c>
      <c r="R55" s="42">
        <v>0</v>
      </c>
      <c r="S55" s="42">
        <f t="shared" si="22"/>
        <v>48.230000000000004</v>
      </c>
      <c r="T55" s="41"/>
      <c r="U55" s="88"/>
      <c r="V55" s="88"/>
      <c r="W55" s="88"/>
      <c r="X55" s="88"/>
      <c r="Y55" s="88"/>
      <c r="Z55" s="88"/>
      <c r="AA55" s="88"/>
      <c r="AB55" s="88"/>
      <c r="AC55" s="88"/>
      <c r="AD55" s="88"/>
      <c r="AE55" s="88"/>
      <c r="AF55" s="88"/>
      <c r="AG55" s="88"/>
      <c r="AI55" s="102"/>
      <c r="AJ55" s="97"/>
    </row>
    <row r="56" spans="1:41" s="30" customFormat="1" ht="12" customHeight="1">
      <c r="A56" s="29" t="s">
        <v>339</v>
      </c>
      <c r="B56" s="29" t="s">
        <v>191</v>
      </c>
      <c r="C56" s="41">
        <v>24.15</v>
      </c>
      <c r="D56" s="41">
        <v>24.87</v>
      </c>
      <c r="E56" s="41">
        <v>24.87</v>
      </c>
      <c r="F56" s="41"/>
      <c r="G56" s="42">
        <v>0</v>
      </c>
      <c r="H56" s="42">
        <v>0</v>
      </c>
      <c r="I56" s="42">
        <v>0</v>
      </c>
      <c r="J56" s="42">
        <v>0</v>
      </c>
      <c r="K56" s="42">
        <v>0</v>
      </c>
      <c r="L56" s="42">
        <v>0</v>
      </c>
      <c r="M56" s="42">
        <v>0</v>
      </c>
      <c r="N56" s="42">
        <v>0</v>
      </c>
      <c r="O56" s="42">
        <v>24.15</v>
      </c>
      <c r="P56" s="42">
        <v>0</v>
      </c>
      <c r="Q56" s="42">
        <v>0</v>
      </c>
      <c r="R56" s="42">
        <v>0</v>
      </c>
      <c r="S56" s="42">
        <f t="shared" ref="S56" si="68">SUM(G56:R56)</f>
        <v>24.15</v>
      </c>
      <c r="T56" s="41"/>
      <c r="U56" s="88"/>
      <c r="V56" s="88"/>
      <c r="W56" s="88"/>
      <c r="X56" s="88"/>
      <c r="Y56" s="88"/>
      <c r="Z56" s="88"/>
      <c r="AA56" s="88"/>
      <c r="AB56" s="88"/>
      <c r="AC56" s="88"/>
      <c r="AD56" s="88"/>
      <c r="AE56" s="88"/>
      <c r="AF56" s="88"/>
      <c r="AG56" s="88"/>
      <c r="AI56" s="102"/>
      <c r="AJ56" s="97"/>
    </row>
    <row r="57" spans="1:41" s="30" customFormat="1" ht="12" customHeight="1">
      <c r="A57" s="29" t="s">
        <v>134</v>
      </c>
      <c r="B57" s="29" t="s">
        <v>386</v>
      </c>
      <c r="C57" s="41"/>
      <c r="D57" s="41"/>
      <c r="E57" s="41"/>
      <c r="F57" s="41"/>
      <c r="G57" s="42">
        <v>95.8</v>
      </c>
      <c r="H57" s="42">
        <v>95.8</v>
      </c>
      <c r="I57" s="42">
        <v>158.80000000000001</v>
      </c>
      <c r="J57" s="42">
        <v>95.8</v>
      </c>
      <c r="K57" s="42">
        <v>95.8</v>
      </c>
      <c r="L57" s="42">
        <v>104.13</v>
      </c>
      <c r="M57" s="42">
        <v>93.01</v>
      </c>
      <c r="N57" s="42">
        <v>93.01</v>
      </c>
      <c r="O57" s="42">
        <v>0</v>
      </c>
      <c r="P57" s="42">
        <v>0</v>
      </c>
      <c r="Q57" s="42">
        <v>0</v>
      </c>
      <c r="R57" s="42">
        <v>0</v>
      </c>
      <c r="S57" s="42">
        <f t="shared" si="22"/>
        <v>832.15</v>
      </c>
      <c r="T57" s="41"/>
      <c r="U57" s="22"/>
      <c r="V57" s="22"/>
      <c r="W57" s="22"/>
      <c r="X57" s="22"/>
      <c r="Y57" s="22"/>
      <c r="Z57" s="22"/>
      <c r="AA57" s="22"/>
      <c r="AB57" s="22"/>
      <c r="AC57" s="22"/>
      <c r="AD57" s="22"/>
      <c r="AE57" s="22"/>
      <c r="AF57" s="22"/>
      <c r="AG57" s="22"/>
      <c r="AI57" s="102"/>
      <c r="AJ57" s="97"/>
    </row>
    <row r="58" spans="1:41" s="30" customFormat="1" ht="12" customHeight="1" thickBot="1">
      <c r="A58" s="50"/>
      <c r="B58" s="50"/>
      <c r="C58" s="41"/>
      <c r="D58" s="41"/>
      <c r="E58" s="41"/>
      <c r="F58" s="41"/>
      <c r="G58" s="42"/>
      <c r="H58" s="42"/>
      <c r="I58" s="42"/>
      <c r="J58" s="42"/>
      <c r="K58" s="42"/>
      <c r="L58" s="42"/>
      <c r="M58" s="42"/>
      <c r="N58" s="42"/>
      <c r="O58" s="42"/>
      <c r="P58" s="42"/>
      <c r="Q58" s="42"/>
      <c r="R58" s="42"/>
      <c r="S58" s="42"/>
      <c r="T58" s="41"/>
      <c r="U58" s="22"/>
      <c r="V58" s="22"/>
      <c r="W58" s="22"/>
      <c r="X58" s="22"/>
      <c r="Y58" s="22"/>
      <c r="Z58" s="22"/>
      <c r="AA58" s="22"/>
      <c r="AB58" s="22"/>
      <c r="AC58" s="22"/>
      <c r="AD58" s="22"/>
      <c r="AE58" s="22"/>
      <c r="AF58" s="22"/>
      <c r="AG58" s="22"/>
      <c r="AI58" s="102"/>
      <c r="AJ58" s="97"/>
    </row>
    <row r="59" spans="1:41" s="30" customFormat="1" ht="12" customHeight="1" thickBot="1">
      <c r="A59" s="50"/>
      <c r="B59" s="44" t="s">
        <v>14</v>
      </c>
      <c r="C59" s="41"/>
      <c r="D59" s="41"/>
      <c r="E59" s="41"/>
      <c r="F59" s="41"/>
      <c r="G59" s="70">
        <f t="shared" ref="G59:S59" si="69">SUM(G35:G58)</f>
        <v>10645.45</v>
      </c>
      <c r="H59" s="70">
        <f t="shared" si="69"/>
        <v>11569.71</v>
      </c>
      <c r="I59" s="70">
        <f t="shared" si="69"/>
        <v>12303.16</v>
      </c>
      <c r="J59" s="70">
        <f t="shared" si="69"/>
        <v>12096.42</v>
      </c>
      <c r="K59" s="70">
        <f t="shared" si="69"/>
        <v>12223.74</v>
      </c>
      <c r="L59" s="70">
        <f t="shared" si="69"/>
        <v>12793.71</v>
      </c>
      <c r="M59" s="70">
        <f t="shared" si="69"/>
        <v>10068.92</v>
      </c>
      <c r="N59" s="70">
        <f t="shared" si="69"/>
        <v>10120.11</v>
      </c>
      <c r="O59" s="70">
        <f t="shared" si="69"/>
        <v>10118.92</v>
      </c>
      <c r="P59" s="70">
        <f t="shared" si="69"/>
        <v>10117.689999999999</v>
      </c>
      <c r="Q59" s="70">
        <f t="shared" si="69"/>
        <v>9921.91</v>
      </c>
      <c r="R59" s="70">
        <f t="shared" si="69"/>
        <v>9963.0500000000011</v>
      </c>
      <c r="S59" s="70">
        <f t="shared" si="69"/>
        <v>131942.78999999998</v>
      </c>
      <c r="T59" s="41"/>
      <c r="U59" s="121"/>
      <c r="V59" s="121"/>
      <c r="W59" s="121"/>
      <c r="X59" s="121"/>
      <c r="Y59" s="121"/>
      <c r="Z59" s="121"/>
      <c r="AA59" s="121"/>
      <c r="AB59" s="121"/>
      <c r="AC59" s="121"/>
      <c r="AD59" s="121"/>
      <c r="AE59" s="121"/>
      <c r="AF59" s="121"/>
      <c r="AG59" s="89">
        <f>SUM(AG35:AG47)</f>
        <v>117.21077701402008</v>
      </c>
      <c r="AI59" s="102"/>
      <c r="AJ59" s="97"/>
      <c r="AK59" s="123">
        <f>SUM(AK35:AK57)</f>
        <v>26.137914990043122</v>
      </c>
      <c r="AM59" s="123">
        <f>SUM(AM35:AM57)</f>
        <v>91.072862023976953</v>
      </c>
      <c r="AO59" s="123">
        <f>SUM(AO35:AO57)</f>
        <v>0</v>
      </c>
    </row>
    <row r="60" spans="1:41" s="30" customFormat="1" ht="12" customHeight="1">
      <c r="A60" s="50"/>
      <c r="B60" s="50"/>
      <c r="C60" s="41"/>
      <c r="D60" s="41"/>
      <c r="E60" s="41"/>
      <c r="F60" s="41"/>
      <c r="G60" s="42"/>
      <c r="H60" s="42"/>
      <c r="I60" s="42"/>
      <c r="J60" s="42"/>
      <c r="K60" s="42"/>
      <c r="L60" s="42"/>
      <c r="M60" s="42"/>
      <c r="N60" s="42"/>
      <c r="O60" s="42"/>
      <c r="P60" s="42"/>
      <c r="Q60" s="42"/>
      <c r="R60" s="42"/>
      <c r="S60" s="42"/>
      <c r="T60" s="41"/>
      <c r="U60" s="22"/>
      <c r="V60" s="22"/>
      <c r="W60" s="22"/>
      <c r="X60" s="22"/>
      <c r="Y60" s="22"/>
      <c r="Z60" s="22"/>
      <c r="AA60" s="22"/>
      <c r="AB60" s="22"/>
      <c r="AC60" s="22"/>
      <c r="AD60" s="22"/>
      <c r="AE60" s="22"/>
      <c r="AF60" s="22"/>
      <c r="AG60" s="22"/>
      <c r="AI60" s="102"/>
      <c r="AJ60" s="97"/>
    </row>
    <row r="61" spans="1:41" ht="12" customHeight="1">
      <c r="A61" s="40" t="s">
        <v>15</v>
      </c>
      <c r="B61" s="40" t="s">
        <v>15</v>
      </c>
      <c r="U61" s="22"/>
      <c r="V61" s="22"/>
      <c r="W61" s="22"/>
      <c r="X61" s="22"/>
      <c r="Y61" s="22"/>
      <c r="Z61" s="22"/>
      <c r="AA61" s="22"/>
      <c r="AB61" s="22"/>
      <c r="AC61" s="22"/>
      <c r="AD61" s="22"/>
      <c r="AE61" s="22"/>
      <c r="AF61" s="22"/>
      <c r="AG61" s="22"/>
      <c r="AI61" s="102"/>
      <c r="AJ61" s="97"/>
      <c r="AK61" s="30"/>
    </row>
    <row r="62" spans="1:41" ht="12" customHeight="1">
      <c r="A62" s="30"/>
      <c r="B62" s="30"/>
      <c r="U62" s="22"/>
      <c r="V62" s="22"/>
      <c r="W62" s="22"/>
      <c r="X62" s="22"/>
      <c r="Y62" s="22"/>
      <c r="Z62" s="22"/>
      <c r="AA62" s="22"/>
      <c r="AB62" s="22"/>
      <c r="AC62" s="22"/>
      <c r="AD62" s="22"/>
      <c r="AE62" s="22"/>
      <c r="AF62" s="22"/>
      <c r="AG62" s="22"/>
    </row>
    <row r="63" spans="1:41" ht="12" customHeight="1">
      <c r="A63" s="30"/>
      <c r="B63" s="44" t="s">
        <v>16</v>
      </c>
      <c r="G63" s="70">
        <f t="shared" ref="G63:S63" si="70">SUM(G62:G62)</f>
        <v>0</v>
      </c>
      <c r="H63" s="70">
        <f t="shared" si="70"/>
        <v>0</v>
      </c>
      <c r="I63" s="70">
        <f t="shared" si="70"/>
        <v>0</v>
      </c>
      <c r="J63" s="70">
        <f t="shared" si="70"/>
        <v>0</v>
      </c>
      <c r="K63" s="70">
        <f t="shared" si="70"/>
        <v>0</v>
      </c>
      <c r="L63" s="70">
        <f t="shared" si="70"/>
        <v>0</v>
      </c>
      <c r="M63" s="70">
        <f t="shared" si="70"/>
        <v>0</v>
      </c>
      <c r="N63" s="70">
        <f t="shared" si="70"/>
        <v>0</v>
      </c>
      <c r="O63" s="70">
        <f t="shared" si="70"/>
        <v>0</v>
      </c>
      <c r="P63" s="70">
        <f t="shared" si="70"/>
        <v>0</v>
      </c>
      <c r="Q63" s="70">
        <f t="shared" si="70"/>
        <v>0</v>
      </c>
      <c r="R63" s="70">
        <f t="shared" si="70"/>
        <v>0</v>
      </c>
      <c r="S63" s="70">
        <f t="shared" si="70"/>
        <v>0</v>
      </c>
      <c r="U63" s="22"/>
      <c r="V63" s="22"/>
      <c r="W63" s="22"/>
      <c r="X63" s="22"/>
      <c r="Y63" s="22"/>
      <c r="Z63" s="22"/>
      <c r="AA63" s="22"/>
      <c r="AB63" s="22"/>
      <c r="AC63" s="22"/>
      <c r="AD63" s="22"/>
      <c r="AE63" s="22"/>
      <c r="AF63" s="22"/>
      <c r="AG63" s="22"/>
    </row>
    <row r="64" spans="1:41" ht="12" customHeight="1">
      <c r="A64" s="30"/>
      <c r="B64" s="30"/>
      <c r="O64" s="185"/>
      <c r="U64" s="22"/>
      <c r="V64" s="22"/>
      <c r="W64" s="22"/>
      <c r="X64" s="22"/>
      <c r="Y64" s="22"/>
      <c r="Z64" s="22"/>
      <c r="AA64" s="22"/>
      <c r="AB64" s="22"/>
      <c r="AC64" s="22"/>
      <c r="AD64" s="22"/>
      <c r="AE64" s="22"/>
      <c r="AF64" s="22"/>
      <c r="AG64" s="22"/>
    </row>
    <row r="65" spans="1:41" ht="12" customHeight="1">
      <c r="A65" s="39" t="s">
        <v>17</v>
      </c>
      <c r="B65" s="39" t="s">
        <v>17</v>
      </c>
      <c r="U65" s="22"/>
      <c r="V65" s="22"/>
      <c r="W65" s="22"/>
      <c r="X65" s="22"/>
      <c r="Y65" s="22"/>
      <c r="Z65" s="22"/>
      <c r="AA65" s="22"/>
      <c r="AB65" s="22"/>
      <c r="AC65" s="22"/>
      <c r="AD65" s="22"/>
      <c r="AE65" s="22"/>
      <c r="AF65" s="22"/>
      <c r="AG65" s="22"/>
    </row>
    <row r="66" spans="1:41" ht="12" customHeight="1">
      <c r="A66" s="45"/>
      <c r="B66" s="45"/>
      <c r="U66" s="22"/>
      <c r="V66" s="22"/>
      <c r="W66" s="22"/>
      <c r="X66" s="22"/>
      <c r="Y66" s="22"/>
      <c r="Z66" s="22"/>
      <c r="AA66" s="22"/>
      <c r="AB66" s="22"/>
      <c r="AC66" s="22"/>
      <c r="AD66" s="22"/>
      <c r="AE66" s="22"/>
      <c r="AF66" s="22"/>
      <c r="AG66" s="22"/>
    </row>
    <row r="67" spans="1:41" ht="12" customHeight="1">
      <c r="A67" s="32" t="s">
        <v>18</v>
      </c>
      <c r="B67" s="32" t="s">
        <v>18</v>
      </c>
      <c r="U67" s="22"/>
      <c r="V67" s="22"/>
      <c r="W67" s="22"/>
      <c r="X67" s="22"/>
      <c r="Y67" s="22"/>
      <c r="Z67" s="22"/>
      <c r="AA67" s="22"/>
      <c r="AB67" s="22"/>
      <c r="AC67" s="22"/>
      <c r="AD67" s="22"/>
      <c r="AE67" s="22"/>
      <c r="AF67" s="22"/>
      <c r="AG67" s="22"/>
    </row>
    <row r="68" spans="1:41" ht="12" customHeight="1">
      <c r="A68" s="29" t="s">
        <v>200</v>
      </c>
      <c r="B68" s="29" t="s">
        <v>222</v>
      </c>
      <c r="C68" s="41">
        <v>71.526015307040268</v>
      </c>
      <c r="D68" s="41">
        <v>71.526015307040268</v>
      </c>
      <c r="E68" s="41">
        <v>73.67</v>
      </c>
      <c r="F68" s="41"/>
      <c r="G68" s="42">
        <v>0</v>
      </c>
      <c r="H68" s="42">
        <v>147.34</v>
      </c>
      <c r="I68" s="42">
        <v>515.69000000000005</v>
      </c>
      <c r="J68" s="42">
        <v>147.34</v>
      </c>
      <c r="K68" s="42">
        <v>515.69000000000005</v>
      </c>
      <c r="L68" s="42">
        <v>515.69000000000005</v>
      </c>
      <c r="M68" s="42">
        <v>71.53</v>
      </c>
      <c r="N68" s="42">
        <v>71.53</v>
      </c>
      <c r="O68" s="42">
        <v>71.53</v>
      </c>
      <c r="P68" s="42">
        <v>0</v>
      </c>
      <c r="Q68" s="42">
        <v>143.06</v>
      </c>
      <c r="R68" s="42">
        <v>0</v>
      </c>
      <c r="S68" s="42">
        <f t="shared" ref="S68:S73" si="71">SUM(G68:R68)</f>
        <v>2199.4</v>
      </c>
      <c r="T68" s="41"/>
      <c r="U68" s="88"/>
      <c r="V68" s="88"/>
      <c r="W68" s="88"/>
      <c r="X68" s="88"/>
      <c r="Y68" s="88"/>
      <c r="Z68" s="88"/>
      <c r="AA68" s="88"/>
      <c r="AB68" s="88"/>
      <c r="AC68" s="88"/>
      <c r="AD68" s="88"/>
      <c r="AE68" s="88"/>
      <c r="AF68" s="88"/>
      <c r="AG68" s="88"/>
    </row>
    <row r="69" spans="1:41" ht="12" customHeight="1">
      <c r="A69" s="29" t="s">
        <v>201</v>
      </c>
      <c r="B69" s="29" t="s">
        <v>223</v>
      </c>
      <c r="C69" s="41">
        <v>79.940840637280303</v>
      </c>
      <c r="D69" s="41">
        <v>82.34</v>
      </c>
      <c r="E69" s="41">
        <v>82.34</v>
      </c>
      <c r="F69" s="41"/>
      <c r="G69" s="42">
        <v>411.7</v>
      </c>
      <c r="H69" s="42">
        <v>411.7</v>
      </c>
      <c r="I69" s="42">
        <v>576.38</v>
      </c>
      <c r="J69" s="42">
        <v>494.04</v>
      </c>
      <c r="K69" s="42">
        <v>576.38</v>
      </c>
      <c r="L69" s="42">
        <v>576.38</v>
      </c>
      <c r="M69" s="42">
        <v>479.64</v>
      </c>
      <c r="N69" s="42">
        <v>479.64</v>
      </c>
      <c r="O69" s="42">
        <v>479.64</v>
      </c>
      <c r="P69" s="42">
        <v>559.58000000000004</v>
      </c>
      <c r="Q69" s="42">
        <v>399.7</v>
      </c>
      <c r="R69" s="42">
        <v>479.64</v>
      </c>
      <c r="S69" s="42">
        <f t="shared" si="71"/>
        <v>5924.42</v>
      </c>
      <c r="T69" s="41"/>
      <c r="U69" s="88"/>
      <c r="V69" s="88"/>
      <c r="W69" s="88"/>
      <c r="X69" s="88"/>
      <c r="Y69" s="88"/>
      <c r="Z69" s="88"/>
      <c r="AA69" s="88"/>
      <c r="AB69" s="88"/>
      <c r="AC69" s="88"/>
      <c r="AD69" s="88"/>
      <c r="AE69" s="88"/>
      <c r="AF69" s="88"/>
      <c r="AG69" s="88"/>
    </row>
    <row r="70" spans="1:41" ht="12" customHeight="1">
      <c r="A70" s="29" t="s">
        <v>205</v>
      </c>
      <c r="B70" s="29" t="s">
        <v>227</v>
      </c>
      <c r="C70" s="41">
        <v>152.8728506288958</v>
      </c>
      <c r="D70" s="41">
        <v>157.46</v>
      </c>
      <c r="E70" s="41">
        <v>157.46</v>
      </c>
      <c r="F70" s="41">
        <v>157.46</v>
      </c>
      <c r="G70" s="42">
        <v>0</v>
      </c>
      <c r="H70" s="42">
        <v>0</v>
      </c>
      <c r="I70" s="42">
        <v>157.46</v>
      </c>
      <c r="J70" s="42">
        <v>0</v>
      </c>
      <c r="K70" s="42">
        <v>157.46</v>
      </c>
      <c r="L70" s="42">
        <v>0</v>
      </c>
      <c r="M70" s="42">
        <v>0</v>
      </c>
      <c r="N70" s="42">
        <v>0</v>
      </c>
      <c r="O70" s="42">
        <v>152.87</v>
      </c>
      <c r="P70" s="42">
        <v>0</v>
      </c>
      <c r="Q70" s="42">
        <v>0</v>
      </c>
      <c r="R70" s="42">
        <v>152.87</v>
      </c>
      <c r="S70" s="42">
        <f t="shared" si="71"/>
        <v>620.66000000000008</v>
      </c>
      <c r="T70" s="41"/>
      <c r="U70" s="88"/>
      <c r="V70" s="88"/>
      <c r="W70" s="88"/>
      <c r="X70" s="88"/>
      <c r="Y70" s="88"/>
      <c r="Z70" s="88"/>
      <c r="AA70" s="88"/>
      <c r="AB70" s="88"/>
      <c r="AC70" s="88"/>
      <c r="AD70" s="88"/>
      <c r="AE70" s="88"/>
      <c r="AF70" s="88"/>
      <c r="AG70" s="88"/>
    </row>
    <row r="71" spans="1:41" ht="12" customHeight="1">
      <c r="A71" s="29" t="s">
        <v>210</v>
      </c>
      <c r="B71" s="29" t="s">
        <v>232</v>
      </c>
      <c r="C71" s="41">
        <v>71.526015307040268</v>
      </c>
      <c r="D71" s="41">
        <v>71.526015307040268</v>
      </c>
      <c r="E71" s="41">
        <v>71.526015307040268</v>
      </c>
      <c r="F71" s="41">
        <v>71.526015307040268</v>
      </c>
      <c r="G71" s="42">
        <v>0</v>
      </c>
      <c r="H71" s="42">
        <v>0</v>
      </c>
      <c r="I71" s="42">
        <v>0</v>
      </c>
      <c r="J71" s="42">
        <v>0</v>
      </c>
      <c r="K71" s="42">
        <v>0</v>
      </c>
      <c r="L71" s="42">
        <v>0</v>
      </c>
      <c r="M71" s="42">
        <v>0</v>
      </c>
      <c r="N71" s="42">
        <v>0</v>
      </c>
      <c r="O71" s="42">
        <v>0</v>
      </c>
      <c r="P71" s="42">
        <v>0</v>
      </c>
      <c r="Q71" s="42">
        <v>0</v>
      </c>
      <c r="R71" s="42">
        <v>0</v>
      </c>
      <c r="S71" s="42">
        <f t="shared" ref="S71" si="72">SUM(G71:R71)</f>
        <v>0</v>
      </c>
      <c r="T71" s="41"/>
      <c r="U71" s="88"/>
      <c r="V71" s="88"/>
      <c r="W71" s="88"/>
      <c r="X71" s="88"/>
      <c r="Y71" s="88"/>
      <c r="Z71" s="88"/>
      <c r="AA71" s="88"/>
      <c r="AB71" s="88"/>
      <c r="AC71" s="88"/>
      <c r="AD71" s="88"/>
      <c r="AE71" s="88"/>
      <c r="AF71" s="88"/>
      <c r="AG71" s="88"/>
    </row>
    <row r="72" spans="1:41" ht="12" customHeight="1">
      <c r="A72" s="29" t="s">
        <v>214</v>
      </c>
      <c r="B72" s="29" t="s">
        <v>236</v>
      </c>
      <c r="C72" s="41">
        <v>42.084698039805993</v>
      </c>
      <c r="D72" s="41">
        <v>43.35</v>
      </c>
      <c r="E72" s="41">
        <v>43.35</v>
      </c>
      <c r="F72" s="41"/>
      <c r="G72" s="42">
        <v>43.35</v>
      </c>
      <c r="H72" s="42">
        <v>130.05000000000001</v>
      </c>
      <c r="I72" s="42">
        <v>173.4</v>
      </c>
      <c r="J72" s="42">
        <v>86.7</v>
      </c>
      <c r="K72" s="42">
        <v>173.4</v>
      </c>
      <c r="L72" s="42">
        <v>216.75</v>
      </c>
      <c r="M72" s="42">
        <v>42.08</v>
      </c>
      <c r="N72" s="42">
        <v>84.16</v>
      </c>
      <c r="O72" s="42">
        <v>42.08</v>
      </c>
      <c r="P72" s="42">
        <v>84.16</v>
      </c>
      <c r="Q72" s="42">
        <v>42.08</v>
      </c>
      <c r="R72" s="42">
        <v>42.08</v>
      </c>
      <c r="S72" s="42">
        <f t="shared" si="71"/>
        <v>1160.29</v>
      </c>
      <c r="T72" s="41"/>
      <c r="U72" s="88">
        <f t="shared" ref="U72:U73" si="73">G72/$D72</f>
        <v>1</v>
      </c>
      <c r="V72" s="88">
        <f t="shared" ref="V72:V73" si="74">H72/$D72</f>
        <v>3</v>
      </c>
      <c r="W72" s="88">
        <f t="shared" ref="W72:W73" si="75">I72/$D72</f>
        <v>4</v>
      </c>
      <c r="X72" s="88">
        <f t="shared" ref="X72:X73" si="76">J72/$D72</f>
        <v>2</v>
      </c>
      <c r="Y72" s="88">
        <f t="shared" ref="Y72:Y73" si="77">K72/$D72</f>
        <v>4</v>
      </c>
      <c r="Z72" s="88">
        <f t="shared" ref="Z72:Z73" si="78">L72/$D72</f>
        <v>5</v>
      </c>
      <c r="AA72" s="88">
        <f t="shared" ref="AA72:AA73" si="79">M72/$C72</f>
        <v>0.9998883670306592</v>
      </c>
      <c r="AB72" s="88">
        <f t="shared" ref="AB72:AB73" si="80">N72/$C72</f>
        <v>1.9997767340613184</v>
      </c>
      <c r="AC72" s="88">
        <f t="shared" ref="AC72:AC73" si="81">O72/$C72</f>
        <v>0.9998883670306592</v>
      </c>
      <c r="AD72" s="88">
        <f t="shared" ref="AD72:AD73" si="82">P72/$C72</f>
        <v>1.9997767340613184</v>
      </c>
      <c r="AE72" s="88">
        <f t="shared" ref="AE72:AE73" si="83">Q72/$C72</f>
        <v>0.9998883670306592</v>
      </c>
      <c r="AF72" s="88">
        <f t="shared" ref="AF72:AF73" si="84">R72/$C72</f>
        <v>0.9998883670306592</v>
      </c>
      <c r="AG72" s="88">
        <f>SUM(U72:AF72)/12</f>
        <v>2.2499255780204397</v>
      </c>
      <c r="AN72" s="29">
        <v>1</v>
      </c>
      <c r="AO72" s="81">
        <f>+AN72*AG72</f>
        <v>2.2499255780204397</v>
      </c>
    </row>
    <row r="73" spans="1:41" ht="12" customHeight="1">
      <c r="A73" s="29" t="s">
        <v>215</v>
      </c>
      <c r="B73" s="29" t="s">
        <v>237</v>
      </c>
      <c r="C73" s="41">
        <v>49.09352868547073</v>
      </c>
      <c r="D73" s="41">
        <v>50.57</v>
      </c>
      <c r="E73" s="41">
        <v>50.57</v>
      </c>
      <c r="F73" s="41"/>
      <c r="G73" s="42">
        <v>151.71</v>
      </c>
      <c r="H73" s="42">
        <v>151.71</v>
      </c>
      <c r="I73" s="42">
        <v>151.71</v>
      </c>
      <c r="J73" s="42">
        <v>151.71</v>
      </c>
      <c r="K73" s="42">
        <v>202.28</v>
      </c>
      <c r="L73" s="42">
        <v>252.85</v>
      </c>
      <c r="M73" s="42">
        <v>196.36</v>
      </c>
      <c r="N73" s="42">
        <v>196.36</v>
      </c>
      <c r="O73" s="42">
        <v>196.36</v>
      </c>
      <c r="P73" s="42">
        <v>196.36</v>
      </c>
      <c r="Q73" s="42">
        <v>147.27000000000001</v>
      </c>
      <c r="R73" s="42">
        <v>147.27000000000001</v>
      </c>
      <c r="S73" s="42">
        <f t="shared" si="71"/>
        <v>2141.9500000000003</v>
      </c>
      <c r="T73" s="41"/>
      <c r="U73" s="88">
        <f t="shared" si="73"/>
        <v>3</v>
      </c>
      <c r="V73" s="88">
        <f t="shared" si="74"/>
        <v>3</v>
      </c>
      <c r="W73" s="88">
        <f t="shared" si="75"/>
        <v>3</v>
      </c>
      <c r="X73" s="88">
        <f t="shared" si="76"/>
        <v>3</v>
      </c>
      <c r="Y73" s="88">
        <f t="shared" si="77"/>
        <v>4</v>
      </c>
      <c r="Z73" s="88">
        <f t="shared" si="78"/>
        <v>5</v>
      </c>
      <c r="AA73" s="88">
        <f t="shared" si="79"/>
        <v>3.999712492822153</v>
      </c>
      <c r="AB73" s="88">
        <f t="shared" si="80"/>
        <v>3.999712492822153</v>
      </c>
      <c r="AC73" s="88">
        <f t="shared" si="81"/>
        <v>3.999712492822153</v>
      </c>
      <c r="AD73" s="88">
        <f t="shared" si="82"/>
        <v>3.999712492822153</v>
      </c>
      <c r="AE73" s="88">
        <f t="shared" si="83"/>
        <v>2.9997843696166147</v>
      </c>
      <c r="AF73" s="88">
        <f t="shared" si="84"/>
        <v>2.9997843696166147</v>
      </c>
      <c r="AG73" s="88">
        <f t="shared" ref="AG73" si="85">SUM(U73:AF73)/12</f>
        <v>3.5832015592101532</v>
      </c>
      <c r="AN73" s="29">
        <v>1</v>
      </c>
      <c r="AO73" s="81">
        <f>+AN73*AG73</f>
        <v>3.5832015592101532</v>
      </c>
    </row>
    <row r="74" spans="1:41" ht="12" customHeight="1" thickBot="1">
      <c r="A74" s="30"/>
      <c r="B74" s="30"/>
      <c r="U74" s="22"/>
      <c r="V74" s="22"/>
      <c r="W74" s="22"/>
      <c r="X74" s="22"/>
      <c r="Y74" s="22"/>
      <c r="Z74" s="22"/>
      <c r="AA74" s="22"/>
      <c r="AB74" s="22"/>
      <c r="AC74" s="22"/>
      <c r="AD74" s="22"/>
      <c r="AE74" s="22"/>
      <c r="AF74" s="22"/>
      <c r="AG74" s="22"/>
    </row>
    <row r="75" spans="1:41" ht="12" customHeight="1" thickBot="1">
      <c r="A75" s="30"/>
      <c r="B75" s="44" t="s">
        <v>19</v>
      </c>
      <c r="G75" s="70">
        <f t="shared" ref="G75:S75" si="86">SUM(G68:G74)</f>
        <v>606.76</v>
      </c>
      <c r="H75" s="70">
        <f t="shared" si="86"/>
        <v>840.8</v>
      </c>
      <c r="I75" s="70">
        <f t="shared" si="86"/>
        <v>1574.6400000000003</v>
      </c>
      <c r="J75" s="70">
        <f t="shared" si="86"/>
        <v>879.79000000000008</v>
      </c>
      <c r="K75" s="70">
        <f t="shared" si="86"/>
        <v>1625.2100000000003</v>
      </c>
      <c r="L75" s="70">
        <f t="shared" si="86"/>
        <v>1561.67</v>
      </c>
      <c r="M75" s="70">
        <f t="shared" si="86"/>
        <v>789.61</v>
      </c>
      <c r="N75" s="70">
        <f t="shared" si="86"/>
        <v>831.68999999999994</v>
      </c>
      <c r="O75" s="70">
        <f t="shared" si="86"/>
        <v>942.48</v>
      </c>
      <c r="P75" s="70">
        <f t="shared" si="86"/>
        <v>840.1</v>
      </c>
      <c r="Q75" s="70">
        <f t="shared" si="86"/>
        <v>732.11</v>
      </c>
      <c r="R75" s="70">
        <f t="shared" si="86"/>
        <v>821.86</v>
      </c>
      <c r="S75" s="70">
        <f t="shared" si="86"/>
        <v>12046.720000000001</v>
      </c>
      <c r="U75" s="121"/>
      <c r="V75" s="121"/>
      <c r="W75" s="121"/>
      <c r="X75" s="121"/>
      <c r="Y75" s="121"/>
      <c r="Z75" s="121"/>
      <c r="AA75" s="121"/>
      <c r="AB75" s="121"/>
      <c r="AC75" s="121"/>
      <c r="AD75" s="121"/>
      <c r="AE75" s="121"/>
      <c r="AF75" s="121"/>
      <c r="AG75" s="89">
        <f>SUM(AG68:AG74)</f>
        <v>5.8331271372305924</v>
      </c>
      <c r="AK75" s="123">
        <f>SUM(AK67:AK73)</f>
        <v>0</v>
      </c>
      <c r="AL75" s="30"/>
      <c r="AM75" s="123">
        <f>SUM(AM67:AM73)</f>
        <v>0</v>
      </c>
      <c r="AN75" s="30"/>
      <c r="AO75" s="123">
        <f>SUM(AO67:AO73)</f>
        <v>5.8331271372305924</v>
      </c>
    </row>
    <row r="76" spans="1:41" ht="12" customHeight="1">
      <c r="A76" s="30"/>
      <c r="B76" s="30"/>
      <c r="U76" s="22"/>
      <c r="V76" s="22"/>
      <c r="W76" s="22"/>
      <c r="X76" s="22"/>
      <c r="Y76" s="22"/>
      <c r="Z76" s="22"/>
      <c r="AA76" s="22"/>
      <c r="AB76" s="22"/>
      <c r="AC76" s="22"/>
      <c r="AD76" s="22"/>
      <c r="AE76" s="22"/>
      <c r="AF76" s="22"/>
      <c r="AG76" s="22"/>
    </row>
    <row r="77" spans="1:41" ht="12" customHeight="1">
      <c r="A77" s="32" t="s">
        <v>20</v>
      </c>
      <c r="B77" s="32" t="s">
        <v>20</v>
      </c>
      <c r="U77" s="22"/>
      <c r="V77" s="22"/>
      <c r="W77" s="22"/>
      <c r="X77" s="22"/>
      <c r="Y77" s="22"/>
      <c r="Z77" s="22"/>
      <c r="AA77" s="22"/>
      <c r="AB77" s="22"/>
      <c r="AC77" s="22"/>
      <c r="AD77" s="22"/>
      <c r="AE77" s="22"/>
      <c r="AF77" s="22"/>
      <c r="AG77" s="22"/>
    </row>
    <row r="78" spans="1:41" ht="12" customHeight="1">
      <c r="A78" s="29" t="s">
        <v>245</v>
      </c>
      <c r="B78" s="29" t="s">
        <v>246</v>
      </c>
      <c r="C78" s="13">
        <v>36.68</v>
      </c>
      <c r="D78" s="13">
        <v>36.68</v>
      </c>
      <c r="E78" s="41">
        <v>42.47</v>
      </c>
      <c r="F78" s="41"/>
      <c r="G78" s="42">
        <v>74.09</v>
      </c>
      <c r="H78" s="42">
        <v>280.60000000000002</v>
      </c>
      <c r="I78" s="42">
        <v>1183.6600000000001</v>
      </c>
      <c r="J78" s="42">
        <v>176.8</v>
      </c>
      <c r="K78" s="42">
        <v>888.76</v>
      </c>
      <c r="L78" s="42">
        <v>752.99</v>
      </c>
      <c r="M78" s="42">
        <v>243.92</v>
      </c>
      <c r="N78" s="42">
        <v>353.96</v>
      </c>
      <c r="O78" s="42">
        <v>535.89</v>
      </c>
      <c r="P78" s="42">
        <v>199.91</v>
      </c>
      <c r="Q78" s="42">
        <v>496.65</v>
      </c>
      <c r="R78" s="42">
        <v>467.3</v>
      </c>
      <c r="S78" s="42">
        <f t="shared" ref="S78" si="87">SUM(G78:R78)</f>
        <v>5654.53</v>
      </c>
      <c r="T78" s="41"/>
      <c r="U78" s="22"/>
      <c r="V78" s="22"/>
      <c r="W78" s="22"/>
      <c r="X78" s="22"/>
      <c r="Y78" s="22"/>
      <c r="Z78" s="22"/>
      <c r="AA78" s="22"/>
      <c r="AB78" s="22"/>
      <c r="AC78" s="22"/>
      <c r="AD78" s="22"/>
      <c r="AE78" s="22"/>
      <c r="AF78" s="22"/>
      <c r="AG78" s="22"/>
    </row>
    <row r="79" spans="1:41" ht="12" customHeight="1">
      <c r="U79" s="22"/>
      <c r="V79" s="22"/>
      <c r="W79" s="22"/>
      <c r="X79" s="22"/>
      <c r="Y79" s="22"/>
      <c r="Z79" s="22"/>
      <c r="AA79" s="22"/>
      <c r="AB79" s="22"/>
      <c r="AC79" s="22"/>
      <c r="AD79" s="22"/>
      <c r="AE79" s="22"/>
      <c r="AF79" s="22"/>
      <c r="AG79" s="22"/>
    </row>
    <row r="80" spans="1:41" ht="12" customHeight="1">
      <c r="A80" s="30"/>
      <c r="B80" s="44" t="s">
        <v>21</v>
      </c>
      <c r="G80" s="70">
        <f t="shared" ref="G80:S80" si="88">SUM(G78:G79)</f>
        <v>74.09</v>
      </c>
      <c r="H80" s="70">
        <f t="shared" si="88"/>
        <v>280.60000000000002</v>
      </c>
      <c r="I80" s="70">
        <f t="shared" si="88"/>
        <v>1183.6600000000001</v>
      </c>
      <c r="J80" s="70">
        <f t="shared" si="88"/>
        <v>176.8</v>
      </c>
      <c r="K80" s="70">
        <f t="shared" si="88"/>
        <v>888.76</v>
      </c>
      <c r="L80" s="70">
        <f t="shared" si="88"/>
        <v>752.99</v>
      </c>
      <c r="M80" s="70">
        <f t="shared" si="88"/>
        <v>243.92</v>
      </c>
      <c r="N80" s="70">
        <f t="shared" si="88"/>
        <v>353.96</v>
      </c>
      <c r="O80" s="70">
        <f t="shared" si="88"/>
        <v>535.89</v>
      </c>
      <c r="P80" s="70">
        <f t="shared" si="88"/>
        <v>199.91</v>
      </c>
      <c r="Q80" s="70">
        <f t="shared" si="88"/>
        <v>496.65</v>
      </c>
      <c r="R80" s="70">
        <f t="shared" si="88"/>
        <v>467.3</v>
      </c>
      <c r="S80" s="70">
        <f t="shared" si="88"/>
        <v>5654.53</v>
      </c>
      <c r="U80" s="22"/>
      <c r="V80" s="22"/>
      <c r="W80" s="22"/>
      <c r="X80" s="22"/>
      <c r="Y80" s="22"/>
      <c r="Z80" s="22"/>
      <c r="AA80" s="22"/>
      <c r="AB80" s="22"/>
      <c r="AC80" s="22"/>
      <c r="AD80" s="22"/>
      <c r="AE80" s="22"/>
      <c r="AF80" s="22"/>
      <c r="AG80" s="22"/>
    </row>
    <row r="81" spans="1:43" ht="12" customHeight="1">
      <c r="A81" s="30"/>
      <c r="B81" s="44"/>
      <c r="G81" s="71"/>
      <c r="H81" s="71"/>
      <c r="I81" s="71"/>
      <c r="J81" s="71"/>
      <c r="K81" s="71"/>
      <c r="L81" s="71"/>
      <c r="M81" s="71"/>
      <c r="N81" s="71"/>
      <c r="O81" s="71"/>
      <c r="P81" s="71"/>
      <c r="Q81" s="71"/>
      <c r="R81" s="71"/>
      <c r="S81" s="71"/>
      <c r="U81" s="22"/>
      <c r="V81" s="22"/>
      <c r="W81" s="22"/>
      <c r="X81" s="22"/>
      <c r="Y81" s="22"/>
      <c r="Z81" s="22"/>
      <c r="AA81" s="22"/>
      <c r="AB81" s="22"/>
      <c r="AC81" s="22"/>
      <c r="AD81" s="22"/>
      <c r="AE81" s="22"/>
      <c r="AF81" s="22"/>
      <c r="AG81" s="22"/>
    </row>
    <row r="82" spans="1:43" s="30" customFormat="1" ht="12" customHeight="1">
      <c r="A82" s="45" t="s">
        <v>22</v>
      </c>
      <c r="B82" s="45" t="s">
        <v>22</v>
      </c>
      <c r="C82" s="41"/>
      <c r="D82" s="41"/>
      <c r="E82" s="41"/>
      <c r="F82" s="41"/>
      <c r="G82" s="42"/>
      <c r="H82" s="42"/>
      <c r="I82" s="42"/>
      <c r="J82" s="42"/>
      <c r="K82" s="42"/>
      <c r="L82" s="42"/>
      <c r="M82" s="42"/>
      <c r="N82" s="42"/>
      <c r="O82" s="42"/>
      <c r="P82" s="42"/>
      <c r="Q82" s="42"/>
      <c r="R82" s="42"/>
      <c r="S82" s="42"/>
      <c r="T82" s="41"/>
      <c r="U82" s="22"/>
      <c r="V82" s="22"/>
      <c r="W82" s="22"/>
      <c r="X82" s="22"/>
      <c r="Y82" s="22"/>
      <c r="Z82" s="22"/>
      <c r="AA82" s="22"/>
      <c r="AB82" s="22"/>
      <c r="AC82" s="22"/>
      <c r="AD82" s="22"/>
      <c r="AE82" s="22"/>
      <c r="AF82" s="22"/>
      <c r="AG82" s="22"/>
    </row>
    <row r="83" spans="1:43" s="30" customFormat="1" ht="12" customHeight="1">
      <c r="A83" s="29" t="s">
        <v>247</v>
      </c>
      <c r="B83" s="29" t="s">
        <v>249</v>
      </c>
      <c r="C83" s="41"/>
      <c r="D83" s="41"/>
      <c r="E83" s="41"/>
      <c r="F83" s="41"/>
      <c r="G83" s="42">
        <v>0</v>
      </c>
      <c r="H83" s="42">
        <v>0</v>
      </c>
      <c r="I83" s="42">
        <v>0</v>
      </c>
      <c r="J83" s="42">
        <v>0</v>
      </c>
      <c r="K83" s="42">
        <v>0</v>
      </c>
      <c r="L83" s="42">
        <v>0</v>
      </c>
      <c r="M83" s="42">
        <v>0</v>
      </c>
      <c r="N83" s="42">
        <v>0</v>
      </c>
      <c r="O83" s="42">
        <v>0</v>
      </c>
      <c r="P83" s="42">
        <v>0</v>
      </c>
      <c r="Q83" s="42">
        <v>0</v>
      </c>
      <c r="R83" s="42">
        <v>0</v>
      </c>
      <c r="S83" s="42">
        <f t="shared" ref="S83:S85" si="89">SUM(G83:R83)</f>
        <v>0</v>
      </c>
      <c r="T83" s="41"/>
      <c r="U83" s="29"/>
      <c r="V83" s="29"/>
      <c r="W83" s="29"/>
      <c r="X83" s="29"/>
      <c r="Y83" s="29"/>
      <c r="Z83" s="29"/>
      <c r="AA83" s="29"/>
      <c r="AB83" s="29"/>
      <c r="AC83" s="29"/>
      <c r="AD83" s="29"/>
      <c r="AE83" s="29"/>
      <c r="AF83" s="29"/>
      <c r="AG83" s="29"/>
    </row>
    <row r="84" spans="1:43" s="30" customFormat="1" ht="12" customHeight="1">
      <c r="A84" s="29" t="s">
        <v>132</v>
      </c>
      <c r="B84" s="29" t="s">
        <v>197</v>
      </c>
      <c r="C84" s="41"/>
      <c r="D84" s="41"/>
      <c r="E84" s="41"/>
      <c r="F84" s="41"/>
      <c r="G84" s="42">
        <v>18.96</v>
      </c>
      <c r="H84" s="42">
        <v>18.96</v>
      </c>
      <c r="I84" s="42">
        <v>18.96</v>
      </c>
      <c r="J84" s="42">
        <v>18.96</v>
      </c>
      <c r="K84" s="42">
        <v>26.740000000000002</v>
      </c>
      <c r="L84" s="42">
        <v>18.96</v>
      </c>
      <c r="M84" s="42">
        <v>18.03</v>
      </c>
      <c r="N84" s="42">
        <v>18.96</v>
      </c>
      <c r="O84" s="42">
        <v>18.96</v>
      </c>
      <c r="P84" s="42">
        <v>18.96</v>
      </c>
      <c r="Q84" s="42">
        <v>18.96</v>
      </c>
      <c r="R84" s="42">
        <v>18.96</v>
      </c>
      <c r="S84" s="42">
        <f t="shared" ref="S84" si="90">SUM(G84:R84)</f>
        <v>234.37000000000006</v>
      </c>
      <c r="T84" s="41"/>
      <c r="U84" s="29"/>
      <c r="V84" s="29"/>
      <c r="W84" s="29"/>
      <c r="X84" s="29"/>
      <c r="Y84" s="29"/>
      <c r="Z84" s="29"/>
      <c r="AA84" s="29"/>
      <c r="AB84" s="29"/>
      <c r="AC84" s="29"/>
      <c r="AD84" s="29"/>
      <c r="AE84" s="29"/>
      <c r="AF84" s="29"/>
      <c r="AG84" s="29"/>
    </row>
    <row r="85" spans="1:43" s="30" customFormat="1" ht="12" customHeight="1">
      <c r="A85" s="29" t="s">
        <v>23</v>
      </c>
      <c r="B85" s="29" t="s">
        <v>24</v>
      </c>
      <c r="C85" s="41"/>
      <c r="D85" s="41"/>
      <c r="E85" s="41"/>
      <c r="F85" s="41"/>
      <c r="G85" s="42">
        <v>0</v>
      </c>
      <c r="H85" s="42">
        <v>0</v>
      </c>
      <c r="I85" s="42">
        <v>0</v>
      </c>
      <c r="J85" s="42">
        <v>0</v>
      </c>
      <c r="K85" s="42">
        <v>0</v>
      </c>
      <c r="L85" s="42">
        <v>0</v>
      </c>
      <c r="M85" s="42">
        <v>0</v>
      </c>
      <c r="N85" s="42">
        <v>0</v>
      </c>
      <c r="O85" s="42">
        <v>0</v>
      </c>
      <c r="P85" s="42">
        <v>0</v>
      </c>
      <c r="Q85" s="42">
        <v>0</v>
      </c>
      <c r="R85" s="42">
        <v>0</v>
      </c>
      <c r="S85" s="42">
        <f t="shared" si="89"/>
        <v>0</v>
      </c>
      <c r="T85" s="41"/>
      <c r="U85" s="29"/>
      <c r="V85" s="29"/>
      <c r="W85" s="29"/>
      <c r="X85" s="29"/>
      <c r="Y85" s="29"/>
      <c r="Z85" s="29"/>
      <c r="AA85" s="29"/>
      <c r="AB85" s="29"/>
      <c r="AC85" s="29"/>
      <c r="AD85" s="29"/>
      <c r="AE85" s="29"/>
      <c r="AF85" s="29"/>
      <c r="AG85" s="29"/>
    </row>
    <row r="86" spans="1:43" s="30" customFormat="1" ht="12" customHeight="1">
      <c r="A86" s="43"/>
      <c r="B86" s="43"/>
      <c r="C86" s="41"/>
      <c r="D86" s="41"/>
      <c r="E86" s="41"/>
      <c r="F86" s="41"/>
      <c r="G86" s="42"/>
      <c r="H86" s="42"/>
      <c r="I86" s="42"/>
      <c r="J86" s="42"/>
      <c r="K86" s="42"/>
      <c r="L86" s="42"/>
      <c r="M86" s="42"/>
      <c r="N86" s="42"/>
      <c r="O86" s="42"/>
      <c r="P86" s="42"/>
      <c r="Q86" s="42"/>
      <c r="R86" s="42"/>
      <c r="S86" s="42"/>
      <c r="T86" s="41"/>
      <c r="U86" s="29"/>
      <c r="V86" s="29"/>
      <c r="W86" s="29"/>
      <c r="X86" s="29"/>
      <c r="Y86" s="29"/>
      <c r="Z86" s="29"/>
      <c r="AA86" s="29"/>
      <c r="AB86" s="29"/>
      <c r="AC86" s="29"/>
      <c r="AD86" s="29"/>
      <c r="AE86" s="29"/>
      <c r="AF86" s="29"/>
      <c r="AG86" s="29"/>
    </row>
    <row r="87" spans="1:43" s="30" customFormat="1" ht="12" customHeight="1">
      <c r="B87" s="44" t="s">
        <v>25</v>
      </c>
      <c r="C87" s="41"/>
      <c r="D87" s="41"/>
      <c r="E87" s="41"/>
      <c r="F87" s="41"/>
      <c r="G87" s="70">
        <f t="shared" ref="G87:S87" si="91">SUM(G83:G86)</f>
        <v>18.96</v>
      </c>
      <c r="H87" s="70">
        <f t="shared" si="91"/>
        <v>18.96</v>
      </c>
      <c r="I87" s="70">
        <f t="shared" si="91"/>
        <v>18.96</v>
      </c>
      <c r="J87" s="70">
        <f t="shared" si="91"/>
        <v>18.96</v>
      </c>
      <c r="K87" s="70">
        <f t="shared" si="91"/>
        <v>26.740000000000002</v>
      </c>
      <c r="L87" s="70">
        <f t="shared" si="91"/>
        <v>18.96</v>
      </c>
      <c r="M87" s="70">
        <f t="shared" si="91"/>
        <v>18.03</v>
      </c>
      <c r="N87" s="70">
        <f t="shared" si="91"/>
        <v>18.96</v>
      </c>
      <c r="O87" s="70">
        <f t="shared" si="91"/>
        <v>18.96</v>
      </c>
      <c r="P87" s="70">
        <f t="shared" si="91"/>
        <v>18.96</v>
      </c>
      <c r="Q87" s="70">
        <f t="shared" si="91"/>
        <v>18.96</v>
      </c>
      <c r="R87" s="70">
        <f t="shared" si="91"/>
        <v>18.96</v>
      </c>
      <c r="S87" s="70">
        <f t="shared" si="91"/>
        <v>234.37000000000006</v>
      </c>
      <c r="T87" s="41"/>
      <c r="U87" s="29"/>
      <c r="V87" s="29"/>
      <c r="W87" s="29"/>
      <c r="X87" s="29"/>
      <c r="Y87" s="29"/>
      <c r="Z87" s="29"/>
      <c r="AA87" s="29"/>
      <c r="AB87" s="29"/>
      <c r="AC87" s="29"/>
      <c r="AD87" s="29"/>
      <c r="AE87" s="29"/>
      <c r="AF87" s="29"/>
      <c r="AG87" s="29"/>
    </row>
    <row r="88" spans="1:43" ht="12" customHeight="1" thickBot="1">
      <c r="A88" s="30"/>
      <c r="B88" s="44"/>
    </row>
    <row r="89" spans="1:43" ht="12" customHeight="1" thickBot="1">
      <c r="A89" s="32"/>
      <c r="B89" s="44" t="s">
        <v>26</v>
      </c>
      <c r="G89" s="70">
        <f t="shared" ref="G89:S89" si="92">SUM(G21,G25,G30,G59,G63,G75,G80,G87)</f>
        <v>27475.899999999998</v>
      </c>
      <c r="H89" s="70">
        <f t="shared" si="92"/>
        <v>28856.619999999995</v>
      </c>
      <c r="I89" s="70">
        <f t="shared" si="92"/>
        <v>31391.869999999995</v>
      </c>
      <c r="J89" s="70">
        <f t="shared" si="92"/>
        <v>30103.679999999997</v>
      </c>
      <c r="K89" s="70">
        <f t="shared" si="92"/>
        <v>31492.479999999996</v>
      </c>
      <c r="L89" s="70">
        <f t="shared" si="92"/>
        <v>32606.23</v>
      </c>
      <c r="M89" s="70">
        <f t="shared" si="92"/>
        <v>26931.42</v>
      </c>
      <c r="N89" s="70">
        <f t="shared" si="92"/>
        <v>27320.13</v>
      </c>
      <c r="O89" s="70">
        <f t="shared" si="92"/>
        <v>26252.649999999998</v>
      </c>
      <c r="P89" s="70">
        <f t="shared" si="92"/>
        <v>25957.029999999995</v>
      </c>
      <c r="Q89" s="70">
        <f t="shared" si="92"/>
        <v>25895.69</v>
      </c>
      <c r="R89" s="70">
        <f t="shared" si="92"/>
        <v>25768.95</v>
      </c>
      <c r="S89" s="70">
        <f t="shared" si="92"/>
        <v>340052.65</v>
      </c>
      <c r="AG89" s="206">
        <f>+AG75+AG59+AG28+AG21</f>
        <v>1398.3504012623703</v>
      </c>
      <c r="AK89" s="123">
        <f>+AK75+AK59++AK28+AK21</f>
        <v>1347.6741923588709</v>
      </c>
      <c r="AL89" s="30"/>
      <c r="AM89" s="123">
        <f>+AM75+AM59++AM28+AM21</f>
        <v>91.072862023976953</v>
      </c>
      <c r="AN89" s="30"/>
      <c r="AO89" s="123">
        <f>+AO75+AO59++AO28+AO21</f>
        <v>5.8331271372305924</v>
      </c>
      <c r="AQ89" s="123">
        <f>+AO89+AM89+AK89</f>
        <v>1444.5801815200784</v>
      </c>
    </row>
    <row r="90" spans="1:43">
      <c r="A90" s="32"/>
      <c r="B90" s="32"/>
    </row>
    <row r="91" spans="1:43" s="143" customFormat="1" ht="12" customHeight="1">
      <c r="A91" s="144"/>
      <c r="B91" s="144"/>
      <c r="C91" s="144"/>
      <c r="G91" s="69"/>
      <c r="H91" s="69"/>
      <c r="I91" s="69"/>
      <c r="J91" s="69"/>
      <c r="K91" s="69"/>
      <c r="L91" s="69"/>
      <c r="M91" s="69"/>
      <c r="N91" s="69"/>
      <c r="O91" s="69"/>
      <c r="P91" s="69"/>
      <c r="Q91" s="69"/>
      <c r="R91" s="69"/>
      <c r="S91" s="69"/>
    </row>
  </sheetData>
  <mergeCells count="3">
    <mergeCell ref="AJ4:AK4"/>
    <mergeCell ref="AL4:AM4"/>
    <mergeCell ref="AN4:AO4"/>
  </mergeCells>
  <pageMargins left="0.7" right="0.7" top="0.75" bottom="0.75" header="0.3" footer="0.3"/>
  <pageSetup scale="29"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6" tint="0.59999389629810485"/>
    <pageSetUpPr fitToPage="1"/>
  </sheetPr>
  <dimension ref="A1:AP63"/>
  <sheetViews>
    <sheetView topLeftCell="A60" workbookViewId="0">
      <selection activeCell="F53" sqref="F53:Q54"/>
    </sheetView>
  </sheetViews>
  <sheetFormatPr defaultColWidth="9.140625" defaultRowHeight="12.75" outlineLevelCol="1"/>
  <cols>
    <col min="1" max="1" width="22.7109375" style="29" customWidth="1"/>
    <col min="2" max="2" width="29.140625" style="29" bestFit="1" customWidth="1"/>
    <col min="3" max="3" width="19.42578125" style="29" customWidth="1"/>
    <col min="4" max="4" width="12.140625" style="29" bestFit="1" customWidth="1"/>
    <col min="5" max="5" width="2.42578125" style="29" customWidth="1"/>
    <col min="6" max="17" width="11.140625" style="29" customWidth="1" outlineLevel="1"/>
    <col min="18" max="18" width="11.140625" style="29" bestFit="1" customWidth="1"/>
    <col min="19" max="19" width="2" style="29" customWidth="1"/>
    <col min="20" max="31" width="9.140625" style="29" hidden="1" customWidth="1" outlineLevel="1"/>
    <col min="32" max="32" width="9.140625" style="29" collapsed="1"/>
    <col min="33" max="34" width="9.140625" style="29"/>
    <col min="35" max="40" width="0" style="29" hidden="1" customWidth="1" outlineLevel="1"/>
    <col min="41" max="41" width="9.140625" style="29" collapsed="1"/>
    <col min="42" max="16384" width="9.140625" style="29"/>
  </cols>
  <sheetData>
    <row r="1" spans="1:40" ht="12" customHeight="1">
      <c r="A1" s="1" t="s">
        <v>251</v>
      </c>
      <c r="B1" s="52"/>
      <c r="C1" s="52"/>
      <c r="D1" s="53"/>
      <c r="E1" s="52"/>
      <c r="F1" s="52"/>
      <c r="G1" s="52"/>
      <c r="H1" s="52"/>
      <c r="I1" s="52"/>
      <c r="J1" s="52"/>
      <c r="K1" s="52"/>
      <c r="L1" s="52"/>
      <c r="M1" s="52"/>
      <c r="N1" s="52"/>
      <c r="O1" s="52"/>
      <c r="P1" s="52"/>
      <c r="Q1" s="52"/>
      <c r="R1" s="52"/>
      <c r="S1" s="52"/>
    </row>
    <row r="2" spans="1:40" ht="12" customHeight="1">
      <c r="A2" s="1" t="s">
        <v>269</v>
      </c>
      <c r="B2" s="52"/>
      <c r="C2" s="52"/>
      <c r="D2" s="53"/>
      <c r="E2" s="52"/>
      <c r="F2" s="52"/>
      <c r="G2" s="52"/>
      <c r="H2" s="52"/>
      <c r="I2" s="52"/>
      <c r="J2" s="52"/>
      <c r="K2" s="52"/>
      <c r="L2" s="52"/>
      <c r="M2" s="52"/>
      <c r="N2" s="52"/>
      <c r="O2" s="52"/>
      <c r="P2" s="52"/>
      <c r="Q2" s="52"/>
      <c r="R2" s="52"/>
      <c r="S2" s="52"/>
    </row>
    <row r="3" spans="1:40" ht="12" customHeight="1">
      <c r="A3" s="156" t="str">
        <f>'Zillah Price Out'!A3</f>
        <v>7/1/22-6/30/23</v>
      </c>
      <c r="B3" s="52"/>
      <c r="C3" s="52"/>
      <c r="D3" s="53"/>
      <c r="E3" s="52"/>
      <c r="F3" s="52">
        <v>2023</v>
      </c>
      <c r="G3" s="52">
        <v>2023</v>
      </c>
      <c r="H3" s="52">
        <v>2023</v>
      </c>
      <c r="I3" s="52">
        <v>2023</v>
      </c>
      <c r="J3" s="52">
        <v>2023</v>
      </c>
      <c r="K3" s="52">
        <v>2023</v>
      </c>
      <c r="L3" s="52">
        <v>2022</v>
      </c>
      <c r="M3" s="52">
        <v>2022</v>
      </c>
      <c r="N3" s="52">
        <v>2022</v>
      </c>
      <c r="O3" s="52">
        <v>2022</v>
      </c>
      <c r="P3" s="52">
        <v>2022</v>
      </c>
      <c r="Q3" s="52">
        <v>2022</v>
      </c>
      <c r="R3" s="52"/>
      <c r="S3" s="52"/>
    </row>
    <row r="4" spans="1:40" ht="25.5" customHeight="1">
      <c r="A4" s="52"/>
      <c r="B4" s="54"/>
      <c r="C4" s="6" t="s">
        <v>488</v>
      </c>
      <c r="D4" s="6" t="s">
        <v>493</v>
      </c>
      <c r="E4" s="2"/>
      <c r="F4" s="68" t="str">
        <f>'Yakima Regulated Price Out'!H4</f>
        <v>Jan</v>
      </c>
      <c r="G4" s="68" t="str">
        <f>'Yakima Regulated Price Out'!I4</f>
        <v>Feb</v>
      </c>
      <c r="H4" s="68" t="str">
        <f>'Yakima Regulated Price Out'!J4</f>
        <v>Mar</v>
      </c>
      <c r="I4" s="68" t="str">
        <f>'Yakima Regulated Price Out'!K4</f>
        <v>Apr</v>
      </c>
      <c r="J4" s="68" t="str">
        <f>'Yakima Regulated Price Out'!L4</f>
        <v>May</v>
      </c>
      <c r="K4" s="68" t="str">
        <f>'Yakima Regulated Price Out'!M4</f>
        <v>Jun</v>
      </c>
      <c r="L4" s="150" t="str">
        <f>'Yakima Regulated Price Out'!N4</f>
        <v>Jul</v>
      </c>
      <c r="M4" s="150" t="str">
        <f>'Yakima Regulated Price Out'!O4</f>
        <v>Aug</v>
      </c>
      <c r="N4" s="150" t="str">
        <f>'Yakima Regulated Price Out'!P4</f>
        <v>Sep</v>
      </c>
      <c r="O4" s="150" t="str">
        <f>'Yakima Regulated Price Out'!Q4</f>
        <v>Oct</v>
      </c>
      <c r="P4" s="150" t="str">
        <f>'Yakima Regulated Price Out'!R4</f>
        <v>Nov</v>
      </c>
      <c r="Q4" s="150" t="str">
        <f>'Yakima Regulated Price Out'!S4</f>
        <v>Dec</v>
      </c>
      <c r="R4" s="68" t="s">
        <v>0</v>
      </c>
      <c r="S4" s="2"/>
      <c r="T4" s="138" t="str">
        <f>F4</f>
        <v>Jan</v>
      </c>
      <c r="U4" s="138" t="str">
        <f t="shared" ref="U4:AE4" si="0">G4</f>
        <v>Feb</v>
      </c>
      <c r="V4" s="138" t="str">
        <f t="shared" si="0"/>
        <v>Mar</v>
      </c>
      <c r="W4" s="138" t="str">
        <f t="shared" si="0"/>
        <v>Apr</v>
      </c>
      <c r="X4" s="138" t="str">
        <f t="shared" si="0"/>
        <v>May</v>
      </c>
      <c r="Y4" s="138" t="str">
        <f t="shared" si="0"/>
        <v>Jun</v>
      </c>
      <c r="Z4" s="151" t="str">
        <f t="shared" si="0"/>
        <v>Jul</v>
      </c>
      <c r="AA4" s="151" t="str">
        <f t="shared" si="0"/>
        <v>Aug</v>
      </c>
      <c r="AB4" s="151" t="str">
        <f t="shared" si="0"/>
        <v>Sep</v>
      </c>
      <c r="AC4" s="151" t="str">
        <f t="shared" si="0"/>
        <v>Oct</v>
      </c>
      <c r="AD4" s="151" t="str">
        <f t="shared" si="0"/>
        <v>Nov</v>
      </c>
      <c r="AE4" s="151" t="str">
        <f t="shared" si="0"/>
        <v>Dec</v>
      </c>
      <c r="AF4" s="35" t="s">
        <v>384</v>
      </c>
      <c r="AI4" s="253" t="s">
        <v>504</v>
      </c>
      <c r="AJ4" s="254"/>
      <c r="AK4" s="253" t="s">
        <v>505</v>
      </c>
      <c r="AL4" s="254"/>
      <c r="AM4" s="253" t="s">
        <v>506</v>
      </c>
      <c r="AN4" s="254"/>
    </row>
    <row r="5" spans="1:40" ht="12" customHeight="1">
      <c r="A5" s="55" t="s">
        <v>1</v>
      </c>
      <c r="B5" s="54" t="s">
        <v>2</v>
      </c>
      <c r="C5" s="8" t="s">
        <v>308</v>
      </c>
      <c r="D5" s="8" t="s">
        <v>308</v>
      </c>
      <c r="E5" s="5"/>
      <c r="F5" s="68" t="s">
        <v>3</v>
      </c>
      <c r="G5" s="68" t="s">
        <v>3</v>
      </c>
      <c r="H5" s="68" t="s">
        <v>3</v>
      </c>
      <c r="I5" s="68" t="s">
        <v>3</v>
      </c>
      <c r="J5" s="68" t="s">
        <v>3</v>
      </c>
      <c r="K5" s="68" t="s">
        <v>3</v>
      </c>
      <c r="L5" s="150" t="s">
        <v>3</v>
      </c>
      <c r="M5" s="150" t="s">
        <v>3</v>
      </c>
      <c r="N5" s="150" t="s">
        <v>3</v>
      </c>
      <c r="O5" s="150" t="s">
        <v>3</v>
      </c>
      <c r="P5" s="150" t="s">
        <v>3</v>
      </c>
      <c r="Q5" s="150" t="s">
        <v>3</v>
      </c>
      <c r="R5" s="68" t="s">
        <v>3</v>
      </c>
      <c r="S5" s="5"/>
      <c r="T5" s="37" t="s">
        <v>4</v>
      </c>
      <c r="U5" s="37" t="s">
        <v>4</v>
      </c>
      <c r="V5" s="37" t="s">
        <v>4</v>
      </c>
      <c r="W5" s="37" t="s">
        <v>4</v>
      </c>
      <c r="X5" s="37" t="s">
        <v>4</v>
      </c>
      <c r="Y5" s="37" t="s">
        <v>4</v>
      </c>
      <c r="Z5" s="152" t="s">
        <v>4</v>
      </c>
      <c r="AA5" s="152" t="s">
        <v>4</v>
      </c>
      <c r="AB5" s="152" t="s">
        <v>4</v>
      </c>
      <c r="AC5" s="152" t="s">
        <v>4</v>
      </c>
      <c r="AD5" s="152" t="s">
        <v>4</v>
      </c>
      <c r="AE5" s="152" t="s">
        <v>4</v>
      </c>
      <c r="AF5" s="37" t="s">
        <v>4</v>
      </c>
      <c r="AI5" s="216" t="s">
        <v>507</v>
      </c>
      <c r="AJ5" s="217" t="s">
        <v>508</v>
      </c>
      <c r="AK5" s="216" t="s">
        <v>507</v>
      </c>
      <c r="AL5" s="217" t="s">
        <v>508</v>
      </c>
      <c r="AM5" s="216" t="s">
        <v>507</v>
      </c>
      <c r="AN5" s="217" t="s">
        <v>508</v>
      </c>
    </row>
    <row r="6" spans="1:40" ht="12" customHeight="1"/>
    <row r="7" spans="1:40" s="52" customFormat="1" ht="12" customHeight="1">
      <c r="D7" s="53"/>
      <c r="T7" s="29"/>
      <c r="U7" s="29"/>
      <c r="V7" s="29"/>
      <c r="W7" s="29"/>
      <c r="X7" s="29"/>
      <c r="Y7" s="29"/>
      <c r="Z7" s="29"/>
      <c r="AA7" s="29"/>
      <c r="AB7" s="29"/>
      <c r="AC7" s="29"/>
      <c r="AD7" s="29"/>
      <c r="AE7" s="29"/>
      <c r="AF7" s="29"/>
    </row>
    <row r="8" spans="1:40" s="52" customFormat="1" ht="12" customHeight="1">
      <c r="A8" s="30"/>
      <c r="B8" s="30"/>
      <c r="C8" s="30"/>
      <c r="D8" s="53"/>
      <c r="E8" s="56"/>
      <c r="S8" s="56"/>
      <c r="T8" s="29"/>
      <c r="U8" s="29"/>
      <c r="V8" s="29"/>
      <c r="W8" s="29"/>
      <c r="X8" s="29"/>
      <c r="Y8" s="29"/>
      <c r="Z8" s="29"/>
      <c r="AA8" s="29"/>
      <c r="AB8" s="29"/>
      <c r="AC8" s="29"/>
      <c r="AD8" s="29"/>
      <c r="AE8" s="29"/>
      <c r="AF8" s="29"/>
    </row>
    <row r="9" spans="1:40" s="52" customFormat="1" ht="12" customHeight="1">
      <c r="A9" s="39" t="s">
        <v>5</v>
      </c>
      <c r="B9" s="39" t="s">
        <v>5</v>
      </c>
      <c r="C9" s="39"/>
      <c r="D9" s="53"/>
      <c r="E9" s="56"/>
      <c r="S9" s="56"/>
      <c r="T9" s="22"/>
      <c r="U9" s="22"/>
      <c r="V9" s="22"/>
      <c r="W9" s="22"/>
      <c r="X9" s="22"/>
      <c r="Y9" s="22"/>
      <c r="Z9" s="22"/>
      <c r="AA9" s="22"/>
      <c r="AB9" s="22"/>
      <c r="AC9" s="22"/>
      <c r="AD9" s="22"/>
      <c r="AE9" s="22"/>
      <c r="AF9" s="22"/>
    </row>
    <row r="10" spans="1:40" s="52" customFormat="1" ht="12" customHeight="1">
      <c r="A10" s="39"/>
      <c r="B10" s="39"/>
      <c r="C10" s="39"/>
      <c r="D10" s="53"/>
      <c r="E10" s="56"/>
      <c r="S10" s="56"/>
      <c r="T10" s="22"/>
      <c r="U10" s="22"/>
      <c r="V10" s="22"/>
      <c r="W10" s="22"/>
      <c r="X10" s="22"/>
      <c r="Y10" s="22"/>
      <c r="Z10" s="22"/>
      <c r="AA10" s="22"/>
      <c r="AB10" s="22"/>
      <c r="AC10" s="22"/>
      <c r="AD10" s="22"/>
      <c r="AE10" s="22"/>
      <c r="AF10" s="22"/>
    </row>
    <row r="11" spans="1:40" s="52" customFormat="1" ht="12" customHeight="1">
      <c r="A11" s="40" t="s">
        <v>6</v>
      </c>
      <c r="B11" s="40" t="s">
        <v>6</v>
      </c>
      <c r="C11" s="40"/>
      <c r="D11" s="57"/>
      <c r="E11" s="57"/>
      <c r="F11" s="59"/>
      <c r="G11" s="59"/>
      <c r="H11" s="59"/>
      <c r="I11" s="59"/>
      <c r="J11" s="59"/>
      <c r="K11" s="59"/>
      <c r="L11" s="59"/>
      <c r="M11" s="59"/>
      <c r="N11" s="59"/>
      <c r="O11" s="59"/>
      <c r="P11" s="59"/>
      <c r="Q11" s="59"/>
      <c r="R11" s="59"/>
      <c r="S11" s="57"/>
      <c r="T11" s="22"/>
      <c r="U11" s="22"/>
      <c r="V11" s="22"/>
      <c r="W11" s="22"/>
      <c r="X11" s="22"/>
      <c r="Y11" s="22"/>
      <c r="Z11" s="22"/>
      <c r="AA11" s="22"/>
      <c r="AB11" s="22"/>
      <c r="AC11" s="22"/>
      <c r="AD11" s="22"/>
      <c r="AE11" s="22"/>
      <c r="AF11" s="22"/>
    </row>
    <row r="12" spans="1:40" s="52" customFormat="1" ht="12" customHeight="1">
      <c r="A12" s="92" t="s">
        <v>62</v>
      </c>
      <c r="B12" s="92" t="s">
        <v>37</v>
      </c>
      <c r="C12" s="153">
        <v>9.81</v>
      </c>
      <c r="D12" s="57">
        <v>10.1043</v>
      </c>
      <c r="E12" s="57"/>
      <c r="F12" s="58">
        <v>10.1</v>
      </c>
      <c r="G12" s="58">
        <v>10.1</v>
      </c>
      <c r="H12" s="58">
        <v>10.1</v>
      </c>
      <c r="I12" s="58">
        <v>20.2</v>
      </c>
      <c r="J12" s="58">
        <v>20.2</v>
      </c>
      <c r="K12" s="58">
        <v>32.19</v>
      </c>
      <c r="L12" s="58">
        <v>9.81</v>
      </c>
      <c r="M12" s="58">
        <v>9.81</v>
      </c>
      <c r="N12" s="58">
        <v>9.81</v>
      </c>
      <c r="O12" s="58">
        <v>9.81</v>
      </c>
      <c r="P12" s="58">
        <v>9.81</v>
      </c>
      <c r="Q12" s="58">
        <v>9.81</v>
      </c>
      <c r="R12" s="58">
        <f>SUM(F12:Q12)</f>
        <v>161.75</v>
      </c>
      <c r="S12" s="57"/>
      <c r="T12" s="88">
        <f>+(F12/$D12)</f>
        <v>0.99957443860534623</v>
      </c>
      <c r="U12" s="88">
        <f t="shared" ref="U12:Y14" si="1">+(G12/$D12)</f>
        <v>0.99957443860534623</v>
      </c>
      <c r="V12" s="88">
        <f t="shared" si="1"/>
        <v>0.99957443860534623</v>
      </c>
      <c r="W12" s="88">
        <f t="shared" si="1"/>
        <v>1.9991488772106925</v>
      </c>
      <c r="X12" s="88">
        <f t="shared" si="1"/>
        <v>1.9991488772106925</v>
      </c>
      <c r="Y12" s="88">
        <f t="shared" si="1"/>
        <v>3.1857723939312961</v>
      </c>
      <c r="Z12" s="88">
        <f>+(L12/$C12)</f>
        <v>1</v>
      </c>
      <c r="AA12" s="88">
        <f t="shared" ref="AA12:AE12" si="2">+(M12/$C12)</f>
        <v>1</v>
      </c>
      <c r="AB12" s="88">
        <f t="shared" si="2"/>
        <v>1</v>
      </c>
      <c r="AC12" s="88">
        <f t="shared" si="2"/>
        <v>1</v>
      </c>
      <c r="AD12" s="88">
        <f t="shared" si="2"/>
        <v>1</v>
      </c>
      <c r="AE12" s="88">
        <f t="shared" si="2"/>
        <v>1</v>
      </c>
      <c r="AF12" s="88">
        <f>SUM(T12:AE12)/12</f>
        <v>1.3485661220140599</v>
      </c>
      <c r="AI12" s="52">
        <v>1</v>
      </c>
      <c r="AJ12" s="222">
        <f t="shared" ref="AJ12:AJ13" si="3">+AI12*AF12</f>
        <v>1.3485661220140599</v>
      </c>
    </row>
    <row r="13" spans="1:40" s="52" customFormat="1" ht="12" customHeight="1">
      <c r="A13" s="92" t="s">
        <v>63</v>
      </c>
      <c r="B13" s="92" t="s">
        <v>38</v>
      </c>
      <c r="C13" s="153">
        <v>10.34</v>
      </c>
      <c r="D13" s="57">
        <v>10.6502</v>
      </c>
      <c r="E13" s="57"/>
      <c r="F13" s="58">
        <v>10.65</v>
      </c>
      <c r="G13" s="58">
        <v>10.65</v>
      </c>
      <c r="H13" s="58">
        <v>10.65</v>
      </c>
      <c r="I13" s="58">
        <v>10.65</v>
      </c>
      <c r="J13" s="58">
        <v>10.65</v>
      </c>
      <c r="K13" s="58">
        <v>11.38</v>
      </c>
      <c r="L13" s="58">
        <v>10.34</v>
      </c>
      <c r="M13" s="58">
        <v>10.34</v>
      </c>
      <c r="N13" s="58">
        <v>10.34</v>
      </c>
      <c r="O13" s="58">
        <v>10.34</v>
      </c>
      <c r="P13" s="58">
        <v>10.34</v>
      </c>
      <c r="Q13" s="58">
        <v>10.34</v>
      </c>
      <c r="R13" s="58">
        <f>SUM(F13:Q13)</f>
        <v>126.67000000000002</v>
      </c>
      <c r="S13" s="57"/>
      <c r="T13" s="88">
        <f t="shared" ref="T13:T14" si="4">+(F13/$D13)</f>
        <v>0.99998122100993414</v>
      </c>
      <c r="U13" s="88">
        <f t="shared" si="1"/>
        <v>0.99998122100993414</v>
      </c>
      <c r="V13" s="88">
        <f t="shared" si="1"/>
        <v>0.99998122100993414</v>
      </c>
      <c r="W13" s="88">
        <f t="shared" si="1"/>
        <v>0.99998122100993414</v>
      </c>
      <c r="X13" s="88">
        <f t="shared" si="1"/>
        <v>0.99998122100993414</v>
      </c>
      <c r="Y13" s="88">
        <f t="shared" si="1"/>
        <v>1.0685245347505212</v>
      </c>
      <c r="Z13" s="88">
        <f t="shared" ref="Z13:Z14" si="5">+(L13/$C13)</f>
        <v>1</v>
      </c>
      <c r="AA13" s="88">
        <f t="shared" ref="AA13:AA14" si="6">+(M13/$C13)</f>
        <v>1</v>
      </c>
      <c r="AB13" s="88">
        <f t="shared" ref="AB13:AB14" si="7">+(N13/$C13)</f>
        <v>1</v>
      </c>
      <c r="AC13" s="88">
        <f t="shared" ref="AC13:AC14" si="8">+(O13/$C13)</f>
        <v>1</v>
      </c>
      <c r="AD13" s="88">
        <f t="shared" ref="AD13:AD14" si="9">+(P13/$C13)</f>
        <v>1</v>
      </c>
      <c r="AE13" s="88">
        <f t="shared" ref="AE13:AE14" si="10">+(Q13/$C13)</f>
        <v>1</v>
      </c>
      <c r="AF13" s="88">
        <f>SUM(T13:AE13)/12</f>
        <v>1.0057025533166826</v>
      </c>
      <c r="AI13" s="52">
        <v>1</v>
      </c>
      <c r="AJ13" s="222">
        <f t="shared" si="3"/>
        <v>1.0057025533166826</v>
      </c>
    </row>
    <row r="14" spans="1:40" s="52" customFormat="1" ht="12" customHeight="1">
      <c r="A14" s="29" t="s">
        <v>64</v>
      </c>
      <c r="B14" s="29" t="s">
        <v>39</v>
      </c>
      <c r="C14" s="154">
        <v>12.68</v>
      </c>
      <c r="D14" s="57">
        <v>13.0604</v>
      </c>
      <c r="E14" s="57"/>
      <c r="F14" s="58">
        <v>5850.88</v>
      </c>
      <c r="G14" s="58">
        <v>5903.12</v>
      </c>
      <c r="H14" s="58">
        <v>5850.88</v>
      </c>
      <c r="I14" s="58">
        <v>5890.06</v>
      </c>
      <c r="J14" s="58">
        <v>5929.24</v>
      </c>
      <c r="K14" s="58">
        <v>6351.8</v>
      </c>
      <c r="L14" s="58">
        <v>5591.88</v>
      </c>
      <c r="M14" s="58">
        <v>5591.88</v>
      </c>
      <c r="N14" s="58">
        <v>5604.56</v>
      </c>
      <c r="O14" s="58">
        <v>5617.24</v>
      </c>
      <c r="P14" s="58">
        <v>5655.28</v>
      </c>
      <c r="Q14" s="58">
        <v>5680.64</v>
      </c>
      <c r="R14" s="58">
        <f t="shared" ref="R14:R16" si="11">SUM(F14:Q14)</f>
        <v>69517.459999999992</v>
      </c>
      <c r="S14" s="57"/>
      <c r="T14" s="88">
        <f t="shared" si="4"/>
        <v>447.98627913387037</v>
      </c>
      <c r="U14" s="88">
        <f t="shared" si="1"/>
        <v>451.98615662613702</v>
      </c>
      <c r="V14" s="88">
        <f t="shared" si="1"/>
        <v>447.98627913387037</v>
      </c>
      <c r="W14" s="88">
        <f t="shared" si="1"/>
        <v>450.9861872530704</v>
      </c>
      <c r="X14" s="88">
        <f t="shared" si="1"/>
        <v>453.98609537227037</v>
      </c>
      <c r="Y14" s="88">
        <f t="shared" si="1"/>
        <v>486.34038773697591</v>
      </c>
      <c r="Z14" s="88">
        <f t="shared" si="5"/>
        <v>441</v>
      </c>
      <c r="AA14" s="88">
        <f t="shared" si="6"/>
        <v>441</v>
      </c>
      <c r="AB14" s="88">
        <f t="shared" si="7"/>
        <v>442.00000000000006</v>
      </c>
      <c r="AC14" s="88">
        <f t="shared" si="8"/>
        <v>443</v>
      </c>
      <c r="AD14" s="88">
        <f t="shared" si="9"/>
        <v>446</v>
      </c>
      <c r="AE14" s="88">
        <f t="shared" si="10"/>
        <v>448.00000000000006</v>
      </c>
      <c r="AF14" s="88">
        <f>SUM(T14:AE14)/12</f>
        <v>450.0226154380162</v>
      </c>
      <c r="AI14" s="52">
        <v>1</v>
      </c>
      <c r="AJ14" s="222">
        <f>+AI14*AF14</f>
        <v>450.0226154380162</v>
      </c>
    </row>
    <row r="15" spans="1:40" s="52" customFormat="1" ht="12" customHeight="1">
      <c r="A15" s="29" t="s">
        <v>66</v>
      </c>
      <c r="B15" s="29" t="s">
        <v>41</v>
      </c>
      <c r="C15" s="154">
        <v>1.7</v>
      </c>
      <c r="D15" s="57">
        <v>1.7</v>
      </c>
      <c r="E15" s="57"/>
      <c r="F15" s="58">
        <v>208.15</v>
      </c>
      <c r="G15" s="58">
        <v>349.33</v>
      </c>
      <c r="H15" s="58">
        <v>173.76</v>
      </c>
      <c r="I15" s="58">
        <v>257.02</v>
      </c>
      <c r="J15" s="58">
        <v>396.39</v>
      </c>
      <c r="K15" s="58">
        <v>507.3</v>
      </c>
      <c r="L15" s="58">
        <v>213.5</v>
      </c>
      <c r="M15" s="58">
        <v>99.75</v>
      </c>
      <c r="N15" s="58">
        <v>232.75</v>
      </c>
      <c r="O15" s="58">
        <v>246.75</v>
      </c>
      <c r="P15" s="58">
        <v>285.25</v>
      </c>
      <c r="Q15" s="58">
        <v>103.25</v>
      </c>
      <c r="R15" s="58">
        <f t="shared" si="11"/>
        <v>3073.2</v>
      </c>
      <c r="S15" s="57"/>
      <c r="T15" s="22"/>
      <c r="U15" s="22"/>
      <c r="V15" s="22"/>
      <c r="W15" s="22"/>
      <c r="X15" s="22"/>
      <c r="Y15" s="22"/>
      <c r="Z15" s="22"/>
      <c r="AA15" s="22"/>
      <c r="AB15" s="22"/>
      <c r="AC15" s="22"/>
      <c r="AD15" s="22"/>
      <c r="AE15" s="22"/>
      <c r="AF15" s="22"/>
    </row>
    <row r="16" spans="1:40" s="52" customFormat="1" ht="12" customHeight="1">
      <c r="A16" s="29" t="s">
        <v>76</v>
      </c>
      <c r="B16" s="29" t="s">
        <v>51</v>
      </c>
      <c r="C16" s="154">
        <v>4.58</v>
      </c>
      <c r="D16" s="57">
        <v>4.58</v>
      </c>
      <c r="E16" s="57"/>
      <c r="F16" s="58">
        <v>0</v>
      </c>
      <c r="G16" s="58">
        <v>0</v>
      </c>
      <c r="H16" s="58">
        <v>0</v>
      </c>
      <c r="I16" s="58">
        <v>0</v>
      </c>
      <c r="J16" s="58">
        <v>0</v>
      </c>
      <c r="K16" s="58">
        <v>0</v>
      </c>
      <c r="L16" s="58">
        <v>0</v>
      </c>
      <c r="M16" s="58">
        <v>0</v>
      </c>
      <c r="N16" s="58">
        <v>0</v>
      </c>
      <c r="O16" s="58">
        <v>0</v>
      </c>
      <c r="P16" s="58">
        <v>0</v>
      </c>
      <c r="Q16" s="58">
        <v>0</v>
      </c>
      <c r="R16" s="58">
        <f t="shared" si="11"/>
        <v>0</v>
      </c>
      <c r="S16" s="57"/>
      <c r="T16" s="22"/>
      <c r="U16" s="22"/>
      <c r="V16" s="22"/>
      <c r="W16" s="22"/>
      <c r="X16" s="22"/>
      <c r="Y16" s="22"/>
      <c r="Z16" s="22"/>
      <c r="AA16" s="22"/>
      <c r="AB16" s="22"/>
      <c r="AC16" s="22"/>
      <c r="AD16" s="22"/>
      <c r="AE16" s="22"/>
      <c r="AF16" s="22"/>
    </row>
    <row r="17" spans="1:40" s="52" customFormat="1" ht="12" customHeight="1" thickBot="1">
      <c r="A17" s="43"/>
      <c r="B17" s="43"/>
      <c r="C17" s="207"/>
      <c r="D17" s="57"/>
      <c r="E17" s="57"/>
      <c r="F17" s="58"/>
      <c r="G17" s="58"/>
      <c r="H17" s="58"/>
      <c r="I17" s="58"/>
      <c r="J17" s="58"/>
      <c r="K17" s="58"/>
      <c r="L17" s="58"/>
      <c r="M17" s="58"/>
      <c r="N17" s="58"/>
      <c r="O17" s="58"/>
      <c r="P17" s="58"/>
      <c r="Q17" s="58"/>
      <c r="R17" s="58"/>
      <c r="S17" s="57"/>
      <c r="T17" s="22"/>
      <c r="U17" s="22"/>
      <c r="V17" s="22"/>
      <c r="W17" s="22"/>
      <c r="X17" s="22"/>
      <c r="Y17" s="22"/>
      <c r="Z17" s="22"/>
      <c r="AA17" s="22"/>
      <c r="AB17" s="22"/>
      <c r="AC17" s="22"/>
      <c r="AD17" s="22"/>
      <c r="AE17" s="22"/>
      <c r="AF17" s="22"/>
    </row>
    <row r="18" spans="1:40" s="52" customFormat="1" ht="12" customHeight="1" thickBot="1">
      <c r="A18" s="30"/>
      <c r="B18" s="44" t="s">
        <v>7</v>
      </c>
      <c r="C18" s="44"/>
      <c r="D18" s="57"/>
      <c r="E18" s="57"/>
      <c r="F18" s="74">
        <f>SUM(F12:F17)</f>
        <v>6079.78</v>
      </c>
      <c r="G18" s="74">
        <f t="shared" ref="G18:R18" si="12">SUM(G12:G17)</f>
        <v>6273.2</v>
      </c>
      <c r="H18" s="74">
        <f t="shared" si="12"/>
        <v>6045.39</v>
      </c>
      <c r="I18" s="74">
        <f t="shared" si="12"/>
        <v>6177.93</v>
      </c>
      <c r="J18" s="74">
        <f t="shared" si="12"/>
        <v>6356.4800000000005</v>
      </c>
      <c r="K18" s="74">
        <f t="shared" si="12"/>
        <v>6902.67</v>
      </c>
      <c r="L18" s="74">
        <f t="shared" si="12"/>
        <v>5825.53</v>
      </c>
      <c r="M18" s="74">
        <f t="shared" si="12"/>
        <v>5711.78</v>
      </c>
      <c r="N18" s="74">
        <f t="shared" si="12"/>
        <v>5857.46</v>
      </c>
      <c r="O18" s="74">
        <f t="shared" si="12"/>
        <v>5884.1399999999994</v>
      </c>
      <c r="P18" s="74">
        <f t="shared" si="12"/>
        <v>5960.6799999999994</v>
      </c>
      <c r="Q18" s="74">
        <f t="shared" si="12"/>
        <v>5804.04</v>
      </c>
      <c r="R18" s="74">
        <f t="shared" si="12"/>
        <v>72879.079999999987</v>
      </c>
      <c r="S18" s="57"/>
      <c r="T18" s="121"/>
      <c r="U18" s="121"/>
      <c r="V18" s="121"/>
      <c r="W18" s="121"/>
      <c r="X18" s="121"/>
      <c r="Y18" s="121"/>
      <c r="Z18" s="121"/>
      <c r="AA18" s="121"/>
      <c r="AB18" s="121"/>
      <c r="AC18" s="121"/>
      <c r="AD18" s="121"/>
      <c r="AE18" s="121"/>
      <c r="AF18" s="89">
        <f>SUM(AF12:AF15)</f>
        <v>452.37688411334693</v>
      </c>
      <c r="AJ18" s="89">
        <f>SUM(AJ12:AJ15)</f>
        <v>452.37688411334693</v>
      </c>
      <c r="AL18" s="89">
        <f>SUM(AL12:AL15)</f>
        <v>0</v>
      </c>
      <c r="AN18" s="89">
        <f>SUM(AN12:AN15)</f>
        <v>0</v>
      </c>
    </row>
    <row r="19" spans="1:40" s="52" customFormat="1" ht="12" customHeight="1">
      <c r="A19" s="39"/>
      <c r="B19" s="45"/>
      <c r="C19" s="208"/>
      <c r="D19" s="57"/>
      <c r="E19" s="57"/>
      <c r="F19" s="58"/>
      <c r="G19" s="58"/>
      <c r="H19" s="58"/>
      <c r="I19" s="58"/>
      <c r="J19" s="58"/>
      <c r="K19" s="58"/>
      <c r="L19" s="58"/>
      <c r="M19" s="58"/>
      <c r="N19" s="58"/>
      <c r="O19" s="58"/>
      <c r="P19" s="58"/>
      <c r="Q19" s="58"/>
      <c r="R19" s="58"/>
      <c r="S19" s="57"/>
      <c r="T19" s="22"/>
      <c r="U19" s="22"/>
      <c r="V19" s="22"/>
      <c r="W19" s="22"/>
      <c r="X19" s="22"/>
      <c r="Y19" s="22"/>
      <c r="Z19" s="22"/>
      <c r="AA19" s="22"/>
      <c r="AB19" s="22"/>
      <c r="AC19" s="22"/>
      <c r="AD19" s="22"/>
      <c r="AE19" s="22"/>
      <c r="AF19" s="22"/>
    </row>
    <row r="20" spans="1:40" s="52" customFormat="1" ht="12" customHeight="1">
      <c r="A20" s="60"/>
      <c r="B20" s="29"/>
      <c r="C20" s="154"/>
      <c r="D20" s="57"/>
      <c r="E20" s="57"/>
      <c r="F20" s="58"/>
      <c r="G20" s="58"/>
      <c r="H20" s="58"/>
      <c r="I20" s="58"/>
      <c r="J20" s="58"/>
      <c r="K20" s="58"/>
      <c r="L20" s="58"/>
      <c r="M20" s="58"/>
      <c r="N20" s="58"/>
      <c r="O20" s="58"/>
      <c r="P20" s="58"/>
      <c r="Q20" s="58"/>
      <c r="R20" s="58"/>
      <c r="S20" s="57"/>
      <c r="T20" s="22"/>
      <c r="U20" s="22"/>
      <c r="V20" s="22"/>
      <c r="W20" s="22"/>
      <c r="X20" s="22"/>
      <c r="Y20" s="22"/>
      <c r="Z20" s="22"/>
      <c r="AA20" s="22"/>
      <c r="AB20" s="22"/>
      <c r="AC20" s="22"/>
      <c r="AD20" s="22"/>
      <c r="AE20" s="22"/>
      <c r="AF20" s="22"/>
      <c r="AL20" s="99"/>
    </row>
    <row r="21" spans="1:40" s="52" customFormat="1" ht="12" customHeight="1">
      <c r="A21" s="30"/>
      <c r="B21" s="44"/>
      <c r="C21" s="44"/>
      <c r="D21" s="57"/>
      <c r="E21" s="57"/>
      <c r="F21" s="58"/>
      <c r="G21" s="58"/>
      <c r="H21" s="58"/>
      <c r="I21" s="58"/>
      <c r="J21" s="58"/>
      <c r="K21" s="58"/>
      <c r="L21" s="58"/>
      <c r="M21" s="58"/>
      <c r="N21" s="58"/>
      <c r="O21" s="58"/>
      <c r="P21" s="58"/>
      <c r="Q21" s="58"/>
      <c r="R21" s="58"/>
      <c r="S21" s="57"/>
      <c r="T21" s="22"/>
      <c r="U21" s="22"/>
      <c r="V21" s="22"/>
      <c r="W21" s="22"/>
      <c r="X21" s="22"/>
      <c r="Y21" s="22"/>
      <c r="Z21" s="22"/>
      <c r="AA21" s="22"/>
      <c r="AB21" s="22"/>
      <c r="AC21" s="22"/>
      <c r="AD21" s="22"/>
      <c r="AE21" s="22"/>
      <c r="AF21" s="22"/>
      <c r="AL21" s="102"/>
    </row>
    <row r="22" spans="1:40" s="52" customFormat="1" ht="12" customHeight="1">
      <c r="A22" s="30"/>
      <c r="B22" s="30"/>
      <c r="C22" s="153"/>
      <c r="D22" s="57"/>
      <c r="E22" s="57"/>
      <c r="F22" s="58"/>
      <c r="G22" s="58"/>
      <c r="H22" s="58"/>
      <c r="I22" s="58"/>
      <c r="J22" s="58"/>
      <c r="K22" s="58"/>
      <c r="L22" s="58"/>
      <c r="M22" s="58"/>
      <c r="N22" s="58"/>
      <c r="O22" s="58"/>
      <c r="P22" s="58"/>
      <c r="Q22" s="58"/>
      <c r="R22" s="58"/>
      <c r="S22" s="57"/>
      <c r="T22" s="22"/>
      <c r="U22" s="22"/>
      <c r="V22" s="22"/>
      <c r="W22" s="22"/>
      <c r="X22" s="22"/>
      <c r="Y22" s="22"/>
      <c r="Z22" s="22"/>
      <c r="AA22" s="22"/>
      <c r="AB22" s="22"/>
      <c r="AC22" s="22"/>
      <c r="AD22" s="22"/>
      <c r="AE22" s="22"/>
      <c r="AF22" s="22"/>
      <c r="AL22" s="102"/>
    </row>
    <row r="23" spans="1:40" ht="12" customHeight="1">
      <c r="A23" s="39" t="s">
        <v>12</v>
      </c>
      <c r="B23" s="39" t="s">
        <v>12</v>
      </c>
      <c r="C23" s="208"/>
      <c r="E23" s="57"/>
      <c r="F23" s="69"/>
      <c r="G23" s="69"/>
      <c r="H23" s="69"/>
      <c r="I23" s="69"/>
      <c r="J23" s="69"/>
      <c r="K23" s="69"/>
      <c r="L23" s="69"/>
      <c r="M23" s="69"/>
      <c r="N23" s="69"/>
      <c r="O23" s="69"/>
      <c r="P23" s="69"/>
      <c r="Q23" s="69"/>
      <c r="R23" s="69"/>
      <c r="T23" s="22"/>
      <c r="U23" s="22"/>
      <c r="V23" s="22"/>
      <c r="W23" s="22"/>
      <c r="X23" s="22"/>
      <c r="Y23" s="22"/>
      <c r="Z23" s="22"/>
      <c r="AA23" s="22"/>
      <c r="AB23" s="22"/>
      <c r="AC23" s="22"/>
      <c r="AD23" s="22"/>
      <c r="AE23" s="22"/>
      <c r="AF23" s="22"/>
      <c r="AL23" s="102"/>
    </row>
    <row r="24" spans="1:40" ht="12" customHeight="1">
      <c r="A24" s="39"/>
      <c r="B24" s="39"/>
      <c r="C24" s="208"/>
      <c r="E24" s="57"/>
      <c r="F24" s="143"/>
      <c r="G24" s="69"/>
      <c r="H24" s="69"/>
      <c r="I24" s="69"/>
      <c r="J24" s="69"/>
      <c r="K24" s="69"/>
      <c r="L24" s="69"/>
      <c r="M24" s="69"/>
      <c r="N24" s="69"/>
      <c r="O24" s="69"/>
      <c r="P24" s="69"/>
      <c r="Q24" s="69"/>
      <c r="R24" s="69"/>
      <c r="T24" s="22"/>
      <c r="U24" s="22"/>
      <c r="V24" s="22"/>
      <c r="W24" s="22"/>
      <c r="X24" s="22"/>
      <c r="Y24" s="22"/>
      <c r="Z24" s="22"/>
      <c r="AA24" s="22"/>
      <c r="AB24" s="22"/>
      <c r="AC24" s="22"/>
      <c r="AD24" s="22"/>
      <c r="AE24" s="22"/>
      <c r="AF24" s="22"/>
      <c r="AL24" s="102"/>
    </row>
    <row r="25" spans="1:40" s="52" customFormat="1" ht="12" customHeight="1">
      <c r="A25" s="40" t="s">
        <v>13</v>
      </c>
      <c r="B25" s="40" t="s">
        <v>13</v>
      </c>
      <c r="C25" s="44"/>
      <c r="D25" s="57"/>
      <c r="E25" s="57"/>
      <c r="F25" s="58"/>
      <c r="G25" s="58"/>
      <c r="H25" s="58"/>
      <c r="I25" s="58"/>
      <c r="J25" s="58"/>
      <c r="K25" s="58"/>
      <c r="L25" s="58"/>
      <c r="M25" s="146"/>
      <c r="N25" s="58"/>
      <c r="O25" s="58"/>
      <c r="P25" s="58"/>
      <c r="Q25" s="58"/>
      <c r="R25" s="58"/>
      <c r="S25" s="57"/>
      <c r="T25" s="22"/>
      <c r="U25" s="22"/>
      <c r="V25" s="22"/>
      <c r="W25" s="22"/>
      <c r="X25" s="22"/>
      <c r="Y25" s="22"/>
      <c r="Z25" s="22"/>
      <c r="AA25" s="22"/>
      <c r="AB25" s="22"/>
      <c r="AC25" s="22"/>
      <c r="AD25" s="22"/>
      <c r="AE25" s="22"/>
      <c r="AF25" s="22"/>
      <c r="AI25" s="58"/>
      <c r="AJ25" s="58"/>
      <c r="AK25" s="58"/>
      <c r="AL25" s="241"/>
    </row>
    <row r="26" spans="1:40" s="52" customFormat="1" ht="12.75" customHeight="1">
      <c r="A26" s="29" t="s">
        <v>86</v>
      </c>
      <c r="B26" s="29" t="s">
        <v>138</v>
      </c>
      <c r="C26" s="154">
        <v>69.52</v>
      </c>
      <c r="D26" s="57">
        <v>71.605599999999995</v>
      </c>
      <c r="E26" s="57"/>
      <c r="F26" s="58">
        <v>2291.1999999999998</v>
      </c>
      <c r="G26" s="58">
        <v>2291.1999999999998</v>
      </c>
      <c r="H26" s="58">
        <v>2291.1999999999998</v>
      </c>
      <c r="I26" s="58">
        <v>2362.8000000000002</v>
      </c>
      <c r="J26" s="58">
        <v>2291.1999999999998</v>
      </c>
      <c r="K26" s="58">
        <v>2397.7600000000002</v>
      </c>
      <c r="L26" s="58">
        <v>2294.16</v>
      </c>
      <c r="M26" s="58">
        <v>2294.16</v>
      </c>
      <c r="N26" s="58">
        <v>2294.16</v>
      </c>
      <c r="O26" s="58">
        <v>2294.16</v>
      </c>
      <c r="P26" s="58">
        <v>2224.64</v>
      </c>
      <c r="Q26" s="58">
        <v>2224.64</v>
      </c>
      <c r="R26" s="58">
        <f t="shared" ref="R26:R33" si="13">SUM(F26:Q26)</f>
        <v>27551.279999999999</v>
      </c>
      <c r="S26" s="57"/>
      <c r="T26" s="88">
        <f t="shared" ref="T26:T29" si="14">+(F26/$D26)</f>
        <v>31.997497402437798</v>
      </c>
      <c r="U26" s="88">
        <f t="shared" ref="U26:U29" si="15">+(G26/$D26)</f>
        <v>31.997497402437798</v>
      </c>
      <c r="V26" s="88">
        <f t="shared" ref="V26:V29" si="16">+(H26/$D26)</f>
        <v>31.997497402437798</v>
      </c>
      <c r="W26" s="88">
        <f t="shared" ref="W26:W29" si="17">+(I26/$D26)</f>
        <v>32.997419196263984</v>
      </c>
      <c r="X26" s="88">
        <f t="shared" ref="X26:X29" si="18">+(J26/$D26)</f>
        <v>31.997497402437798</v>
      </c>
      <c r="Y26" s="88">
        <f t="shared" ref="Y26:Y29" si="19">+(K26/$D26)</f>
        <v>33.485649167104256</v>
      </c>
      <c r="Z26" s="88">
        <f t="shared" ref="Z26:Z29" si="20">+(L26/$C26)</f>
        <v>33</v>
      </c>
      <c r="AA26" s="88">
        <f t="shared" ref="AA26:AA29" si="21">+(M26/$C26)</f>
        <v>33</v>
      </c>
      <c r="AB26" s="88">
        <f t="shared" ref="AB26:AB29" si="22">+(N26/$C26)</f>
        <v>33</v>
      </c>
      <c r="AC26" s="88">
        <f t="shared" ref="AC26:AC29" si="23">+(O26/$C26)</f>
        <v>33</v>
      </c>
      <c r="AD26" s="88">
        <f t="shared" ref="AD26:AD29" si="24">+(P26/$C26)</f>
        <v>32</v>
      </c>
      <c r="AE26" s="88">
        <f t="shared" ref="AE26:AE29" si="25">+(Q26/$C26)</f>
        <v>32</v>
      </c>
      <c r="AF26" s="88">
        <f t="shared" ref="AF26:AF29" si="26">SUM(T26:AE26)/12</f>
        <v>32.539421497759953</v>
      </c>
      <c r="AI26" s="58"/>
      <c r="AJ26" s="58"/>
      <c r="AK26" s="58">
        <v>1</v>
      </c>
      <c r="AL26" s="242">
        <f>+AK26*AF26</f>
        <v>32.539421497759953</v>
      </c>
    </row>
    <row r="27" spans="1:40" s="52" customFormat="1" ht="12.75" customHeight="1">
      <c r="A27" s="29" t="s">
        <v>87</v>
      </c>
      <c r="B27" s="29" t="s">
        <v>139</v>
      </c>
      <c r="C27" s="154">
        <v>73</v>
      </c>
      <c r="D27" s="57">
        <v>143.21119999999999</v>
      </c>
      <c r="E27" s="57"/>
      <c r="F27" s="58">
        <v>1288.8</v>
      </c>
      <c r="G27" s="58">
        <v>1288.8</v>
      </c>
      <c r="H27" s="58">
        <v>1288.8</v>
      </c>
      <c r="I27" s="58">
        <v>1288.8</v>
      </c>
      <c r="J27" s="58">
        <v>1288.8</v>
      </c>
      <c r="K27" s="58">
        <v>1348.74</v>
      </c>
      <c r="L27" s="58">
        <v>1251.3599999999999</v>
      </c>
      <c r="M27" s="58">
        <v>1251.3599999999999</v>
      </c>
      <c r="N27" s="58">
        <v>1251.3599999999999</v>
      </c>
      <c r="O27" s="58">
        <v>1251.3599999999999</v>
      </c>
      <c r="P27" s="58">
        <v>1251.3599999999999</v>
      </c>
      <c r="Q27" s="58">
        <v>1251.3599999999999</v>
      </c>
      <c r="R27" s="58">
        <f t="shared" ref="R27" si="27">SUM(F27:Q27)</f>
        <v>15300.900000000003</v>
      </c>
      <c r="S27" s="57"/>
      <c r="T27" s="88">
        <f t="shared" ref="T27" si="28">+(F27/$D27)</f>
        <v>8.9992961444356308</v>
      </c>
      <c r="U27" s="88">
        <f t="shared" ref="U27" si="29">+(G27/$D27)</f>
        <v>8.9992961444356308</v>
      </c>
      <c r="V27" s="88">
        <f t="shared" ref="V27" si="30">+(H27/$D27)</f>
        <v>8.9992961444356308</v>
      </c>
      <c r="W27" s="88">
        <f t="shared" ref="W27" si="31">+(I27/$D27)</f>
        <v>8.9992961444356308</v>
      </c>
      <c r="X27" s="88">
        <f t="shared" ref="X27" si="32">+(J27/$D27)</f>
        <v>8.9992961444356308</v>
      </c>
      <c r="Y27" s="88">
        <f t="shared" ref="Y27" si="33">+(K27/$D27)</f>
        <v>9.4178388282480707</v>
      </c>
      <c r="Z27" s="88">
        <f t="shared" si="20"/>
        <v>17.141917808219176</v>
      </c>
      <c r="AA27" s="88">
        <f t="shared" si="21"/>
        <v>17.141917808219176</v>
      </c>
      <c r="AB27" s="88">
        <f t="shared" si="22"/>
        <v>17.141917808219176</v>
      </c>
      <c r="AC27" s="88">
        <f t="shared" si="23"/>
        <v>17.141917808219176</v>
      </c>
      <c r="AD27" s="88">
        <f t="shared" si="24"/>
        <v>17.141917808219176</v>
      </c>
      <c r="AE27" s="88">
        <f t="shared" si="25"/>
        <v>17.141917808219176</v>
      </c>
      <c r="AF27" s="88">
        <f t="shared" ref="AF27" si="34">SUM(T27:AE27)/12</f>
        <v>13.105485533311773</v>
      </c>
      <c r="AI27" s="58"/>
      <c r="AJ27" s="58"/>
      <c r="AK27" s="58">
        <v>1</v>
      </c>
      <c r="AL27" s="242">
        <f>+AK27*AF27</f>
        <v>13.105485533311773</v>
      </c>
    </row>
    <row r="28" spans="1:40" s="52" customFormat="1" ht="12" customHeight="1">
      <c r="A28" s="29" t="s">
        <v>117</v>
      </c>
      <c r="B28" s="29" t="s">
        <v>169</v>
      </c>
      <c r="C28" s="154">
        <v>21.92</v>
      </c>
      <c r="D28" s="57">
        <v>22.577600000000004</v>
      </c>
      <c r="E28" s="57"/>
      <c r="F28" s="58">
        <v>744.81</v>
      </c>
      <c r="G28" s="58">
        <v>744.81</v>
      </c>
      <c r="H28" s="58">
        <v>744.81</v>
      </c>
      <c r="I28" s="58">
        <v>722.24</v>
      </c>
      <c r="J28" s="58">
        <v>744.81</v>
      </c>
      <c r="K28" s="58">
        <v>798.32</v>
      </c>
      <c r="L28" s="58">
        <v>767.2</v>
      </c>
      <c r="M28" s="58">
        <v>767.2</v>
      </c>
      <c r="N28" s="58">
        <v>767.2</v>
      </c>
      <c r="O28" s="58">
        <v>767.2</v>
      </c>
      <c r="P28" s="58">
        <v>723.36</v>
      </c>
      <c r="Q28" s="58">
        <v>723.36</v>
      </c>
      <c r="R28" s="58">
        <f t="shared" si="13"/>
        <v>9015.32</v>
      </c>
      <c r="S28" s="57"/>
      <c r="T28" s="88">
        <f t="shared" si="14"/>
        <v>32.988891644816093</v>
      </c>
      <c r="U28" s="88">
        <f t="shared" si="15"/>
        <v>32.988891644816093</v>
      </c>
      <c r="V28" s="88">
        <f t="shared" si="16"/>
        <v>32.988891644816093</v>
      </c>
      <c r="W28" s="88">
        <f t="shared" si="17"/>
        <v>31.989228261639852</v>
      </c>
      <c r="X28" s="88">
        <f t="shared" si="18"/>
        <v>32.988891644816093</v>
      </c>
      <c r="Y28" s="88">
        <f t="shared" si="19"/>
        <v>35.35893983417192</v>
      </c>
      <c r="Z28" s="88">
        <f t="shared" si="20"/>
        <v>35</v>
      </c>
      <c r="AA28" s="88">
        <f t="shared" si="21"/>
        <v>35</v>
      </c>
      <c r="AB28" s="88">
        <f t="shared" si="22"/>
        <v>35</v>
      </c>
      <c r="AC28" s="88">
        <f t="shared" si="23"/>
        <v>35</v>
      </c>
      <c r="AD28" s="88">
        <f t="shared" si="24"/>
        <v>33</v>
      </c>
      <c r="AE28" s="88">
        <f t="shared" si="25"/>
        <v>33</v>
      </c>
      <c r="AF28" s="88">
        <f t="shared" si="26"/>
        <v>33.775311222923008</v>
      </c>
      <c r="AI28" s="58">
        <v>1</v>
      </c>
      <c r="AJ28" s="58">
        <f>+AF28*AI28</f>
        <v>33.775311222923008</v>
      </c>
      <c r="AK28" s="58"/>
      <c r="AL28" s="243"/>
    </row>
    <row r="29" spans="1:40" s="52" customFormat="1" ht="12" customHeight="1">
      <c r="A29" s="29" t="s">
        <v>107</v>
      </c>
      <c r="B29" s="29" t="s">
        <v>159</v>
      </c>
      <c r="C29" s="154">
        <v>12.51</v>
      </c>
      <c r="D29" s="57">
        <v>12.51</v>
      </c>
      <c r="E29" s="57"/>
      <c r="F29" s="58">
        <v>0</v>
      </c>
      <c r="G29" s="58">
        <v>0</v>
      </c>
      <c r="H29" s="58">
        <v>0</v>
      </c>
      <c r="I29" s="58">
        <v>0</v>
      </c>
      <c r="J29" s="58">
        <v>0</v>
      </c>
      <c r="K29" s="58">
        <v>32.4</v>
      </c>
      <c r="L29" s="58">
        <v>0</v>
      </c>
      <c r="M29" s="58">
        <v>25.02</v>
      </c>
      <c r="N29" s="58">
        <v>0</v>
      </c>
      <c r="O29" s="58">
        <v>0</v>
      </c>
      <c r="P29" s="58">
        <v>0</v>
      </c>
      <c r="Q29" s="58">
        <v>0</v>
      </c>
      <c r="R29" s="58">
        <f t="shared" si="13"/>
        <v>57.42</v>
      </c>
      <c r="S29" s="57"/>
      <c r="T29" s="88">
        <f t="shared" si="14"/>
        <v>0</v>
      </c>
      <c r="U29" s="88">
        <f t="shared" si="15"/>
        <v>0</v>
      </c>
      <c r="V29" s="88">
        <f t="shared" si="16"/>
        <v>0</v>
      </c>
      <c r="W29" s="88">
        <f t="shared" si="17"/>
        <v>0</v>
      </c>
      <c r="X29" s="88">
        <f t="shared" si="18"/>
        <v>0</v>
      </c>
      <c r="Y29" s="88">
        <f t="shared" si="19"/>
        <v>2.5899280575539567</v>
      </c>
      <c r="Z29" s="88">
        <f t="shared" si="20"/>
        <v>0</v>
      </c>
      <c r="AA29" s="88">
        <f t="shared" si="21"/>
        <v>2</v>
      </c>
      <c r="AB29" s="88">
        <f t="shared" si="22"/>
        <v>0</v>
      </c>
      <c r="AC29" s="88">
        <f t="shared" si="23"/>
        <v>0</v>
      </c>
      <c r="AD29" s="88">
        <f t="shared" si="24"/>
        <v>0</v>
      </c>
      <c r="AE29" s="88">
        <f t="shared" si="25"/>
        <v>0</v>
      </c>
      <c r="AF29" s="88">
        <f t="shared" si="26"/>
        <v>0.38249400479616308</v>
      </c>
      <c r="AI29" s="58"/>
      <c r="AJ29" s="58"/>
      <c r="AK29" s="58">
        <v>1</v>
      </c>
      <c r="AL29" s="242">
        <f>+AK29*AF29</f>
        <v>0.38249400479616308</v>
      </c>
    </row>
    <row r="30" spans="1:40" s="52" customFormat="1" ht="12" customHeight="1">
      <c r="A30" s="29" t="s">
        <v>118</v>
      </c>
      <c r="B30" s="29" t="s">
        <v>179</v>
      </c>
      <c r="C30" s="154">
        <v>12.51</v>
      </c>
      <c r="D30" s="57">
        <v>12.51</v>
      </c>
      <c r="E30" s="57"/>
      <c r="F30" s="58">
        <v>0</v>
      </c>
      <c r="G30" s="58">
        <v>0</v>
      </c>
      <c r="H30" s="58">
        <v>0</v>
      </c>
      <c r="I30" s="58">
        <v>0</v>
      </c>
      <c r="J30" s="58">
        <v>0</v>
      </c>
      <c r="K30" s="58">
        <v>0</v>
      </c>
      <c r="L30" s="58">
        <v>0</v>
      </c>
      <c r="M30" s="58">
        <v>0</v>
      </c>
      <c r="N30" s="58">
        <v>13.05</v>
      </c>
      <c r="O30" s="58">
        <v>0</v>
      </c>
      <c r="P30" s="58">
        <v>0</v>
      </c>
      <c r="Q30" s="58">
        <v>0</v>
      </c>
      <c r="R30" s="58">
        <f t="shared" ref="R30" si="35">SUM(F30:Q30)</f>
        <v>13.05</v>
      </c>
      <c r="S30" s="57"/>
      <c r="T30" s="88"/>
      <c r="U30" s="88"/>
      <c r="V30" s="88"/>
      <c r="W30" s="88"/>
      <c r="X30" s="88"/>
      <c r="Y30" s="88"/>
      <c r="Z30" s="88"/>
      <c r="AA30" s="88"/>
      <c r="AB30" s="88"/>
      <c r="AC30" s="88"/>
      <c r="AD30" s="88"/>
      <c r="AE30" s="88"/>
      <c r="AF30" s="88"/>
      <c r="AL30" s="102"/>
    </row>
    <row r="31" spans="1:40" s="52" customFormat="1" ht="12" customHeight="1">
      <c r="A31" s="29" t="s">
        <v>329</v>
      </c>
      <c r="B31" s="29" t="s">
        <v>175</v>
      </c>
      <c r="C31" s="154">
        <v>0.42</v>
      </c>
      <c r="D31" s="57">
        <v>0.42</v>
      </c>
      <c r="E31" s="57"/>
      <c r="F31" s="58">
        <v>0</v>
      </c>
      <c r="G31" s="58">
        <v>0</v>
      </c>
      <c r="H31" s="58">
        <v>0</v>
      </c>
      <c r="I31" s="58">
        <v>0</v>
      </c>
      <c r="J31" s="58">
        <v>0</v>
      </c>
      <c r="K31" s="58">
        <v>13.5</v>
      </c>
      <c r="L31" s="58">
        <v>0</v>
      </c>
      <c r="M31" s="58">
        <v>28.81</v>
      </c>
      <c r="N31" s="58">
        <v>0</v>
      </c>
      <c r="O31" s="58">
        <v>0</v>
      </c>
      <c r="P31" s="58">
        <v>0</v>
      </c>
      <c r="Q31" s="58">
        <v>0</v>
      </c>
      <c r="R31" s="58">
        <f>SUM(F31:Q31)</f>
        <v>42.31</v>
      </c>
      <c r="S31" s="57"/>
      <c r="T31" s="22"/>
      <c r="U31" s="22"/>
      <c r="V31" s="22"/>
      <c r="W31" s="22"/>
      <c r="X31" s="22"/>
      <c r="Y31" s="22"/>
      <c r="Z31" s="22"/>
      <c r="AA31" s="22"/>
      <c r="AB31" s="22"/>
      <c r="AC31" s="22"/>
      <c r="AD31" s="22"/>
      <c r="AE31" s="22"/>
      <c r="AF31" s="22"/>
      <c r="AL31" s="102"/>
    </row>
    <row r="32" spans="1:40" s="52" customFormat="1" ht="12" customHeight="1">
      <c r="A32" s="29" t="s">
        <v>405</v>
      </c>
      <c r="B32" s="29" t="s">
        <v>406</v>
      </c>
      <c r="C32" s="154"/>
      <c r="D32" s="57"/>
      <c r="E32" s="57"/>
      <c r="F32" s="58">
        <v>0</v>
      </c>
      <c r="G32" s="58">
        <v>0</v>
      </c>
      <c r="H32" s="58">
        <v>51.19</v>
      </c>
      <c r="I32" s="58">
        <v>0</v>
      </c>
      <c r="J32" s="58">
        <v>-51.19</v>
      </c>
      <c r="K32" s="58">
        <v>0</v>
      </c>
      <c r="L32" s="58">
        <v>0</v>
      </c>
      <c r="M32" s="58">
        <v>0</v>
      </c>
      <c r="N32" s="58">
        <v>0</v>
      </c>
      <c r="O32" s="58">
        <v>0</v>
      </c>
      <c r="P32" s="58">
        <v>0</v>
      </c>
      <c r="Q32" s="58">
        <v>0</v>
      </c>
      <c r="R32" s="58">
        <f>SUM(F32:Q32)</f>
        <v>0</v>
      </c>
      <c r="S32" s="57"/>
      <c r="T32" s="22"/>
      <c r="U32" s="22"/>
      <c r="V32" s="22"/>
      <c r="W32" s="22"/>
      <c r="X32" s="22"/>
      <c r="Y32" s="22"/>
      <c r="Z32" s="22"/>
      <c r="AA32" s="22"/>
      <c r="AB32" s="22"/>
      <c r="AC32" s="22"/>
      <c r="AD32" s="22"/>
      <c r="AE32" s="22"/>
      <c r="AF32" s="22"/>
      <c r="AL32" s="102"/>
    </row>
    <row r="33" spans="1:40" s="52" customFormat="1" ht="12" customHeight="1">
      <c r="A33" s="29" t="s">
        <v>337</v>
      </c>
      <c r="B33" s="29" t="s">
        <v>189</v>
      </c>
      <c r="C33" s="154">
        <v>21.36</v>
      </c>
      <c r="D33" s="57">
        <v>21.36</v>
      </c>
      <c r="E33" s="57"/>
      <c r="F33" s="58">
        <v>0</v>
      </c>
      <c r="G33" s="58">
        <v>0</v>
      </c>
      <c r="H33" s="58">
        <v>0</v>
      </c>
      <c r="I33" s="58">
        <v>0</v>
      </c>
      <c r="J33" s="58">
        <v>0</v>
      </c>
      <c r="K33" s="58">
        <v>22</v>
      </c>
      <c r="L33" s="58">
        <v>0</v>
      </c>
      <c r="M33" s="58">
        <v>21.36</v>
      </c>
      <c r="N33" s="58">
        <v>0</v>
      </c>
      <c r="O33" s="58">
        <v>0</v>
      </c>
      <c r="P33" s="58">
        <v>0</v>
      </c>
      <c r="Q33" s="58">
        <v>0</v>
      </c>
      <c r="R33" s="58">
        <f t="shared" si="13"/>
        <v>43.36</v>
      </c>
      <c r="S33" s="57"/>
      <c r="T33" s="22"/>
      <c r="U33" s="22"/>
      <c r="V33" s="22"/>
      <c r="W33" s="22"/>
      <c r="X33" s="22"/>
      <c r="Y33" s="22"/>
      <c r="Z33" s="22"/>
      <c r="AA33" s="22"/>
      <c r="AB33" s="22"/>
      <c r="AC33" s="22"/>
      <c r="AD33" s="22"/>
      <c r="AE33" s="22"/>
      <c r="AF33" s="22"/>
      <c r="AL33" s="102"/>
    </row>
    <row r="34" spans="1:40" s="52" customFormat="1" ht="12" customHeight="1" thickBot="1">
      <c r="A34" s="50"/>
      <c r="B34" s="50"/>
      <c r="C34" s="155"/>
      <c r="D34" s="57"/>
      <c r="E34" s="57"/>
      <c r="F34" s="58"/>
      <c r="G34" s="58"/>
      <c r="H34" s="58"/>
      <c r="I34" s="58"/>
      <c r="J34" s="58"/>
      <c r="K34" s="58"/>
      <c r="L34" s="58"/>
      <c r="M34" s="58"/>
      <c r="N34" s="58"/>
      <c r="O34" s="58"/>
      <c r="P34" s="58"/>
      <c r="Q34" s="58"/>
      <c r="R34" s="58"/>
      <c r="S34" s="57"/>
      <c r="T34" s="22"/>
      <c r="U34" s="22"/>
      <c r="V34" s="22"/>
      <c r="W34" s="22"/>
      <c r="X34" s="22"/>
      <c r="Y34" s="22"/>
      <c r="Z34" s="22"/>
      <c r="AA34" s="22"/>
      <c r="AB34" s="22"/>
      <c r="AC34" s="22"/>
      <c r="AD34" s="22"/>
      <c r="AE34" s="22"/>
      <c r="AF34" s="22"/>
    </row>
    <row r="35" spans="1:40" s="52" customFormat="1" ht="12" customHeight="1" thickBot="1">
      <c r="A35" s="50"/>
      <c r="B35" s="44" t="s">
        <v>14</v>
      </c>
      <c r="C35" s="44"/>
      <c r="D35" s="57"/>
      <c r="E35" s="57"/>
      <c r="F35" s="74">
        <f>SUM(F26:F33)</f>
        <v>4324.8099999999995</v>
      </c>
      <c r="G35" s="74">
        <f t="shared" ref="G35:R35" si="36">SUM(G26:G33)</f>
        <v>4324.8099999999995</v>
      </c>
      <c r="H35" s="74">
        <f t="shared" si="36"/>
        <v>4375.9999999999991</v>
      </c>
      <c r="I35" s="74">
        <f t="shared" si="36"/>
        <v>4373.84</v>
      </c>
      <c r="J35" s="74">
        <f t="shared" si="36"/>
        <v>4273.62</v>
      </c>
      <c r="K35" s="74">
        <f t="shared" si="36"/>
        <v>4612.7199999999993</v>
      </c>
      <c r="L35" s="74">
        <f t="shared" si="36"/>
        <v>4312.7199999999993</v>
      </c>
      <c r="M35" s="74">
        <f t="shared" si="36"/>
        <v>4387.91</v>
      </c>
      <c r="N35" s="74">
        <f t="shared" si="36"/>
        <v>4325.7699999999995</v>
      </c>
      <c r="O35" s="74">
        <f t="shared" si="36"/>
        <v>4312.7199999999993</v>
      </c>
      <c r="P35" s="74">
        <f t="shared" si="36"/>
        <v>4199.3599999999997</v>
      </c>
      <c r="Q35" s="74">
        <f t="shared" si="36"/>
        <v>4199.3599999999997</v>
      </c>
      <c r="R35" s="74">
        <f t="shared" si="36"/>
        <v>52023.64</v>
      </c>
      <c r="S35" s="57"/>
      <c r="T35" s="121"/>
      <c r="U35" s="121"/>
      <c r="V35" s="121"/>
      <c r="W35" s="121"/>
      <c r="X35" s="121"/>
      <c r="Y35" s="121"/>
      <c r="Z35" s="121"/>
      <c r="AA35" s="121"/>
      <c r="AB35" s="121"/>
      <c r="AC35" s="121"/>
      <c r="AD35" s="121"/>
      <c r="AE35" s="121"/>
      <c r="AF35" s="89">
        <f>SUM(AF26:AF34)</f>
        <v>79.802712258790891</v>
      </c>
      <c r="AJ35" s="89">
        <f>SUM(AJ26:AJ32)</f>
        <v>33.775311222923008</v>
      </c>
      <c r="AL35" s="89">
        <f>SUM(AL26:AL32)</f>
        <v>46.027401035867889</v>
      </c>
      <c r="AN35" s="89">
        <f>SUM(AN29:AN32)</f>
        <v>0</v>
      </c>
    </row>
    <row r="36" spans="1:40" ht="12" customHeight="1">
      <c r="A36" s="30"/>
      <c r="B36" s="30"/>
      <c r="C36" s="153"/>
      <c r="E36" s="57"/>
      <c r="F36" s="69"/>
      <c r="G36" s="69"/>
      <c r="H36" s="69"/>
      <c r="I36" s="69"/>
      <c r="J36" s="69"/>
      <c r="K36" s="69"/>
      <c r="L36" s="69"/>
      <c r="M36" s="69"/>
      <c r="N36" s="69"/>
      <c r="O36" s="69"/>
      <c r="P36" s="69"/>
      <c r="Q36" s="69"/>
      <c r="R36" s="69"/>
      <c r="T36" s="22"/>
      <c r="U36" s="22"/>
      <c r="V36" s="22"/>
      <c r="W36" s="22"/>
      <c r="X36" s="22"/>
      <c r="Y36" s="22"/>
      <c r="Z36" s="22"/>
      <c r="AA36" s="22"/>
      <c r="AB36" s="22"/>
      <c r="AC36" s="22"/>
      <c r="AD36" s="22"/>
      <c r="AE36" s="22"/>
      <c r="AF36" s="22"/>
    </row>
    <row r="37" spans="1:40" ht="12" customHeight="1">
      <c r="A37" s="32" t="s">
        <v>20</v>
      </c>
      <c r="B37" s="32" t="s">
        <v>20</v>
      </c>
      <c r="C37" s="44"/>
      <c r="E37" s="57"/>
      <c r="F37" s="69"/>
      <c r="G37" s="69"/>
      <c r="H37" s="69"/>
      <c r="I37" s="69"/>
      <c r="J37" s="69"/>
      <c r="K37" s="69"/>
      <c r="L37" s="69"/>
      <c r="M37" s="69"/>
      <c r="N37" s="69"/>
      <c r="O37" s="69"/>
      <c r="P37" s="69"/>
      <c r="Q37" s="69"/>
      <c r="R37" s="69"/>
      <c r="T37" s="22"/>
      <c r="U37" s="22"/>
      <c r="V37" s="22"/>
      <c r="W37" s="22"/>
      <c r="X37" s="22"/>
      <c r="Y37" s="22"/>
      <c r="Z37" s="22"/>
      <c r="AA37" s="22"/>
      <c r="AB37" s="22"/>
      <c r="AC37" s="22"/>
      <c r="AD37" s="22"/>
      <c r="AE37" s="22"/>
      <c r="AF37" s="22"/>
    </row>
    <row r="38" spans="1:40" ht="12" customHeight="1">
      <c r="A38" s="29" t="s">
        <v>245</v>
      </c>
      <c r="B38" s="29" t="s">
        <v>246</v>
      </c>
      <c r="C38" s="154">
        <v>36.68</v>
      </c>
      <c r="D38" s="13">
        <v>36.68</v>
      </c>
      <c r="E38" s="57"/>
      <c r="F38" s="58">
        <v>0</v>
      </c>
      <c r="G38" s="58">
        <v>0</v>
      </c>
      <c r="H38" s="58">
        <v>0</v>
      </c>
      <c r="I38" s="58">
        <v>831.17</v>
      </c>
      <c r="J38" s="58">
        <v>0</v>
      </c>
      <c r="K38" s="58">
        <v>0</v>
      </c>
      <c r="L38" s="58">
        <v>0</v>
      </c>
      <c r="M38" s="58">
        <v>0</v>
      </c>
      <c r="N38" s="58">
        <v>0</v>
      </c>
      <c r="O38" s="58">
        <v>1023.01</v>
      </c>
      <c r="P38" s="58">
        <v>0</v>
      </c>
      <c r="Q38" s="58">
        <v>0</v>
      </c>
      <c r="R38" s="58">
        <f t="shared" ref="R38" si="37">SUM(F38:Q38)</f>
        <v>1854.1799999999998</v>
      </c>
      <c r="S38" s="41"/>
      <c r="T38" s="22"/>
      <c r="U38" s="22"/>
      <c r="V38" s="22"/>
      <c r="W38" s="22"/>
      <c r="X38" s="22"/>
      <c r="Y38" s="22"/>
      <c r="Z38" s="22"/>
      <c r="AA38" s="22"/>
      <c r="AB38" s="22"/>
      <c r="AC38" s="22"/>
      <c r="AD38" s="22"/>
      <c r="AE38" s="22"/>
      <c r="AF38" s="22"/>
    </row>
    <row r="39" spans="1:40" ht="12" customHeight="1">
      <c r="C39" s="154"/>
      <c r="E39" s="57"/>
      <c r="F39" s="69"/>
      <c r="G39" s="69"/>
      <c r="H39" s="69"/>
      <c r="I39" s="69"/>
      <c r="J39" s="69"/>
      <c r="K39" s="69"/>
      <c r="L39" s="69"/>
      <c r="M39" s="69"/>
      <c r="N39" s="69"/>
      <c r="O39" s="69"/>
      <c r="P39" s="69"/>
      <c r="Q39" s="69"/>
      <c r="R39" s="69"/>
      <c r="T39" s="22"/>
      <c r="U39" s="22"/>
      <c r="V39" s="22"/>
      <c r="W39" s="22"/>
      <c r="X39" s="22"/>
      <c r="Y39" s="22"/>
      <c r="Z39" s="22"/>
      <c r="AA39" s="22"/>
      <c r="AB39" s="22"/>
      <c r="AC39" s="22"/>
      <c r="AD39" s="22"/>
      <c r="AE39" s="22"/>
      <c r="AF39" s="22"/>
    </row>
    <row r="40" spans="1:40" ht="12" customHeight="1">
      <c r="A40" s="30"/>
      <c r="B40" s="44" t="s">
        <v>21</v>
      </c>
      <c r="C40" s="44"/>
      <c r="E40" s="57"/>
      <c r="F40" s="70">
        <f t="shared" ref="F40:R40" si="38">SUM(F38:F39)</f>
        <v>0</v>
      </c>
      <c r="G40" s="70">
        <f t="shared" si="38"/>
        <v>0</v>
      </c>
      <c r="H40" s="70">
        <f t="shared" si="38"/>
        <v>0</v>
      </c>
      <c r="I40" s="70">
        <f t="shared" si="38"/>
        <v>831.17</v>
      </c>
      <c r="J40" s="70">
        <f t="shared" si="38"/>
        <v>0</v>
      </c>
      <c r="K40" s="70">
        <f t="shared" si="38"/>
        <v>0</v>
      </c>
      <c r="L40" s="70">
        <f t="shared" si="38"/>
        <v>0</v>
      </c>
      <c r="M40" s="70">
        <f t="shared" si="38"/>
        <v>0</v>
      </c>
      <c r="N40" s="70">
        <f t="shared" si="38"/>
        <v>0</v>
      </c>
      <c r="O40" s="70">
        <f t="shared" si="38"/>
        <v>1023.01</v>
      </c>
      <c r="P40" s="70">
        <f t="shared" si="38"/>
        <v>0</v>
      </c>
      <c r="Q40" s="70">
        <f t="shared" si="38"/>
        <v>0</v>
      </c>
      <c r="R40" s="70">
        <f t="shared" si="38"/>
        <v>1854.1799999999998</v>
      </c>
      <c r="T40" s="22"/>
      <c r="U40" s="22"/>
      <c r="V40" s="22"/>
      <c r="W40" s="22"/>
      <c r="X40" s="22"/>
      <c r="Y40" s="22"/>
      <c r="Z40" s="22"/>
      <c r="AA40" s="22"/>
      <c r="AB40" s="22"/>
      <c r="AC40" s="22"/>
      <c r="AD40" s="22"/>
      <c r="AE40" s="22"/>
      <c r="AF40" s="22"/>
    </row>
    <row r="41" spans="1:40" ht="12" customHeight="1">
      <c r="A41" s="30"/>
      <c r="B41" s="44"/>
      <c r="C41" s="44"/>
      <c r="E41" s="57"/>
      <c r="F41" s="71"/>
      <c r="G41" s="71"/>
      <c r="H41" s="71"/>
      <c r="I41" s="71"/>
      <c r="J41" s="71"/>
      <c r="K41" s="71"/>
      <c r="L41" s="71"/>
      <c r="M41" s="71"/>
      <c r="N41" s="71"/>
      <c r="O41" s="71"/>
      <c r="P41" s="71"/>
      <c r="Q41" s="71"/>
      <c r="R41" s="71"/>
      <c r="T41" s="22"/>
      <c r="U41" s="22"/>
      <c r="V41" s="22"/>
      <c r="W41" s="22"/>
      <c r="X41" s="22"/>
      <c r="Y41" s="22"/>
      <c r="Z41" s="22"/>
      <c r="AA41" s="22"/>
      <c r="AB41" s="22"/>
      <c r="AC41" s="22"/>
      <c r="AD41" s="22"/>
      <c r="AE41" s="22"/>
      <c r="AF41" s="22"/>
    </row>
    <row r="42" spans="1:40" ht="12" customHeight="1">
      <c r="A42" s="32" t="s">
        <v>17</v>
      </c>
      <c r="B42" s="32" t="s">
        <v>17</v>
      </c>
      <c r="C42" s="44"/>
      <c r="E42" s="57"/>
      <c r="F42" s="69"/>
      <c r="G42" s="69"/>
      <c r="H42" s="69"/>
      <c r="I42" s="69"/>
      <c r="J42" s="69"/>
      <c r="K42" s="69"/>
      <c r="L42" s="69"/>
      <c r="M42" s="69"/>
      <c r="N42" s="69"/>
      <c r="O42" s="69"/>
      <c r="P42" s="69"/>
      <c r="Q42" s="69"/>
      <c r="R42" s="69"/>
      <c r="T42" s="22"/>
      <c r="U42" s="22"/>
      <c r="V42" s="22"/>
      <c r="W42" s="22"/>
      <c r="X42" s="22"/>
      <c r="Y42" s="22"/>
      <c r="Z42" s="22"/>
      <c r="AA42" s="22"/>
      <c r="AB42" s="22"/>
      <c r="AC42" s="22"/>
      <c r="AD42" s="22"/>
      <c r="AE42" s="22"/>
      <c r="AF42" s="22"/>
    </row>
    <row r="43" spans="1:40" ht="12" customHeight="1">
      <c r="A43" s="29" t="s">
        <v>201</v>
      </c>
      <c r="B43" s="29" t="s">
        <v>223</v>
      </c>
      <c r="C43" s="154">
        <v>97</v>
      </c>
      <c r="D43" s="57">
        <v>97</v>
      </c>
      <c r="E43" s="57"/>
      <c r="F43" s="58">
        <v>0</v>
      </c>
      <c r="G43" s="58">
        <v>0</v>
      </c>
      <c r="H43" s="58">
        <v>0</v>
      </c>
      <c r="I43" s="58">
        <v>0</v>
      </c>
      <c r="J43" s="58">
        <v>0</v>
      </c>
      <c r="K43" s="58">
        <v>0</v>
      </c>
      <c r="L43" s="58">
        <v>0</v>
      </c>
      <c r="M43" s="58">
        <v>0</v>
      </c>
      <c r="N43" s="58">
        <v>0</v>
      </c>
      <c r="O43" s="58">
        <v>0</v>
      </c>
      <c r="P43" s="58">
        <v>0</v>
      </c>
      <c r="Q43" s="58">
        <v>0</v>
      </c>
      <c r="R43" s="58">
        <f t="shared" ref="R43" si="39">SUM(F43:Q43)</f>
        <v>0</v>
      </c>
      <c r="S43" s="41"/>
      <c r="T43" s="22"/>
      <c r="U43" s="22"/>
      <c r="V43" s="22"/>
      <c r="W43" s="22"/>
      <c r="X43" s="22"/>
      <c r="Y43" s="22"/>
      <c r="Z43" s="22"/>
      <c r="AA43" s="22"/>
      <c r="AB43" s="22"/>
      <c r="AC43" s="22"/>
      <c r="AD43" s="22"/>
      <c r="AE43" s="22"/>
      <c r="AF43" s="22"/>
    </row>
    <row r="44" spans="1:40" ht="12" customHeight="1">
      <c r="A44" s="29" t="s">
        <v>202</v>
      </c>
      <c r="B44" s="29" t="s">
        <v>224</v>
      </c>
      <c r="C44" s="154">
        <v>120.75</v>
      </c>
      <c r="D44" s="57">
        <v>120.75</v>
      </c>
      <c r="E44" s="57"/>
      <c r="F44" s="58">
        <v>0</v>
      </c>
      <c r="G44" s="58">
        <v>0</v>
      </c>
      <c r="H44" s="58">
        <v>0</v>
      </c>
      <c r="I44" s="58">
        <v>0</v>
      </c>
      <c r="J44" s="58">
        <v>0</v>
      </c>
      <c r="K44" s="58">
        <v>0</v>
      </c>
      <c r="L44" s="58">
        <v>0</v>
      </c>
      <c r="M44" s="58">
        <v>0</v>
      </c>
      <c r="N44" s="58">
        <v>0</v>
      </c>
      <c r="O44" s="58">
        <v>0</v>
      </c>
      <c r="P44" s="58">
        <v>0</v>
      </c>
      <c r="Q44" s="58">
        <v>0</v>
      </c>
      <c r="R44" s="58">
        <f t="shared" ref="R44:R47" si="40">SUM(F44:Q44)</f>
        <v>0</v>
      </c>
      <c r="S44" s="41"/>
      <c r="T44" s="22"/>
      <c r="U44" s="22"/>
      <c r="V44" s="22"/>
      <c r="W44" s="22"/>
      <c r="X44" s="22"/>
      <c r="Y44" s="22"/>
      <c r="Z44" s="22"/>
      <c r="AA44" s="22"/>
      <c r="AB44" s="22"/>
      <c r="AC44" s="22"/>
      <c r="AD44" s="22"/>
      <c r="AE44" s="22"/>
      <c r="AF44" s="22"/>
    </row>
    <row r="45" spans="1:40" ht="12" customHeight="1">
      <c r="A45" s="29" t="s">
        <v>219</v>
      </c>
      <c r="B45" s="29" t="s">
        <v>241</v>
      </c>
      <c r="C45" s="154"/>
      <c r="D45" s="57"/>
      <c r="E45" s="57"/>
      <c r="F45" s="58">
        <v>0</v>
      </c>
      <c r="G45" s="58">
        <v>0</v>
      </c>
      <c r="H45" s="58">
        <v>0</v>
      </c>
      <c r="I45" s="58">
        <v>221.76</v>
      </c>
      <c r="J45" s="58">
        <v>0</v>
      </c>
      <c r="K45" s="58">
        <v>0</v>
      </c>
      <c r="L45" s="58">
        <v>0</v>
      </c>
      <c r="M45" s="58">
        <v>0</v>
      </c>
      <c r="N45" s="58">
        <v>0</v>
      </c>
      <c r="O45" s="58">
        <v>0</v>
      </c>
      <c r="P45" s="58">
        <v>0</v>
      </c>
      <c r="Q45" s="58">
        <v>0</v>
      </c>
      <c r="R45" s="58">
        <f t="shared" ref="R45:R46" si="41">SUM(F45:Q45)</f>
        <v>221.76</v>
      </c>
      <c r="S45" s="41"/>
      <c r="T45" s="22"/>
      <c r="U45" s="22"/>
      <c r="V45" s="22"/>
      <c r="W45" s="22"/>
      <c r="X45" s="22"/>
      <c r="Y45" s="22"/>
      <c r="Z45" s="22"/>
      <c r="AA45" s="22"/>
      <c r="AB45" s="22"/>
      <c r="AC45" s="22"/>
      <c r="AD45" s="22"/>
      <c r="AE45" s="22"/>
      <c r="AF45" s="88">
        <f>SUM(T45:AE45)/12</f>
        <v>0</v>
      </c>
    </row>
    <row r="46" spans="1:40" ht="12" customHeight="1">
      <c r="A46" s="29" t="s">
        <v>212</v>
      </c>
      <c r="B46" s="29" t="s">
        <v>234</v>
      </c>
      <c r="C46" s="154"/>
      <c r="D46" s="57"/>
      <c r="E46" s="57"/>
      <c r="F46" s="58">
        <v>0</v>
      </c>
      <c r="G46" s="58">
        <v>0</v>
      </c>
      <c r="H46" s="58">
        <v>0</v>
      </c>
      <c r="I46" s="58">
        <v>813.9</v>
      </c>
      <c r="J46" s="58">
        <v>0</v>
      </c>
      <c r="K46" s="58">
        <v>0</v>
      </c>
      <c r="L46" s="58">
        <v>0</v>
      </c>
      <c r="M46" s="58">
        <v>0</v>
      </c>
      <c r="N46" s="58">
        <v>0</v>
      </c>
      <c r="O46" s="58">
        <v>813.9</v>
      </c>
      <c r="P46" s="58">
        <v>0</v>
      </c>
      <c r="Q46" s="58">
        <v>0</v>
      </c>
      <c r="R46" s="58">
        <f t="shared" si="41"/>
        <v>1627.8</v>
      </c>
      <c r="S46" s="41"/>
      <c r="T46" s="88"/>
      <c r="U46" s="88"/>
      <c r="V46" s="88"/>
      <c r="W46" s="88"/>
      <c r="X46" s="88"/>
      <c r="Y46" s="88"/>
      <c r="Z46" s="88"/>
      <c r="AA46" s="88"/>
      <c r="AB46" s="88"/>
      <c r="AC46" s="88"/>
      <c r="AD46" s="88"/>
      <c r="AE46" s="88"/>
      <c r="AF46" s="88"/>
    </row>
    <row r="47" spans="1:40" ht="12" customHeight="1">
      <c r="A47" s="29" t="s">
        <v>213</v>
      </c>
      <c r="B47" s="29" t="s">
        <v>235</v>
      </c>
      <c r="C47" s="154"/>
      <c r="D47" s="57"/>
      <c r="E47" s="57"/>
      <c r="F47" s="58">
        <v>0</v>
      </c>
      <c r="G47" s="58">
        <v>0</v>
      </c>
      <c r="H47" s="58">
        <v>0</v>
      </c>
      <c r="I47" s="58">
        <v>154.41</v>
      </c>
      <c r="J47" s="58">
        <v>0</v>
      </c>
      <c r="K47" s="58">
        <v>0</v>
      </c>
      <c r="L47" s="58">
        <v>0</v>
      </c>
      <c r="M47" s="58">
        <v>0</v>
      </c>
      <c r="N47" s="58">
        <v>0</v>
      </c>
      <c r="O47" s="58">
        <v>154.41</v>
      </c>
      <c r="P47" s="58">
        <v>0</v>
      </c>
      <c r="Q47" s="58">
        <v>0</v>
      </c>
      <c r="R47" s="58">
        <f t="shared" si="40"/>
        <v>308.82</v>
      </c>
      <c r="S47" s="41"/>
      <c r="T47" s="204">
        <v>0</v>
      </c>
      <c r="U47" s="204">
        <v>0</v>
      </c>
      <c r="V47" s="204">
        <v>0</v>
      </c>
      <c r="W47" s="204">
        <v>1</v>
      </c>
      <c r="X47" s="204">
        <v>0</v>
      </c>
      <c r="Y47" s="204">
        <v>0</v>
      </c>
      <c r="Z47" s="204">
        <v>0</v>
      </c>
      <c r="AA47" s="204">
        <v>0</v>
      </c>
      <c r="AB47" s="204">
        <v>0</v>
      </c>
      <c r="AC47" s="204">
        <v>1</v>
      </c>
      <c r="AD47" s="204">
        <v>0</v>
      </c>
      <c r="AE47" s="204">
        <v>0</v>
      </c>
      <c r="AF47" s="88">
        <f t="shared" ref="AF47" si="42">SUM(T47:AE47)/12</f>
        <v>0.16666666666666666</v>
      </c>
      <c r="AM47" s="29">
        <v>1</v>
      </c>
      <c r="AN47" s="223">
        <f>+AF47*AM47</f>
        <v>0.16666666666666666</v>
      </c>
    </row>
    <row r="48" spans="1:40" ht="12" customHeight="1">
      <c r="A48" s="29" t="s">
        <v>220</v>
      </c>
      <c r="B48" s="29" t="s">
        <v>243</v>
      </c>
      <c r="C48" s="154">
        <v>3.41</v>
      </c>
      <c r="D48" s="57">
        <v>3.41</v>
      </c>
      <c r="E48" s="57"/>
      <c r="F48" s="58">
        <v>0</v>
      </c>
      <c r="G48" s="58">
        <v>0</v>
      </c>
      <c r="H48" s="58">
        <v>0</v>
      </c>
      <c r="I48" s="58">
        <v>0</v>
      </c>
      <c r="J48" s="58">
        <v>0</v>
      </c>
      <c r="K48" s="58">
        <v>0</v>
      </c>
      <c r="L48" s="58">
        <v>0</v>
      </c>
      <c r="M48" s="58">
        <v>0</v>
      </c>
      <c r="N48" s="58">
        <v>0</v>
      </c>
      <c r="O48" s="58">
        <v>252.78</v>
      </c>
      <c r="P48" s="58">
        <v>0</v>
      </c>
      <c r="Q48" s="58">
        <v>0</v>
      </c>
      <c r="R48" s="58">
        <f t="shared" ref="R48" si="43">SUM(F48:Q48)</f>
        <v>252.78</v>
      </c>
      <c r="S48" s="41"/>
      <c r="T48" s="22"/>
      <c r="U48" s="22"/>
      <c r="V48" s="22"/>
      <c r="W48" s="22"/>
      <c r="X48" s="22"/>
      <c r="Y48" s="22"/>
      <c r="Z48" s="22"/>
      <c r="AA48" s="22"/>
      <c r="AB48" s="22"/>
      <c r="AC48" s="22"/>
      <c r="AD48" s="22"/>
      <c r="AE48" s="22"/>
      <c r="AF48" s="22"/>
    </row>
    <row r="49" spans="1:42" ht="12" customHeight="1" thickBot="1">
      <c r="C49" s="154"/>
      <c r="F49" s="69"/>
      <c r="G49" s="69"/>
      <c r="H49" s="69"/>
      <c r="I49" s="69"/>
      <c r="J49" s="69"/>
      <c r="K49" s="69"/>
      <c r="L49" s="69"/>
      <c r="M49" s="69"/>
      <c r="N49" s="69"/>
      <c r="O49" s="69"/>
      <c r="P49" s="69"/>
      <c r="Q49" s="69"/>
      <c r="R49" s="69"/>
      <c r="T49" s="22"/>
      <c r="U49" s="22"/>
      <c r="V49" s="22"/>
      <c r="W49" s="22"/>
      <c r="X49" s="22"/>
      <c r="Y49" s="22"/>
      <c r="Z49" s="22"/>
      <c r="AA49" s="22"/>
      <c r="AB49" s="22"/>
      <c r="AC49" s="22"/>
      <c r="AD49" s="22"/>
      <c r="AE49" s="22"/>
      <c r="AF49" s="22"/>
    </row>
    <row r="50" spans="1:42" ht="12" customHeight="1" thickBot="1">
      <c r="A50" s="30"/>
      <c r="B50" s="44" t="s">
        <v>440</v>
      </c>
      <c r="C50" s="44"/>
      <c r="F50" s="70">
        <f t="shared" ref="F50:R50" si="44">SUM(F43:F48)</f>
        <v>0</v>
      </c>
      <c r="G50" s="70">
        <f t="shared" si="44"/>
        <v>0</v>
      </c>
      <c r="H50" s="70">
        <f t="shared" si="44"/>
        <v>0</v>
      </c>
      <c r="I50" s="70">
        <f t="shared" si="44"/>
        <v>1190.07</v>
      </c>
      <c r="J50" s="70">
        <f t="shared" si="44"/>
        <v>0</v>
      </c>
      <c r="K50" s="70">
        <f t="shared" si="44"/>
        <v>0</v>
      </c>
      <c r="L50" s="70">
        <f t="shared" si="44"/>
        <v>0</v>
      </c>
      <c r="M50" s="70">
        <f t="shared" si="44"/>
        <v>0</v>
      </c>
      <c r="N50" s="70">
        <f t="shared" si="44"/>
        <v>0</v>
      </c>
      <c r="O50" s="70">
        <f t="shared" si="44"/>
        <v>1221.0899999999999</v>
      </c>
      <c r="P50" s="70">
        <f t="shared" si="44"/>
        <v>0</v>
      </c>
      <c r="Q50" s="70">
        <f t="shared" si="44"/>
        <v>0</v>
      </c>
      <c r="R50" s="70">
        <f t="shared" si="44"/>
        <v>2411.1600000000003</v>
      </c>
      <c r="T50" s="22"/>
      <c r="U50" s="22"/>
      <c r="V50" s="22"/>
      <c r="W50" s="22"/>
      <c r="X50" s="22"/>
      <c r="Y50" s="22"/>
      <c r="Z50" s="22"/>
      <c r="AA50" s="22"/>
      <c r="AB50" s="22"/>
      <c r="AC50" s="22"/>
      <c r="AD50" s="22"/>
      <c r="AE50" s="22"/>
      <c r="AF50" s="89">
        <f>SUM(AF41:AF49)</f>
        <v>0.16666666666666666</v>
      </c>
      <c r="AJ50" s="89">
        <f>SUM(AJ44:AJ47)</f>
        <v>0</v>
      </c>
      <c r="AK50" s="52"/>
      <c r="AL50" s="89">
        <f>SUM(AL44:AL47)</f>
        <v>0</v>
      </c>
      <c r="AM50" s="52"/>
      <c r="AN50" s="89">
        <f>SUM(AN44:AN47)</f>
        <v>0.16666666666666666</v>
      </c>
    </row>
    <row r="51" spans="1:42" ht="12" customHeight="1">
      <c r="A51" s="30"/>
      <c r="B51" s="44"/>
      <c r="C51" s="44"/>
      <c r="F51" s="71"/>
      <c r="G51" s="71"/>
      <c r="H51" s="71"/>
      <c r="I51" s="71"/>
      <c r="J51" s="71"/>
      <c r="K51" s="71"/>
      <c r="L51" s="71"/>
      <c r="M51" s="71"/>
      <c r="N51" s="71"/>
      <c r="O51" s="71"/>
      <c r="P51" s="71"/>
      <c r="Q51" s="71"/>
      <c r="R51" s="71"/>
      <c r="T51" s="22"/>
      <c r="U51" s="22"/>
      <c r="V51" s="22"/>
      <c r="W51" s="22"/>
      <c r="X51" s="22"/>
      <c r="Y51" s="22"/>
      <c r="Z51" s="22"/>
      <c r="AA51" s="22"/>
      <c r="AB51" s="22"/>
      <c r="AC51" s="22"/>
      <c r="AD51" s="22"/>
      <c r="AE51" s="22"/>
      <c r="AF51" s="22"/>
    </row>
    <row r="52" spans="1:42" s="30" customFormat="1" ht="12" customHeight="1">
      <c r="A52" s="45" t="s">
        <v>22</v>
      </c>
      <c r="B52" s="45" t="s">
        <v>22</v>
      </c>
      <c r="C52" s="45"/>
      <c r="D52" s="41"/>
      <c r="E52" s="41"/>
      <c r="F52" s="42"/>
      <c r="G52" s="42"/>
      <c r="H52" s="42"/>
      <c r="I52" s="42"/>
      <c r="J52" s="42"/>
      <c r="K52" s="42"/>
      <c r="L52" s="42"/>
      <c r="M52" s="42"/>
      <c r="N52" s="42"/>
      <c r="O52" s="42"/>
      <c r="P52" s="42"/>
      <c r="Q52" s="42"/>
      <c r="R52" s="42"/>
      <c r="S52" s="41"/>
      <c r="T52" s="122"/>
      <c r="U52" s="122"/>
      <c r="V52" s="122"/>
      <c r="W52" s="122"/>
      <c r="X52" s="122"/>
      <c r="Y52" s="122"/>
      <c r="Z52" s="122"/>
      <c r="AA52" s="122"/>
      <c r="AB52" s="122"/>
      <c r="AC52" s="122"/>
      <c r="AD52" s="122"/>
      <c r="AE52" s="122"/>
      <c r="AF52" s="122"/>
      <c r="AG52" s="29"/>
    </row>
    <row r="53" spans="1:42" s="30" customFormat="1" ht="12" customHeight="1">
      <c r="A53" s="29" t="s">
        <v>247</v>
      </c>
      <c r="B53" s="29" t="s">
        <v>249</v>
      </c>
      <c r="C53" s="29"/>
      <c r="D53" s="57"/>
      <c r="E53" s="41"/>
      <c r="F53" s="58">
        <v>0</v>
      </c>
      <c r="G53" s="58">
        <v>0</v>
      </c>
      <c r="H53" s="58">
        <v>0</v>
      </c>
      <c r="I53" s="58">
        <v>0</v>
      </c>
      <c r="J53" s="58">
        <v>0</v>
      </c>
      <c r="K53" s="58">
        <v>0</v>
      </c>
      <c r="L53" s="58">
        <v>0</v>
      </c>
      <c r="M53" s="58">
        <v>0</v>
      </c>
      <c r="N53" s="58">
        <v>0</v>
      </c>
      <c r="O53" s="58">
        <v>0</v>
      </c>
      <c r="P53" s="58">
        <v>0</v>
      </c>
      <c r="Q53" s="58">
        <v>0</v>
      </c>
      <c r="R53" s="58">
        <f t="shared" ref="R53:R54" si="45">SUM(F53:Q53)</f>
        <v>0</v>
      </c>
      <c r="S53" s="41"/>
      <c r="T53" s="122"/>
      <c r="U53" s="122"/>
      <c r="V53" s="122"/>
      <c r="W53" s="122"/>
      <c r="X53" s="122"/>
      <c r="Y53" s="122"/>
      <c r="Z53" s="122"/>
      <c r="AA53" s="122"/>
      <c r="AB53" s="122"/>
      <c r="AC53" s="122"/>
      <c r="AD53" s="122"/>
      <c r="AE53" s="122"/>
      <c r="AF53" s="122"/>
      <c r="AG53" s="29"/>
    </row>
    <row r="54" spans="1:42" s="30" customFormat="1" ht="12" customHeight="1">
      <c r="A54" s="29" t="s">
        <v>23</v>
      </c>
      <c r="B54" s="29" t="s">
        <v>24</v>
      </c>
      <c r="C54" s="29"/>
      <c r="D54" s="57"/>
      <c r="E54" s="41"/>
      <c r="F54" s="58">
        <v>0</v>
      </c>
      <c r="G54" s="58">
        <v>0</v>
      </c>
      <c r="H54" s="58">
        <v>0</v>
      </c>
      <c r="I54" s="58">
        <v>0</v>
      </c>
      <c r="J54" s="58">
        <v>0</v>
      </c>
      <c r="K54" s="58">
        <v>0</v>
      </c>
      <c r="L54" s="58">
        <v>0</v>
      </c>
      <c r="M54" s="58">
        <v>0</v>
      </c>
      <c r="N54" s="58">
        <v>0</v>
      </c>
      <c r="O54" s="58">
        <v>0</v>
      </c>
      <c r="P54" s="58">
        <v>0</v>
      </c>
      <c r="Q54" s="58">
        <v>0</v>
      </c>
      <c r="R54" s="58">
        <f t="shared" si="45"/>
        <v>0</v>
      </c>
      <c r="S54" s="41"/>
      <c r="T54" s="122"/>
      <c r="U54" s="122"/>
      <c r="V54" s="122"/>
      <c r="W54" s="122"/>
      <c r="X54" s="122"/>
      <c r="Y54" s="122"/>
      <c r="Z54" s="122"/>
      <c r="AA54" s="122"/>
      <c r="AB54" s="122"/>
      <c r="AC54" s="122"/>
      <c r="AD54" s="122"/>
      <c r="AE54" s="122"/>
      <c r="AF54" s="122"/>
      <c r="AG54" s="29"/>
    </row>
    <row r="55" spans="1:42" s="30" customFormat="1" ht="12" customHeight="1">
      <c r="A55" s="43"/>
      <c r="B55" s="43"/>
      <c r="C55" s="43"/>
      <c r="D55" s="41"/>
      <c r="E55" s="41"/>
      <c r="F55" s="42"/>
      <c r="G55" s="42"/>
      <c r="H55" s="42"/>
      <c r="I55" s="42"/>
      <c r="J55" s="42"/>
      <c r="K55" s="42"/>
      <c r="L55" s="42"/>
      <c r="M55" s="42"/>
      <c r="N55" s="42"/>
      <c r="O55" s="42"/>
      <c r="P55" s="42"/>
      <c r="Q55" s="42"/>
      <c r="R55" s="42"/>
      <c r="S55" s="41"/>
      <c r="T55" s="42"/>
      <c r="U55" s="42"/>
      <c r="V55" s="42"/>
      <c r="W55" s="42"/>
      <c r="X55" s="42"/>
      <c r="Y55" s="42"/>
      <c r="Z55" s="42"/>
      <c r="AA55" s="42"/>
      <c r="AB55" s="42"/>
      <c r="AC55" s="42"/>
      <c r="AD55" s="42"/>
      <c r="AE55" s="42"/>
      <c r="AF55" s="42"/>
      <c r="AG55" s="29"/>
      <c r="AK55" s="32"/>
      <c r="AL55" s="32"/>
      <c r="AM55" s="29"/>
      <c r="AN55" s="29"/>
      <c r="AO55" s="107"/>
      <c r="AP55" s="29"/>
    </row>
    <row r="56" spans="1:42" s="30" customFormat="1" ht="12" customHeight="1">
      <c r="B56" s="44" t="s">
        <v>25</v>
      </c>
      <c r="C56" s="44"/>
      <c r="D56" s="41"/>
      <c r="E56" s="41"/>
      <c r="F56" s="70">
        <f>SUM(F53:F55)</f>
        <v>0</v>
      </c>
      <c r="G56" s="70">
        <f t="shared" ref="G56:R56" si="46">SUM(G53:G55)</f>
        <v>0</v>
      </c>
      <c r="H56" s="70">
        <f t="shared" si="46"/>
        <v>0</v>
      </c>
      <c r="I56" s="70">
        <f t="shared" si="46"/>
        <v>0</v>
      </c>
      <c r="J56" s="70">
        <f t="shared" si="46"/>
        <v>0</v>
      </c>
      <c r="K56" s="70">
        <f t="shared" si="46"/>
        <v>0</v>
      </c>
      <c r="L56" s="70">
        <f t="shared" si="46"/>
        <v>0</v>
      </c>
      <c r="M56" s="70">
        <f t="shared" si="46"/>
        <v>0</v>
      </c>
      <c r="N56" s="70">
        <f t="shared" si="46"/>
        <v>0</v>
      </c>
      <c r="O56" s="70">
        <f t="shared" si="46"/>
        <v>0</v>
      </c>
      <c r="P56" s="70">
        <f t="shared" si="46"/>
        <v>0</v>
      </c>
      <c r="Q56" s="70">
        <f t="shared" si="46"/>
        <v>0</v>
      </c>
      <c r="R56" s="70">
        <f t="shared" si="46"/>
        <v>0</v>
      </c>
      <c r="S56" s="41"/>
      <c r="T56" s="42"/>
      <c r="U56" s="42"/>
      <c r="V56" s="42"/>
      <c r="W56" s="42"/>
      <c r="X56" s="42"/>
      <c r="Y56" s="42"/>
      <c r="Z56" s="42"/>
      <c r="AA56" s="42"/>
      <c r="AB56" s="42"/>
      <c r="AC56" s="42"/>
      <c r="AD56" s="42"/>
      <c r="AE56" s="42"/>
      <c r="AF56" s="42"/>
      <c r="AG56" s="29"/>
      <c r="AK56" s="29"/>
      <c r="AL56" s="29"/>
      <c r="AM56" s="108"/>
      <c r="AN56" s="108"/>
      <c r="AO56" s="93"/>
      <c r="AP56" s="29"/>
    </row>
    <row r="57" spans="1:42" ht="12" customHeight="1" thickBot="1">
      <c r="A57" s="30"/>
      <c r="B57" s="44"/>
      <c r="C57" s="44"/>
      <c r="F57" s="69"/>
      <c r="G57" s="69"/>
      <c r="H57" s="69"/>
      <c r="I57" s="69"/>
      <c r="J57" s="69"/>
      <c r="K57" s="69"/>
      <c r="L57" s="69"/>
      <c r="M57" s="69"/>
      <c r="N57" s="69"/>
      <c r="O57" s="69"/>
      <c r="P57" s="69"/>
      <c r="Q57" s="69"/>
      <c r="R57" s="69"/>
      <c r="AO57" s="107"/>
    </row>
    <row r="58" spans="1:42" ht="12" customHeight="1" thickBot="1">
      <c r="A58" s="32"/>
      <c r="B58" s="61" t="s">
        <v>26</v>
      </c>
      <c r="C58" s="61"/>
      <c r="F58" s="75">
        <f>SUM(F18,F50,F35,F40)</f>
        <v>10404.59</v>
      </c>
      <c r="G58" s="75">
        <f t="shared" ref="G58:R58" si="47">SUM(G18,G50,G35,G40)</f>
        <v>10598.009999999998</v>
      </c>
      <c r="H58" s="75">
        <f t="shared" si="47"/>
        <v>10421.39</v>
      </c>
      <c r="I58" s="75">
        <f t="shared" si="47"/>
        <v>12573.01</v>
      </c>
      <c r="J58" s="75">
        <f t="shared" si="47"/>
        <v>10630.1</v>
      </c>
      <c r="K58" s="75">
        <f t="shared" si="47"/>
        <v>11515.39</v>
      </c>
      <c r="L58" s="75">
        <f t="shared" si="47"/>
        <v>10138.25</v>
      </c>
      <c r="M58" s="75">
        <f t="shared" si="47"/>
        <v>10099.689999999999</v>
      </c>
      <c r="N58" s="75">
        <f t="shared" si="47"/>
        <v>10183.23</v>
      </c>
      <c r="O58" s="75">
        <f t="shared" si="47"/>
        <v>12440.96</v>
      </c>
      <c r="P58" s="75">
        <f t="shared" si="47"/>
        <v>10160.039999999999</v>
      </c>
      <c r="Q58" s="75">
        <f t="shared" si="47"/>
        <v>10003.4</v>
      </c>
      <c r="R58" s="75">
        <f t="shared" si="47"/>
        <v>129168.05999999998</v>
      </c>
      <c r="AF58" s="209">
        <f>+AF50+AF35+AF18</f>
        <v>532.34626303880452</v>
      </c>
      <c r="AJ58" s="89">
        <f>+AJ50+AJ35+AJ18</f>
        <v>486.15219533626993</v>
      </c>
      <c r="AK58" s="52"/>
      <c r="AL58" s="89">
        <f>+AL50+AL35+AL18</f>
        <v>46.027401035867889</v>
      </c>
      <c r="AM58" s="52"/>
      <c r="AN58" s="89">
        <f>+AN50+AN35+AN18</f>
        <v>0.16666666666666666</v>
      </c>
      <c r="AO58" s="71"/>
      <c r="AP58" s="89">
        <f>+AN58+AL58+AJ58</f>
        <v>532.34626303880452</v>
      </c>
    </row>
    <row r="59" spans="1:42">
      <c r="A59" s="32"/>
      <c r="B59" s="32"/>
      <c r="C59" s="32"/>
      <c r="F59" s="249"/>
      <c r="G59" s="249"/>
      <c r="H59" s="249"/>
      <c r="I59" s="249"/>
      <c r="J59" s="249"/>
      <c r="K59" s="249"/>
      <c r="L59" s="249"/>
      <c r="M59" s="249"/>
      <c r="N59" s="249"/>
      <c r="O59" s="249"/>
      <c r="P59" s="249"/>
      <c r="Q59" s="249"/>
      <c r="R59" s="249"/>
    </row>
    <row r="60" spans="1:42">
      <c r="F60" s="249"/>
      <c r="G60" s="249"/>
      <c r="H60" s="249"/>
      <c r="I60" s="249"/>
      <c r="J60" s="249"/>
      <c r="K60" s="249"/>
      <c r="L60" s="249"/>
      <c r="M60" s="249"/>
      <c r="N60" s="249"/>
      <c r="O60" s="249"/>
      <c r="P60" s="249"/>
      <c r="Q60" s="249"/>
      <c r="R60" s="249"/>
    </row>
    <row r="61" spans="1:42" ht="15">
      <c r="F61" s="249"/>
      <c r="R61" s="250"/>
    </row>
    <row r="63" spans="1:42">
      <c r="F63" s="251"/>
      <c r="G63" s="251"/>
      <c r="H63" s="251"/>
      <c r="I63" s="251"/>
      <c r="J63" s="251"/>
      <c r="K63" s="251"/>
      <c r="L63" s="251"/>
      <c r="M63" s="251"/>
      <c r="N63" s="251"/>
      <c r="O63" s="251"/>
      <c r="P63" s="251"/>
      <c r="Q63" s="251"/>
      <c r="R63" s="251"/>
      <c r="T63" s="1"/>
    </row>
  </sheetData>
  <mergeCells count="3">
    <mergeCell ref="AI4:AJ4"/>
    <mergeCell ref="AK4:AL4"/>
    <mergeCell ref="AM4:AN4"/>
  </mergeCells>
  <pageMargins left="0.7" right="0.7" top="0.75" bottom="0.75" header="0.3" footer="0.3"/>
  <pageSetup scale="8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59999389629810485"/>
    <pageSetUpPr fitToPage="1"/>
  </sheetPr>
  <dimension ref="A1:AR108"/>
  <sheetViews>
    <sheetView topLeftCell="A62" zoomScale="80" zoomScaleNormal="80" workbookViewId="0">
      <selection activeCell="H21" sqref="H21"/>
    </sheetView>
  </sheetViews>
  <sheetFormatPr defaultRowHeight="15" outlineLevelCol="1"/>
  <cols>
    <col min="1" max="1" width="19.85546875" customWidth="1"/>
    <col min="2" max="2" width="29.140625" bestFit="1" customWidth="1"/>
    <col min="3" max="3" width="12.140625" bestFit="1" customWidth="1"/>
    <col min="4" max="6" width="17.140625" customWidth="1"/>
    <col min="7" max="7" width="2" customWidth="1"/>
    <col min="8" max="19" width="14" customWidth="1" outlineLevel="1"/>
    <col min="20" max="20" width="14" bestFit="1" customWidth="1"/>
    <col min="21" max="21" width="2" customWidth="1"/>
    <col min="22" max="33" width="0" hidden="1" customWidth="1" outlineLevel="1"/>
    <col min="34" max="34" width="16.42578125" bestFit="1" customWidth="1" collapsed="1"/>
    <col min="37" max="39" width="0" hidden="1" customWidth="1" outlineLevel="1"/>
    <col min="40" max="40" width="11.5703125" hidden="1" customWidth="1" outlineLevel="1"/>
    <col min="41" max="42" width="0" hidden="1" customWidth="1" outlineLevel="1"/>
    <col min="43" max="43" width="9.140625" collapsed="1"/>
  </cols>
  <sheetData>
    <row r="1" spans="1:42" ht="12" customHeight="1">
      <c r="A1" s="1" t="s">
        <v>251</v>
      </c>
      <c r="B1" s="2"/>
      <c r="C1" s="3"/>
      <c r="D1" s="3"/>
      <c r="E1" s="3"/>
      <c r="F1" s="3"/>
      <c r="G1" s="2"/>
      <c r="H1" s="2"/>
      <c r="I1" s="2"/>
      <c r="J1" s="2"/>
      <c r="K1" s="2"/>
      <c r="L1" s="2"/>
      <c r="M1" s="2"/>
      <c r="N1" s="2"/>
      <c r="O1" s="2"/>
      <c r="P1" s="2"/>
      <c r="Q1" s="2"/>
      <c r="R1" s="2"/>
      <c r="S1" s="2"/>
      <c r="T1" s="2"/>
      <c r="U1" s="2"/>
    </row>
    <row r="2" spans="1:42" ht="12" customHeight="1">
      <c r="A2" s="1" t="s">
        <v>270</v>
      </c>
      <c r="B2" s="2"/>
      <c r="C2" s="3"/>
      <c r="D2" s="3"/>
      <c r="E2" s="3"/>
      <c r="F2" s="3"/>
      <c r="G2" s="2"/>
      <c r="H2" s="2"/>
      <c r="I2" s="2"/>
      <c r="J2" s="2"/>
      <c r="K2" s="2"/>
      <c r="L2" s="2"/>
      <c r="M2" s="2"/>
      <c r="N2" s="2"/>
      <c r="O2" s="2"/>
      <c r="P2" s="2"/>
      <c r="Q2" s="2"/>
      <c r="R2" s="2"/>
      <c r="S2" s="2"/>
      <c r="T2" s="2"/>
      <c r="U2" s="2"/>
    </row>
    <row r="3" spans="1:42" ht="12" customHeight="1">
      <c r="A3" s="4" t="str">
        <f>'Yakima Regulated Price Out'!A3</f>
        <v>7/1/22-6/30/23</v>
      </c>
      <c r="B3" s="2"/>
      <c r="C3" s="3"/>
      <c r="D3" s="3"/>
      <c r="E3" s="3"/>
      <c r="F3" s="3"/>
      <c r="G3" s="2"/>
      <c r="H3" s="2"/>
      <c r="I3" s="2"/>
      <c r="J3" s="2"/>
      <c r="K3" s="2"/>
      <c r="L3" s="2"/>
      <c r="M3" s="2"/>
      <c r="N3" s="2"/>
      <c r="O3" s="2"/>
      <c r="P3" s="2"/>
      <c r="Q3" s="2"/>
      <c r="R3" s="2"/>
      <c r="S3" s="2"/>
      <c r="T3" s="2"/>
      <c r="U3" s="2"/>
    </row>
    <row r="4" spans="1:42">
      <c r="A4" s="2"/>
      <c r="B4" s="5"/>
      <c r="C4" s="175">
        <v>44562</v>
      </c>
      <c r="D4" s="147">
        <v>44866</v>
      </c>
      <c r="E4" s="176">
        <v>44927</v>
      </c>
      <c r="F4" s="177">
        <v>45078</v>
      </c>
      <c r="G4" s="2"/>
      <c r="H4" s="161" t="str">
        <f>'Yakima Regulated Price Out'!H4</f>
        <v>Jan</v>
      </c>
      <c r="I4" s="161" t="str">
        <f>'Yakima Regulated Price Out'!I4</f>
        <v>Feb</v>
      </c>
      <c r="J4" s="161" t="str">
        <f>'Yakima Regulated Price Out'!J4</f>
        <v>Mar</v>
      </c>
      <c r="K4" s="161" t="str">
        <f>'Yakima Regulated Price Out'!K4</f>
        <v>Apr</v>
      </c>
      <c r="L4" s="161" t="str">
        <f>'Yakima Regulated Price Out'!L4</f>
        <v>May</v>
      </c>
      <c r="M4" s="179" t="str">
        <f>'Yakima Regulated Price Out'!M4</f>
        <v>Jun</v>
      </c>
      <c r="N4" s="162" t="str">
        <f>'Yakima Regulated Price Out'!N4</f>
        <v>Jul</v>
      </c>
      <c r="O4" s="162" t="str">
        <f>'Yakima Regulated Price Out'!O4</f>
        <v>Aug</v>
      </c>
      <c r="P4" s="162" t="str">
        <f>'Yakima Regulated Price Out'!P4</f>
        <v>Sep</v>
      </c>
      <c r="Q4" s="162" t="str">
        <f>'Yakima Regulated Price Out'!Q4</f>
        <v>Oct</v>
      </c>
      <c r="R4" s="163" t="str">
        <f>'Yakima Regulated Price Out'!R4</f>
        <v>Nov</v>
      </c>
      <c r="S4" s="163" t="str">
        <f>'Yakima Regulated Price Out'!S4</f>
        <v>Dec</v>
      </c>
      <c r="T4" s="68" t="s">
        <v>0</v>
      </c>
      <c r="U4" s="2"/>
      <c r="V4" s="138" t="str">
        <f>H4</f>
        <v>Jan</v>
      </c>
      <c r="W4" s="138" t="str">
        <f t="shared" ref="W4:AF4" si="0">I4</f>
        <v>Feb</v>
      </c>
      <c r="X4" s="138" t="str">
        <f t="shared" si="0"/>
        <v>Mar</v>
      </c>
      <c r="Y4" s="138" t="str">
        <f t="shared" si="0"/>
        <v>Apr</v>
      </c>
      <c r="Z4" s="138" t="str">
        <f t="shared" si="0"/>
        <v>May</v>
      </c>
      <c r="AA4" s="180" t="str">
        <f t="shared" si="0"/>
        <v>Jun</v>
      </c>
      <c r="AB4" s="148" t="str">
        <f t="shared" si="0"/>
        <v>Jul</v>
      </c>
      <c r="AC4" s="148" t="str">
        <f t="shared" si="0"/>
        <v>Aug</v>
      </c>
      <c r="AD4" s="148" t="str">
        <f t="shared" si="0"/>
        <v>Sep</v>
      </c>
      <c r="AE4" s="148" t="str">
        <f t="shared" si="0"/>
        <v>Oct</v>
      </c>
      <c r="AF4" s="174" t="str">
        <f t="shared" si="0"/>
        <v>Nov</v>
      </c>
      <c r="AG4" s="174" t="str">
        <f>S4</f>
        <v>Dec</v>
      </c>
      <c r="AH4" s="35" t="s">
        <v>413</v>
      </c>
      <c r="AK4" s="253" t="s">
        <v>504</v>
      </c>
      <c r="AL4" s="254"/>
      <c r="AM4" s="253" t="s">
        <v>505</v>
      </c>
      <c r="AN4" s="254"/>
      <c r="AO4" s="253" t="s">
        <v>506</v>
      </c>
      <c r="AP4" s="254"/>
    </row>
    <row r="5" spans="1:42" ht="24" customHeight="1">
      <c r="A5" s="7" t="s">
        <v>1</v>
      </c>
      <c r="B5" s="5" t="s">
        <v>2</v>
      </c>
      <c r="C5" s="168" t="s">
        <v>499</v>
      </c>
      <c r="D5" s="8" t="s">
        <v>489</v>
      </c>
      <c r="E5" s="166" t="s">
        <v>499</v>
      </c>
      <c r="F5" s="178" t="s">
        <v>500</v>
      </c>
      <c r="G5" s="5"/>
      <c r="H5" s="161" t="s">
        <v>3</v>
      </c>
      <c r="I5" s="161" t="s">
        <v>3</v>
      </c>
      <c r="J5" s="161" t="s">
        <v>3</v>
      </c>
      <c r="K5" s="161" t="s">
        <v>3</v>
      </c>
      <c r="L5" s="161" t="s">
        <v>3</v>
      </c>
      <c r="M5" s="179" t="s">
        <v>3</v>
      </c>
      <c r="N5" s="162" t="s">
        <v>3</v>
      </c>
      <c r="O5" s="162" t="s">
        <v>3</v>
      </c>
      <c r="P5" s="162" t="s">
        <v>3</v>
      </c>
      <c r="Q5" s="162" t="s">
        <v>3</v>
      </c>
      <c r="R5" s="163" t="s">
        <v>3</v>
      </c>
      <c r="S5" s="163" t="s">
        <v>3</v>
      </c>
      <c r="T5" s="68" t="s">
        <v>3</v>
      </c>
      <c r="U5" s="5"/>
      <c r="V5" s="37" t="s">
        <v>4</v>
      </c>
      <c r="W5" s="37" t="s">
        <v>4</v>
      </c>
      <c r="X5" s="37" t="s">
        <v>4</v>
      </c>
      <c r="Y5" s="37" t="s">
        <v>4</v>
      </c>
      <c r="Z5" s="37" t="s">
        <v>4</v>
      </c>
      <c r="AA5" s="181" t="s">
        <v>4</v>
      </c>
      <c r="AB5" s="137" t="s">
        <v>4</v>
      </c>
      <c r="AC5" s="137" t="s">
        <v>4</v>
      </c>
      <c r="AD5" s="137" t="s">
        <v>4</v>
      </c>
      <c r="AE5" s="137" t="s">
        <v>4</v>
      </c>
      <c r="AF5" s="164" t="s">
        <v>4</v>
      </c>
      <c r="AG5" s="164" t="s">
        <v>4</v>
      </c>
      <c r="AH5" s="37" t="s">
        <v>4</v>
      </c>
      <c r="AK5" s="216" t="s">
        <v>507</v>
      </c>
      <c r="AL5" s="217" t="s">
        <v>508</v>
      </c>
      <c r="AM5" s="216" t="s">
        <v>507</v>
      </c>
      <c r="AN5" s="217" t="s">
        <v>508</v>
      </c>
      <c r="AO5" s="216" t="s">
        <v>507</v>
      </c>
      <c r="AP5" s="217" t="s">
        <v>508</v>
      </c>
    </row>
    <row r="6" spans="1:42" ht="12" customHeight="1">
      <c r="AK6" s="29"/>
      <c r="AL6" s="29"/>
      <c r="AM6" s="29"/>
      <c r="AN6" s="29"/>
      <c r="AO6" s="29"/>
      <c r="AP6" s="29"/>
    </row>
    <row r="7" spans="1:42" s="2" customFormat="1" ht="12" customHeight="1">
      <c r="C7" s="3"/>
      <c r="D7" s="3"/>
      <c r="E7" s="3"/>
      <c r="F7" s="3"/>
      <c r="V7"/>
      <c r="W7"/>
      <c r="X7"/>
      <c r="Y7"/>
      <c r="Z7"/>
      <c r="AA7"/>
      <c r="AB7"/>
      <c r="AC7"/>
      <c r="AD7"/>
      <c r="AE7"/>
      <c r="AF7"/>
      <c r="AG7"/>
      <c r="AH7"/>
      <c r="AK7" s="52"/>
      <c r="AL7" s="52"/>
      <c r="AM7" s="52"/>
      <c r="AN7" s="52"/>
      <c r="AO7" s="52"/>
      <c r="AP7" s="52"/>
    </row>
    <row r="8" spans="1:42" s="2" customFormat="1" ht="12" customHeight="1">
      <c r="A8" s="9"/>
      <c r="B8" s="9"/>
      <c r="C8" s="3"/>
      <c r="D8" s="3"/>
      <c r="E8" s="3"/>
      <c r="F8" s="3"/>
      <c r="G8" s="10"/>
      <c r="U8" s="10"/>
      <c r="V8"/>
      <c r="W8"/>
      <c r="X8"/>
      <c r="Y8"/>
      <c r="Z8"/>
      <c r="AA8"/>
      <c r="AB8"/>
      <c r="AC8"/>
      <c r="AD8"/>
      <c r="AE8"/>
      <c r="AF8"/>
      <c r="AG8"/>
      <c r="AH8"/>
      <c r="AK8" s="52"/>
      <c r="AL8" s="52"/>
      <c r="AM8" s="52"/>
      <c r="AN8" s="52"/>
      <c r="AO8" s="52"/>
      <c r="AP8" s="52"/>
    </row>
    <row r="9" spans="1:42" s="2" customFormat="1" ht="12" customHeight="1">
      <c r="A9" s="11" t="s">
        <v>5</v>
      </c>
      <c r="B9" s="11" t="s">
        <v>5</v>
      </c>
      <c r="C9" s="3"/>
      <c r="D9" s="3"/>
      <c r="E9" s="3"/>
      <c r="F9" s="3"/>
      <c r="G9" s="10"/>
      <c r="U9" s="10"/>
      <c r="V9"/>
      <c r="W9"/>
      <c r="X9"/>
      <c r="Y9"/>
      <c r="Z9"/>
      <c r="AA9"/>
      <c r="AB9"/>
      <c r="AC9"/>
      <c r="AD9"/>
      <c r="AE9"/>
      <c r="AF9"/>
      <c r="AG9"/>
      <c r="AH9"/>
      <c r="AK9" s="52"/>
      <c r="AL9" s="52"/>
      <c r="AM9" s="52"/>
      <c r="AN9" s="52"/>
      <c r="AO9" s="52"/>
      <c r="AP9" s="52"/>
    </row>
    <row r="10" spans="1:42" s="2" customFormat="1" ht="12" customHeight="1">
      <c r="A10" s="11"/>
      <c r="B10" s="11"/>
      <c r="C10" s="3"/>
      <c r="D10" s="3"/>
      <c r="E10" s="3"/>
      <c r="F10" s="3"/>
      <c r="G10" s="10"/>
      <c r="U10" s="10"/>
      <c r="V10"/>
      <c r="W10"/>
      <c r="X10"/>
      <c r="Y10"/>
      <c r="Z10"/>
      <c r="AA10"/>
      <c r="AB10"/>
      <c r="AC10"/>
      <c r="AD10"/>
      <c r="AE10"/>
      <c r="AF10"/>
      <c r="AG10"/>
      <c r="AH10"/>
      <c r="AK10" s="52"/>
      <c r="AL10" s="52"/>
      <c r="AM10" s="52"/>
      <c r="AN10" s="52"/>
      <c r="AO10" s="52"/>
      <c r="AP10" s="52"/>
    </row>
    <row r="11" spans="1:42" s="2" customFormat="1" ht="12" customHeight="1">
      <c r="A11" s="12" t="s">
        <v>6</v>
      </c>
      <c r="B11" s="12" t="s">
        <v>6</v>
      </c>
      <c r="C11" s="13"/>
      <c r="D11" s="13"/>
      <c r="E11" s="13"/>
      <c r="F11" s="13"/>
      <c r="G11" s="13"/>
      <c r="H11" s="15"/>
      <c r="I11" s="15"/>
      <c r="J11" s="15"/>
      <c r="K11" s="15"/>
      <c r="L11" s="15"/>
      <c r="M11" s="15"/>
      <c r="N11" s="15"/>
      <c r="O11" s="15"/>
      <c r="P11" s="15"/>
      <c r="Q11" s="15"/>
      <c r="R11" s="15"/>
      <c r="S11" s="15"/>
      <c r="T11" s="15"/>
      <c r="U11" s="13"/>
      <c r="V11"/>
      <c r="W11"/>
      <c r="X11"/>
      <c r="Y11"/>
      <c r="Z11"/>
      <c r="AA11"/>
      <c r="AB11"/>
      <c r="AC11"/>
      <c r="AD11"/>
      <c r="AE11"/>
      <c r="AF11"/>
      <c r="AG11"/>
      <c r="AH11"/>
      <c r="AJ11" s="102"/>
      <c r="AK11" s="52"/>
      <c r="AL11" s="52"/>
      <c r="AM11" s="52"/>
      <c r="AN11" s="52"/>
      <c r="AO11" s="52"/>
      <c r="AP11" s="52"/>
    </row>
    <row r="12" spans="1:42" s="30" customFormat="1" ht="12" customHeight="1">
      <c r="A12" s="29" t="s">
        <v>62</v>
      </c>
      <c r="B12" s="29" t="s">
        <v>37</v>
      </c>
      <c r="C12" s="41">
        <v>10.597526999999999</v>
      </c>
      <c r="D12" s="41">
        <v>11.352599999999999</v>
      </c>
      <c r="E12" s="41">
        <v>11.55</v>
      </c>
      <c r="F12" s="41">
        <v>12.26</v>
      </c>
      <c r="G12" s="41"/>
      <c r="H12" s="14">
        <v>2606.04</v>
      </c>
      <c r="I12" s="14">
        <v>3249.81</v>
      </c>
      <c r="J12" s="14">
        <v>2922.15</v>
      </c>
      <c r="K12" s="14">
        <v>2945.25</v>
      </c>
      <c r="L12" s="14">
        <v>2910.6</v>
      </c>
      <c r="M12" s="14">
        <v>3089.52</v>
      </c>
      <c r="N12" s="14">
        <v>2862</v>
      </c>
      <c r="O12" s="14">
        <v>2840.8</v>
      </c>
      <c r="P12" s="14">
        <v>2756</v>
      </c>
      <c r="Q12" s="14">
        <v>2713.6</v>
      </c>
      <c r="R12" s="14">
        <v>2595.7800000000002</v>
      </c>
      <c r="S12" s="14">
        <v>2616.3000000000002</v>
      </c>
      <c r="T12" s="14">
        <f>SUM(H12:S12)</f>
        <v>34107.85</v>
      </c>
      <c r="U12" s="41"/>
      <c r="V12" s="88">
        <f>H12/$E12</f>
        <v>225.63116883116882</v>
      </c>
      <c r="W12" s="88">
        <f t="shared" ref="W12:Z13" si="1">I12/$E12</f>
        <v>281.36883116883115</v>
      </c>
      <c r="X12" s="88">
        <f t="shared" si="1"/>
        <v>253</v>
      </c>
      <c r="Y12" s="88">
        <f t="shared" si="1"/>
        <v>254.99999999999997</v>
      </c>
      <c r="Z12" s="88">
        <f t="shared" si="1"/>
        <v>251.99999999999997</v>
      </c>
      <c r="AA12" s="88">
        <f>M12/$F12</f>
        <v>252</v>
      </c>
      <c r="AB12" s="88">
        <f t="shared" ref="AB12:AE13" si="2">N12/$C12</f>
        <v>270.06300620890141</v>
      </c>
      <c r="AC12" s="88">
        <f t="shared" si="2"/>
        <v>268.06253949624289</v>
      </c>
      <c r="AD12" s="88">
        <f t="shared" si="2"/>
        <v>260.06067264560875</v>
      </c>
      <c r="AE12" s="88">
        <f t="shared" si="2"/>
        <v>256.0597392202917</v>
      </c>
      <c r="AF12" s="88">
        <f>R12/$D12</f>
        <v>228.650705565245</v>
      </c>
      <c r="AG12" s="88">
        <f>S12/$D12</f>
        <v>230.45822102425879</v>
      </c>
      <c r="AH12" s="133">
        <f>SUM(V12:AG12)/12</f>
        <v>252.69624034671236</v>
      </c>
      <c r="AJ12" s="102"/>
      <c r="AK12" s="52">
        <v>1</v>
      </c>
      <c r="AL12" s="222">
        <f t="shared" ref="AL12:AL13" si="3">+AK12*AH12</f>
        <v>252.69624034671236</v>
      </c>
      <c r="AM12" s="52"/>
      <c r="AN12" s="52"/>
      <c r="AO12" s="52"/>
      <c r="AP12" s="52"/>
    </row>
    <row r="13" spans="1:42" s="30" customFormat="1" ht="12" customHeight="1">
      <c r="A13" s="29" t="s">
        <v>64</v>
      </c>
      <c r="B13" s="29" t="s">
        <v>39</v>
      </c>
      <c r="C13" s="41">
        <v>14.053014000000001</v>
      </c>
      <c r="D13" s="41">
        <v>15.047549999999999</v>
      </c>
      <c r="E13" s="41">
        <v>15.3</v>
      </c>
      <c r="F13" s="41">
        <v>16.32</v>
      </c>
      <c r="G13" s="41"/>
      <c r="H13" s="14">
        <v>53339.200000000004</v>
      </c>
      <c r="I13" s="14">
        <v>66736.900000000009</v>
      </c>
      <c r="J13" s="14">
        <v>60144.3</v>
      </c>
      <c r="K13" s="14">
        <v>60389.17</v>
      </c>
      <c r="L13" s="14">
        <v>61291.8</v>
      </c>
      <c r="M13" s="14">
        <v>65736.960000000006</v>
      </c>
      <c r="N13" s="14">
        <v>54134.65</v>
      </c>
      <c r="O13" s="14">
        <v>54233</v>
      </c>
      <c r="P13" s="14">
        <v>54106.55</v>
      </c>
      <c r="Q13" s="14">
        <v>54373.5</v>
      </c>
      <c r="R13" s="14">
        <v>52917.599999999999</v>
      </c>
      <c r="S13" s="14">
        <v>53053.599999999999</v>
      </c>
      <c r="T13" s="14">
        <f t="shared" ref="T13:T15" si="4">SUM(H13:S13)</f>
        <v>690457.23</v>
      </c>
      <c r="U13" s="41"/>
      <c r="V13" s="88">
        <f>H13/$E13</f>
        <v>3486.2222222222222</v>
      </c>
      <c r="W13" s="88">
        <f t="shared" si="1"/>
        <v>4361.8888888888896</v>
      </c>
      <c r="X13" s="88">
        <f t="shared" si="1"/>
        <v>3931</v>
      </c>
      <c r="Y13" s="88">
        <f t="shared" si="1"/>
        <v>3947.0045751633984</v>
      </c>
      <c r="Z13" s="88">
        <f t="shared" si="1"/>
        <v>4006</v>
      </c>
      <c r="AA13" s="88">
        <f>M13/$F13</f>
        <v>4028.0000000000005</v>
      </c>
      <c r="AB13" s="88">
        <f t="shared" si="2"/>
        <v>3852.1736333572285</v>
      </c>
      <c r="AC13" s="88">
        <f t="shared" si="2"/>
        <v>3859.1721320422789</v>
      </c>
      <c r="AD13" s="88">
        <f t="shared" si="2"/>
        <v>3850.174062304357</v>
      </c>
      <c r="AE13" s="88">
        <f t="shared" si="2"/>
        <v>3869.1699873066373</v>
      </c>
      <c r="AF13" s="88">
        <f>R13/$D13</f>
        <v>3516.6920860871041</v>
      </c>
      <c r="AG13" s="88">
        <f>S13/$D13</f>
        <v>3525.7301022425577</v>
      </c>
      <c r="AH13" s="133">
        <f>SUM(V13:AG13)/12</f>
        <v>3852.7689741345566</v>
      </c>
      <c r="AJ13" s="102"/>
      <c r="AK13" s="52">
        <v>1</v>
      </c>
      <c r="AL13" s="222">
        <f t="shared" si="3"/>
        <v>3852.7689741345566</v>
      </c>
      <c r="AM13" s="52"/>
      <c r="AN13" s="52"/>
      <c r="AO13" s="52"/>
      <c r="AP13" s="52"/>
    </row>
    <row r="14" spans="1:42" s="2" customFormat="1" ht="12" customHeight="1">
      <c r="A14" s="29" t="s">
        <v>66</v>
      </c>
      <c r="B14" s="29" t="s">
        <v>41</v>
      </c>
      <c r="C14" s="41">
        <v>3.21</v>
      </c>
      <c r="D14" s="149" t="s">
        <v>491</v>
      </c>
      <c r="E14" s="149"/>
      <c r="F14" s="149"/>
      <c r="G14" s="13"/>
      <c r="H14" s="14">
        <v>0</v>
      </c>
      <c r="I14" s="14">
        <v>0</v>
      </c>
      <c r="J14" s="14">
        <v>0</v>
      </c>
      <c r="K14" s="14">
        <v>0</v>
      </c>
      <c r="L14" s="14">
        <v>0</v>
      </c>
      <c r="M14" s="14">
        <v>0</v>
      </c>
      <c r="N14" s="14">
        <v>3592.42</v>
      </c>
      <c r="O14" s="14">
        <v>4017.04</v>
      </c>
      <c r="P14" s="14">
        <v>4155.21</v>
      </c>
      <c r="Q14" s="14">
        <v>3659.82</v>
      </c>
      <c r="R14" s="14">
        <v>0</v>
      </c>
      <c r="S14" s="14">
        <v>0</v>
      </c>
      <c r="T14" s="14">
        <f t="shared" si="4"/>
        <v>15424.49</v>
      </c>
      <c r="U14" s="13"/>
      <c r="V14" s="22"/>
      <c r="W14" s="22"/>
      <c r="X14" s="22"/>
      <c r="Y14" s="22"/>
      <c r="Z14" s="22"/>
      <c r="AA14" s="22"/>
      <c r="AB14" s="22"/>
      <c r="AC14" s="22"/>
      <c r="AD14" s="22"/>
      <c r="AE14" s="22"/>
      <c r="AF14" s="22"/>
      <c r="AG14" s="22"/>
      <c r="AH14" s="22"/>
      <c r="AJ14" s="102"/>
      <c r="AK14" s="52"/>
      <c r="AL14" s="222"/>
      <c r="AM14" s="52"/>
      <c r="AN14" s="52"/>
      <c r="AO14" s="52"/>
      <c r="AP14" s="52"/>
    </row>
    <row r="15" spans="1:42" s="30" customFormat="1" ht="12" customHeight="1">
      <c r="A15" s="29" t="s">
        <v>76</v>
      </c>
      <c r="B15" s="29" t="s">
        <v>51</v>
      </c>
      <c r="C15" s="41">
        <v>4.42</v>
      </c>
      <c r="D15" s="41">
        <v>4.42</v>
      </c>
      <c r="E15" s="41">
        <v>4.42</v>
      </c>
      <c r="F15" s="41">
        <v>4.42</v>
      </c>
      <c r="G15" s="41"/>
      <c r="H15" s="14">
        <v>18</v>
      </c>
      <c r="I15" s="14">
        <v>5.0599999999999996</v>
      </c>
      <c r="J15" s="14">
        <v>0</v>
      </c>
      <c r="K15" s="14">
        <v>5.0599999999999996</v>
      </c>
      <c r="L15" s="14">
        <v>0</v>
      </c>
      <c r="M15" s="14">
        <v>70.84</v>
      </c>
      <c r="N15" s="14">
        <v>23.25</v>
      </c>
      <c r="O15" s="14">
        <v>9.3000000000000007</v>
      </c>
      <c r="P15" s="14">
        <v>13.95</v>
      </c>
      <c r="Q15" s="14">
        <v>13.95</v>
      </c>
      <c r="R15" s="14">
        <v>13.5</v>
      </c>
      <c r="S15" s="14">
        <v>18</v>
      </c>
      <c r="T15" s="14">
        <f t="shared" si="4"/>
        <v>190.91</v>
      </c>
      <c r="U15" s="41"/>
      <c r="V15" s="22"/>
      <c r="W15" s="22"/>
      <c r="X15" s="22"/>
      <c r="Y15" s="22"/>
      <c r="Z15" s="22"/>
      <c r="AA15" s="22"/>
      <c r="AB15" s="22"/>
      <c r="AC15" s="22"/>
      <c r="AD15" s="22"/>
      <c r="AE15" s="22"/>
      <c r="AF15" s="22"/>
      <c r="AG15" s="22"/>
      <c r="AH15" s="22"/>
      <c r="AK15" s="52"/>
      <c r="AL15" s="52"/>
      <c r="AM15" s="52"/>
      <c r="AN15" s="52"/>
      <c r="AO15" s="52"/>
      <c r="AP15" s="52"/>
    </row>
    <row r="16" spans="1:42" s="30" customFormat="1" ht="12" customHeight="1">
      <c r="A16" s="29" t="s">
        <v>407</v>
      </c>
      <c r="B16" s="29" t="s">
        <v>485</v>
      </c>
      <c r="C16" s="41">
        <v>3.67</v>
      </c>
      <c r="D16" s="41">
        <v>3.75</v>
      </c>
      <c r="E16" s="41">
        <v>3.5</v>
      </c>
      <c r="F16" s="41">
        <v>3.5</v>
      </c>
      <c r="G16" s="41"/>
      <c r="H16" s="14">
        <v>21.2</v>
      </c>
      <c r="I16" s="14">
        <v>21.2</v>
      </c>
      <c r="J16" s="14">
        <v>21.2</v>
      </c>
      <c r="K16" s="14">
        <v>21.2</v>
      </c>
      <c r="L16" s="14">
        <v>21.2</v>
      </c>
      <c r="M16" s="14">
        <v>21.2</v>
      </c>
      <c r="N16" s="14">
        <v>16.28</v>
      </c>
      <c r="O16" s="14">
        <v>16.96</v>
      </c>
      <c r="P16" s="14">
        <v>16.96</v>
      </c>
      <c r="Q16" s="14">
        <v>16.96</v>
      </c>
      <c r="R16" s="14">
        <v>16.96</v>
      </c>
      <c r="S16" s="14">
        <v>21.2</v>
      </c>
      <c r="T16" s="14">
        <f t="shared" ref="T16" si="5">SUM(H16:S16)</f>
        <v>232.52000000000004</v>
      </c>
      <c r="U16" s="41"/>
      <c r="V16" s="22"/>
      <c r="W16" s="22"/>
      <c r="X16" s="22"/>
      <c r="Y16" s="22"/>
      <c r="Z16" s="22"/>
      <c r="AA16" s="22"/>
      <c r="AB16" s="22"/>
      <c r="AC16" s="22"/>
      <c r="AD16" s="22"/>
      <c r="AE16" s="22"/>
      <c r="AF16" s="22"/>
      <c r="AG16" s="22"/>
      <c r="AH16" s="22"/>
      <c r="AK16" s="52"/>
      <c r="AL16" s="52"/>
      <c r="AM16" s="52"/>
      <c r="AN16" s="52"/>
      <c r="AO16" s="52"/>
      <c r="AP16" s="52"/>
    </row>
    <row r="17" spans="1:44" s="30" customFormat="1" ht="12" customHeight="1">
      <c r="A17" s="29" t="s">
        <v>78</v>
      </c>
      <c r="B17" s="29" t="s">
        <v>53</v>
      </c>
      <c r="C17" s="149" t="s">
        <v>490</v>
      </c>
      <c r="D17" s="41"/>
      <c r="E17" s="41"/>
      <c r="F17" s="41"/>
      <c r="G17" s="41"/>
      <c r="H17" s="14">
        <v>0</v>
      </c>
      <c r="I17" s="14">
        <v>0</v>
      </c>
      <c r="J17" s="14">
        <v>0</v>
      </c>
      <c r="K17" s="14">
        <v>0</v>
      </c>
      <c r="L17" s="14">
        <v>0</v>
      </c>
      <c r="M17" s="14">
        <v>0</v>
      </c>
      <c r="N17" s="14">
        <v>-5820.63</v>
      </c>
      <c r="O17" s="14">
        <v>-5867.24</v>
      </c>
      <c r="P17" s="14">
        <v>-5860.67</v>
      </c>
      <c r="Q17" s="14">
        <v>-5834.67</v>
      </c>
      <c r="R17" s="14">
        <v>0</v>
      </c>
      <c r="S17" s="14">
        <v>0</v>
      </c>
      <c r="T17" s="182">
        <f>SUM(H17:S17)</f>
        <v>-23383.21</v>
      </c>
      <c r="U17" s="41"/>
      <c r="V17" s="22"/>
      <c r="W17" s="22"/>
      <c r="X17" s="22"/>
      <c r="Y17" s="22"/>
      <c r="Z17" s="22"/>
      <c r="AA17" s="22"/>
      <c r="AB17" s="22"/>
      <c r="AC17" s="22"/>
      <c r="AD17" s="22"/>
      <c r="AE17" s="22"/>
      <c r="AF17" s="22"/>
      <c r="AG17" s="22"/>
      <c r="AH17" s="22"/>
      <c r="AK17" s="52"/>
      <c r="AL17" s="52"/>
      <c r="AM17" s="52"/>
      <c r="AN17" s="52"/>
      <c r="AO17" s="52"/>
      <c r="AP17" s="52"/>
    </row>
    <row r="18" spans="1:44" s="2" customFormat="1" ht="12" customHeight="1" thickBot="1">
      <c r="A18" s="16"/>
      <c r="B18" s="16"/>
      <c r="C18" s="13"/>
      <c r="D18" s="13"/>
      <c r="E18" s="13"/>
      <c r="F18" s="13"/>
      <c r="G18" s="13"/>
      <c r="H18" s="14"/>
      <c r="I18" s="14"/>
      <c r="J18" s="14"/>
      <c r="K18" s="14"/>
      <c r="L18" s="14"/>
      <c r="M18" s="14"/>
      <c r="N18" s="14"/>
      <c r="O18" s="14"/>
      <c r="P18" s="14"/>
      <c r="Q18" s="14"/>
      <c r="R18" s="14"/>
      <c r="S18" s="14"/>
      <c r="T18" s="14"/>
      <c r="U18" s="13"/>
      <c r="V18" s="22"/>
      <c r="W18" s="22"/>
      <c r="X18" s="22"/>
      <c r="Y18" s="22"/>
      <c r="Z18" s="22"/>
      <c r="AA18" s="22"/>
      <c r="AB18" s="22"/>
      <c r="AC18" s="22"/>
      <c r="AD18" s="22"/>
      <c r="AE18" s="22"/>
      <c r="AF18" s="22"/>
      <c r="AG18" s="22"/>
      <c r="AH18" s="22"/>
      <c r="AK18" s="52"/>
    </row>
    <row r="19" spans="1:44" s="2" customFormat="1" ht="12" customHeight="1" thickBot="1">
      <c r="A19" s="9"/>
      <c r="B19" s="17" t="s">
        <v>7</v>
      </c>
      <c r="C19" s="13"/>
      <c r="D19" s="13"/>
      <c r="E19" s="13"/>
      <c r="F19" s="13"/>
      <c r="G19" s="13"/>
      <c r="H19" s="72">
        <f t="shared" ref="H19:T19" si="6">SUM(H12:H18)</f>
        <v>55984.44</v>
      </c>
      <c r="I19" s="72">
        <f t="shared" si="6"/>
        <v>70012.97</v>
      </c>
      <c r="J19" s="72">
        <f t="shared" si="6"/>
        <v>63087.65</v>
      </c>
      <c r="K19" s="72">
        <f t="shared" si="6"/>
        <v>63360.679999999993</v>
      </c>
      <c r="L19" s="72">
        <f t="shared" si="6"/>
        <v>64223.6</v>
      </c>
      <c r="M19" s="72">
        <f t="shared" si="6"/>
        <v>68918.52</v>
      </c>
      <c r="N19" s="72">
        <f t="shared" si="6"/>
        <v>54807.97</v>
      </c>
      <c r="O19" s="72">
        <f t="shared" si="6"/>
        <v>55249.860000000008</v>
      </c>
      <c r="P19" s="72">
        <f t="shared" si="6"/>
        <v>55188</v>
      </c>
      <c r="Q19" s="72">
        <f t="shared" si="6"/>
        <v>54943.159999999996</v>
      </c>
      <c r="R19" s="72">
        <f t="shared" si="6"/>
        <v>55543.839999999997</v>
      </c>
      <c r="S19" s="72">
        <f t="shared" si="6"/>
        <v>55709.1</v>
      </c>
      <c r="T19" s="72">
        <f t="shared" si="6"/>
        <v>717029.79</v>
      </c>
      <c r="U19" s="13"/>
      <c r="V19" s="131"/>
      <c r="W19" s="131"/>
      <c r="X19" s="131"/>
      <c r="Y19" s="131"/>
      <c r="Z19" s="131"/>
      <c r="AA19" s="131"/>
      <c r="AB19" s="131"/>
      <c r="AC19" s="131"/>
      <c r="AD19" s="131"/>
      <c r="AE19" s="131"/>
      <c r="AF19" s="131"/>
      <c r="AG19" s="131"/>
      <c r="AH19" s="82">
        <f>SUM(AH12:AH18)</f>
        <v>4105.465214481269</v>
      </c>
      <c r="AL19" s="89">
        <f>SUM(AL12:AL15)</f>
        <v>4105.465214481269</v>
      </c>
      <c r="AM19" s="52"/>
      <c r="AN19" s="89">
        <f>SUM(AN12:AN15)</f>
        <v>0</v>
      </c>
      <c r="AO19" s="52"/>
      <c r="AP19" s="89">
        <f>SUM(AP12:AP15)</f>
        <v>0</v>
      </c>
    </row>
    <row r="20" spans="1:44" s="2" customFormat="1" ht="12" customHeight="1">
      <c r="A20" s="11"/>
      <c r="B20" s="19"/>
      <c r="C20" s="13"/>
      <c r="D20" s="13"/>
      <c r="E20" s="13"/>
      <c r="F20" s="13"/>
      <c r="G20" s="13"/>
      <c r="H20" s="15"/>
      <c r="I20" s="15"/>
      <c r="J20" s="15"/>
      <c r="K20" s="15"/>
      <c r="L20" s="15"/>
      <c r="M20" s="15"/>
      <c r="N20" s="15"/>
      <c r="O20" s="15"/>
      <c r="P20" s="15"/>
      <c r="Q20" s="15"/>
      <c r="R20" s="15"/>
      <c r="S20" s="15"/>
      <c r="T20" s="15"/>
      <c r="U20" s="13"/>
      <c r="V20" s="22"/>
      <c r="W20" s="22"/>
      <c r="X20" s="22"/>
      <c r="Y20" s="22"/>
      <c r="Z20" s="22"/>
      <c r="AA20" s="22"/>
      <c r="AB20" s="22"/>
      <c r="AC20" s="22"/>
      <c r="AD20" s="22"/>
      <c r="AE20" s="22"/>
      <c r="AF20" s="22"/>
      <c r="AG20" s="22"/>
      <c r="AH20" s="22"/>
    </row>
    <row r="21" spans="1:44" s="2" customFormat="1" ht="12" customHeight="1">
      <c r="A21" s="12" t="s">
        <v>8</v>
      </c>
      <c r="B21" s="12" t="s">
        <v>8</v>
      </c>
      <c r="C21" s="13"/>
      <c r="D21" s="13"/>
      <c r="E21" s="13"/>
      <c r="F21" s="13"/>
      <c r="G21" s="13"/>
      <c r="H21" s="15"/>
      <c r="I21" s="15"/>
      <c r="J21" s="15"/>
      <c r="K21" s="15"/>
      <c r="L21" s="15"/>
      <c r="M21" s="15"/>
      <c r="N21" s="15"/>
      <c r="O21" s="15"/>
      <c r="P21" s="15"/>
      <c r="Q21" s="15"/>
      <c r="R21" s="15"/>
      <c r="S21" s="15"/>
      <c r="T21" s="15"/>
      <c r="U21" s="13"/>
      <c r="V21" s="22"/>
      <c r="W21" s="22"/>
      <c r="X21" s="22"/>
      <c r="Y21" s="22"/>
      <c r="Z21" s="22"/>
      <c r="AA21" s="22"/>
      <c r="AB21" s="22"/>
      <c r="AC21" s="22"/>
      <c r="AD21" s="22"/>
      <c r="AE21" s="22"/>
      <c r="AF21" s="22"/>
      <c r="AG21" s="22"/>
      <c r="AH21" s="22"/>
    </row>
    <row r="22" spans="1:44" s="2" customFormat="1" ht="12" customHeight="1">
      <c r="A22" s="21"/>
      <c r="B22" s="22"/>
      <c r="C22" s="13"/>
      <c r="D22" s="13"/>
      <c r="E22" s="13"/>
      <c r="F22" s="13"/>
      <c r="G22" s="13"/>
      <c r="H22" s="14"/>
      <c r="I22" s="14"/>
      <c r="J22" s="14"/>
      <c r="K22" s="14"/>
      <c r="L22" s="14"/>
      <c r="M22" s="14"/>
      <c r="N22" s="14"/>
      <c r="O22" s="14"/>
      <c r="P22" s="14"/>
      <c r="Q22" s="14"/>
      <c r="R22" s="14"/>
      <c r="S22" s="14"/>
      <c r="T22" s="14"/>
      <c r="U22" s="13"/>
      <c r="V22" s="22"/>
      <c r="W22" s="22"/>
      <c r="X22" s="22"/>
      <c r="Y22" s="22"/>
      <c r="Z22" s="22"/>
      <c r="AA22" s="22"/>
      <c r="AB22" s="22"/>
      <c r="AC22" s="22"/>
      <c r="AD22" s="22"/>
      <c r="AE22" s="22"/>
      <c r="AF22" s="22"/>
      <c r="AG22" s="22"/>
      <c r="AH22" s="22"/>
    </row>
    <row r="23" spans="1:44" s="2" customFormat="1" ht="12" customHeight="1">
      <c r="A23" s="9"/>
      <c r="B23" s="17" t="s">
        <v>9</v>
      </c>
      <c r="C23" s="13"/>
      <c r="D23" s="13"/>
      <c r="E23" s="13"/>
      <c r="F23" s="13"/>
      <c r="G23" s="13"/>
      <c r="H23" s="18">
        <f>SUM(H22:H22)</f>
        <v>0</v>
      </c>
      <c r="I23" s="18">
        <f t="shared" ref="I23:T23" si="7">SUM(I22:I22)</f>
        <v>0</v>
      </c>
      <c r="J23" s="18">
        <f t="shared" si="7"/>
        <v>0</v>
      </c>
      <c r="K23" s="18">
        <f t="shared" si="7"/>
        <v>0</v>
      </c>
      <c r="L23" s="18">
        <f t="shared" si="7"/>
        <v>0</v>
      </c>
      <c r="M23" s="18">
        <f t="shared" si="7"/>
        <v>0</v>
      </c>
      <c r="N23" s="18">
        <f t="shared" si="7"/>
        <v>0</v>
      </c>
      <c r="O23" s="18">
        <f t="shared" si="7"/>
        <v>0</v>
      </c>
      <c r="P23" s="18">
        <f t="shared" si="7"/>
        <v>0</v>
      </c>
      <c r="Q23" s="18">
        <f t="shared" si="7"/>
        <v>0</v>
      </c>
      <c r="R23" s="18">
        <f t="shared" si="7"/>
        <v>0</v>
      </c>
      <c r="S23" s="18">
        <f t="shared" si="7"/>
        <v>0</v>
      </c>
      <c r="T23" s="18">
        <f t="shared" si="7"/>
        <v>0</v>
      </c>
      <c r="U23" s="13"/>
    </row>
    <row r="24" spans="1:44" s="2" customFormat="1" ht="12" customHeight="1">
      <c r="A24" s="9"/>
      <c r="B24" s="17"/>
      <c r="C24" s="13"/>
      <c r="D24" s="13"/>
      <c r="E24" s="13"/>
      <c r="F24" s="13"/>
      <c r="G24" s="13"/>
      <c r="H24" s="15"/>
      <c r="I24" s="15"/>
      <c r="J24" s="15"/>
      <c r="K24" s="15"/>
      <c r="L24" s="15"/>
      <c r="M24" s="15"/>
      <c r="N24" s="15"/>
      <c r="O24" s="15"/>
      <c r="P24" s="15"/>
      <c r="Q24" s="15"/>
      <c r="R24" s="15"/>
      <c r="S24" s="15"/>
      <c r="T24" s="15"/>
      <c r="U24" s="13"/>
      <c r="V24" s="22"/>
      <c r="W24" s="22"/>
      <c r="X24" s="22"/>
      <c r="Y24" s="22"/>
      <c r="Z24" s="22"/>
      <c r="AA24" s="22"/>
      <c r="AB24" s="22"/>
      <c r="AC24" s="22"/>
      <c r="AD24" s="22"/>
      <c r="AE24" s="22"/>
      <c r="AF24" s="22"/>
      <c r="AG24" s="22"/>
      <c r="AH24" s="22"/>
    </row>
    <row r="25" spans="1:44" s="2" customFormat="1" ht="12" customHeight="1">
      <c r="A25" s="23" t="s">
        <v>10</v>
      </c>
      <c r="B25" s="23" t="s">
        <v>10</v>
      </c>
      <c r="C25" s="13"/>
      <c r="D25" s="13"/>
      <c r="E25" s="13"/>
      <c r="F25" s="13"/>
      <c r="G25" s="13"/>
      <c r="H25" s="15"/>
      <c r="I25" s="15"/>
      <c r="J25" s="15"/>
      <c r="K25" s="15"/>
      <c r="L25" s="15"/>
      <c r="M25" s="15"/>
      <c r="N25" s="15"/>
      <c r="O25" s="15"/>
      <c r="P25" s="15"/>
      <c r="Q25" s="15"/>
      <c r="R25" s="15"/>
      <c r="S25" s="15"/>
      <c r="T25" s="15"/>
      <c r="U25" s="13"/>
    </row>
    <row r="26" spans="1:44" s="2" customFormat="1" ht="12" customHeight="1">
      <c r="A26" s="22"/>
      <c r="B26" s="22"/>
      <c r="C26" s="13"/>
      <c r="D26" s="13"/>
      <c r="E26" s="13"/>
      <c r="F26" s="13"/>
      <c r="G26" s="20"/>
      <c r="H26" s="15"/>
      <c r="I26" s="15"/>
      <c r="J26" s="15"/>
      <c r="K26" s="15"/>
      <c r="L26" s="15"/>
      <c r="M26" s="15"/>
      <c r="N26" s="15"/>
      <c r="O26" s="15"/>
      <c r="P26" s="15"/>
      <c r="Q26" s="15"/>
      <c r="R26" s="15"/>
      <c r="S26" s="15"/>
      <c r="T26" s="15"/>
      <c r="U26" s="20"/>
      <c r="V26" s="22"/>
      <c r="W26" s="22"/>
      <c r="X26" s="22"/>
      <c r="Y26" s="22"/>
      <c r="Z26" s="22"/>
      <c r="AA26" s="22"/>
      <c r="AB26" s="22"/>
      <c r="AC26" s="22"/>
      <c r="AD26" s="22"/>
      <c r="AE26" s="22"/>
      <c r="AF26" s="22"/>
      <c r="AG26" s="22"/>
      <c r="AH26" s="22"/>
    </row>
    <row r="27" spans="1:44" s="2" customFormat="1" ht="12" customHeight="1">
      <c r="A27" s="9"/>
      <c r="B27" s="17" t="s">
        <v>11</v>
      </c>
      <c r="C27" s="13"/>
      <c r="D27" s="13"/>
      <c r="E27" s="13"/>
      <c r="F27" s="13"/>
      <c r="G27" s="24"/>
      <c r="H27" s="18">
        <f>SUM(H26:H26)</f>
        <v>0</v>
      </c>
      <c r="I27" s="18">
        <f t="shared" ref="I27:T27" si="8">SUM(I26:I26)</f>
        <v>0</v>
      </c>
      <c r="J27" s="18">
        <f t="shared" si="8"/>
        <v>0</v>
      </c>
      <c r="K27" s="18">
        <f t="shared" si="8"/>
        <v>0</v>
      </c>
      <c r="L27" s="18">
        <f t="shared" si="8"/>
        <v>0</v>
      </c>
      <c r="M27" s="18">
        <f t="shared" si="8"/>
        <v>0</v>
      </c>
      <c r="N27" s="18">
        <f t="shared" si="8"/>
        <v>0</v>
      </c>
      <c r="O27" s="18">
        <f t="shared" si="8"/>
        <v>0</v>
      </c>
      <c r="P27" s="18">
        <f t="shared" si="8"/>
        <v>0</v>
      </c>
      <c r="Q27" s="18">
        <f t="shared" si="8"/>
        <v>0</v>
      </c>
      <c r="R27" s="18">
        <f t="shared" si="8"/>
        <v>0</v>
      </c>
      <c r="S27" s="18">
        <f t="shared" si="8"/>
        <v>0</v>
      </c>
      <c r="T27" s="18">
        <f t="shared" si="8"/>
        <v>0</v>
      </c>
      <c r="U27" s="24"/>
      <c r="V27" s="22"/>
      <c r="W27" s="22"/>
      <c r="X27" s="22"/>
      <c r="Y27" s="22"/>
      <c r="Z27" s="22"/>
      <c r="AA27" s="22"/>
      <c r="AB27" s="22"/>
      <c r="AC27" s="22"/>
      <c r="AD27" s="22"/>
      <c r="AE27" s="22"/>
      <c r="AF27" s="22"/>
      <c r="AG27" s="22"/>
      <c r="AH27" s="22"/>
    </row>
    <row r="28" spans="1:44" s="2" customFormat="1" ht="12" customHeight="1">
      <c r="A28" s="9"/>
      <c r="B28" s="9"/>
      <c r="C28" s="13"/>
      <c r="D28" s="13"/>
      <c r="E28" s="13"/>
      <c r="F28" s="13"/>
      <c r="G28" s="13"/>
      <c r="H28" s="15"/>
      <c r="I28" s="15"/>
      <c r="J28" s="15"/>
      <c r="K28" s="15"/>
      <c r="L28" s="15"/>
      <c r="M28" s="15"/>
      <c r="N28" s="15"/>
      <c r="O28" s="15"/>
      <c r="P28" s="15"/>
      <c r="Q28" s="15"/>
      <c r="R28" s="15"/>
      <c r="S28" s="15"/>
      <c r="T28" s="15"/>
      <c r="U28" s="13"/>
      <c r="V28" s="22"/>
      <c r="W28" s="22"/>
      <c r="X28" s="22"/>
      <c r="Y28" s="22"/>
      <c r="Z28" s="22"/>
      <c r="AA28" s="22"/>
      <c r="AB28" s="22"/>
      <c r="AC28" s="22"/>
      <c r="AD28" s="22"/>
      <c r="AE28" s="22"/>
      <c r="AF28" s="22"/>
      <c r="AG28" s="22"/>
      <c r="AH28" s="22"/>
    </row>
    <row r="29" spans="1:44" ht="12" customHeight="1">
      <c r="A29" s="11" t="s">
        <v>12</v>
      </c>
      <c r="B29" s="11" t="s">
        <v>12</v>
      </c>
      <c r="V29" s="22"/>
      <c r="W29" s="22"/>
      <c r="X29" s="22"/>
      <c r="Y29" s="22"/>
      <c r="Z29" s="22"/>
      <c r="AA29" s="22"/>
      <c r="AB29" s="22"/>
      <c r="AC29" s="22"/>
      <c r="AD29" s="22"/>
      <c r="AE29" s="22"/>
      <c r="AF29" s="22"/>
      <c r="AG29" s="22"/>
      <c r="AH29" s="22"/>
    </row>
    <row r="30" spans="1:44" ht="12" customHeight="1">
      <c r="A30" s="11"/>
      <c r="B30" s="11"/>
      <c r="V30" s="22"/>
      <c r="W30" s="22"/>
      <c r="X30" s="22"/>
      <c r="Y30" s="22"/>
      <c r="Z30" s="22"/>
      <c r="AA30" s="22"/>
      <c r="AB30" s="22"/>
      <c r="AC30" s="22"/>
      <c r="AD30" s="22"/>
      <c r="AE30" s="22"/>
      <c r="AF30" s="22"/>
      <c r="AG30" s="22"/>
      <c r="AH30" s="22"/>
    </row>
    <row r="31" spans="1:44" s="2" customFormat="1" ht="12" customHeight="1">
      <c r="A31" s="12" t="s">
        <v>13</v>
      </c>
      <c r="B31" s="12" t="s">
        <v>13</v>
      </c>
      <c r="C31" s="13"/>
      <c r="D31" s="13"/>
      <c r="E31" s="13"/>
      <c r="F31" s="13"/>
      <c r="G31" s="13"/>
      <c r="H31" s="15"/>
      <c r="I31" s="15"/>
      <c r="J31" s="15"/>
      <c r="K31" s="15"/>
      <c r="L31" s="15"/>
      <c r="M31" s="15"/>
      <c r="N31" s="15"/>
      <c r="O31" s="15"/>
      <c r="P31" s="15"/>
      <c r="Q31" s="15"/>
      <c r="R31" s="15"/>
      <c r="S31" s="15"/>
      <c r="T31" s="15"/>
      <c r="U31" s="13"/>
      <c r="V31" s="22"/>
      <c r="W31" s="22"/>
      <c r="X31" s="22"/>
      <c r="Y31" s="22"/>
      <c r="Z31" s="22"/>
      <c r="AA31" s="22"/>
      <c r="AB31" s="22"/>
      <c r="AC31" s="22"/>
      <c r="AD31" s="22"/>
      <c r="AE31" s="22"/>
      <c r="AF31" s="22"/>
      <c r="AG31" s="22"/>
      <c r="AH31" s="22"/>
    </row>
    <row r="32" spans="1:44" s="2" customFormat="1" ht="12" customHeight="1">
      <c r="A32" s="29" t="s">
        <v>86</v>
      </c>
      <c r="B32" s="29" t="s">
        <v>138</v>
      </c>
      <c r="C32" s="41">
        <v>62.923472999999994</v>
      </c>
      <c r="D32" s="41">
        <v>67.387320000000003</v>
      </c>
      <c r="E32" s="41">
        <v>68.540000000000006</v>
      </c>
      <c r="F32" s="41">
        <v>72.27</v>
      </c>
      <c r="G32" s="13"/>
      <c r="H32" s="14">
        <v>9747.2000000000007</v>
      </c>
      <c r="I32" s="14">
        <v>12185.6</v>
      </c>
      <c r="J32" s="14">
        <v>10966.4</v>
      </c>
      <c r="K32" s="14">
        <v>11103.48</v>
      </c>
      <c r="L32" s="14">
        <v>10897.86</v>
      </c>
      <c r="M32" s="14">
        <v>11563.2</v>
      </c>
      <c r="N32" s="14">
        <v>10318.879999999999</v>
      </c>
      <c r="O32" s="14">
        <v>10318.879999999999</v>
      </c>
      <c r="P32" s="14">
        <v>10193.040000000001</v>
      </c>
      <c r="Q32" s="14">
        <v>10130.120000000001</v>
      </c>
      <c r="R32" s="14">
        <v>9808.1200000000008</v>
      </c>
      <c r="S32" s="14">
        <v>9747.2000000000007</v>
      </c>
      <c r="T32" s="14">
        <f t="shared" ref="T32:T66" si="9">SUM(H32:S32)</f>
        <v>126979.98</v>
      </c>
      <c r="U32" s="13"/>
      <c r="V32" s="88">
        <f t="shared" ref="V32:V47" si="10">H32/$E32</f>
        <v>142.21184709658593</v>
      </c>
      <c r="W32" s="88">
        <f t="shared" ref="W32:W47" si="11">I32/$E32</f>
        <v>177.78815290341404</v>
      </c>
      <c r="X32" s="88">
        <f t="shared" ref="X32:X47" si="12">J32/$E32</f>
        <v>159.99999999999997</v>
      </c>
      <c r="Y32" s="88">
        <f t="shared" ref="Y32:Y47" si="13">K32/$E32</f>
        <v>161.99999999999997</v>
      </c>
      <c r="Z32" s="88">
        <f t="shared" ref="Z32:Z47" si="14">L32/$E32</f>
        <v>159</v>
      </c>
      <c r="AA32" s="88">
        <f t="shared" ref="AA32:AA47" si="15">M32/$F32</f>
        <v>160.00000000000003</v>
      </c>
      <c r="AB32" s="88">
        <f t="shared" ref="AB32" si="16">N32/$C32</f>
        <v>163.99094817922716</v>
      </c>
      <c r="AC32" s="88">
        <f t="shared" ref="AC32" si="17">O32/$C32</f>
        <v>163.99094817922716</v>
      </c>
      <c r="AD32" s="88">
        <f t="shared" ref="AD32" si="18">P32/$C32</f>
        <v>161.99105856728539</v>
      </c>
      <c r="AE32" s="88">
        <f t="shared" ref="AE32" si="19">Q32/$C32</f>
        <v>160.99111376131449</v>
      </c>
      <c r="AF32" s="88">
        <f>R32/$D32</f>
        <v>145.54845036128458</v>
      </c>
      <c r="AG32" s="88">
        <f>S32/$D32</f>
        <v>144.64442271928903</v>
      </c>
      <c r="AH32" s="88">
        <f t="shared" ref="AH32:AH47" si="20">SUM(V32:AG32)/12</f>
        <v>158.51307848063564</v>
      </c>
      <c r="AJ32" s="102"/>
      <c r="AK32" s="97"/>
      <c r="AM32" s="218">
        <v>1</v>
      </c>
      <c r="AN32" s="223">
        <f>+AM32*AH32</f>
        <v>158.51307848063564</v>
      </c>
      <c r="AP32" s="15"/>
      <c r="AR32" s="14"/>
    </row>
    <row r="33" spans="1:44" s="2" customFormat="1" ht="12" customHeight="1">
      <c r="A33" s="29" t="s">
        <v>87</v>
      </c>
      <c r="B33" s="29" t="s">
        <v>139</v>
      </c>
      <c r="C33" s="41">
        <v>108.748062</v>
      </c>
      <c r="D33" s="41">
        <v>116.47125</v>
      </c>
      <c r="E33" s="41">
        <v>118.47</v>
      </c>
      <c r="F33" s="41">
        <v>125.94</v>
      </c>
      <c r="G33" s="13"/>
      <c r="H33" s="14">
        <v>4527.47</v>
      </c>
      <c r="I33" s="14">
        <v>5660.95</v>
      </c>
      <c r="J33" s="14">
        <v>5094.21</v>
      </c>
      <c r="K33" s="14">
        <v>4975.74</v>
      </c>
      <c r="L33" s="14">
        <v>5094.21</v>
      </c>
      <c r="M33" s="14">
        <v>5541.36</v>
      </c>
      <c r="N33" s="14">
        <v>4676.25</v>
      </c>
      <c r="O33" s="14">
        <v>4676.25</v>
      </c>
      <c r="P33" s="14">
        <v>4676.25</v>
      </c>
      <c r="Q33" s="14">
        <v>4676.25</v>
      </c>
      <c r="R33" s="14">
        <v>4527.47</v>
      </c>
      <c r="S33" s="14">
        <v>4527.47</v>
      </c>
      <c r="T33" s="14">
        <f t="shared" si="9"/>
        <v>58653.880000000005</v>
      </c>
      <c r="U33" s="13"/>
      <c r="V33" s="88">
        <f t="shared" si="10"/>
        <v>38.216172870768972</v>
      </c>
      <c r="W33" s="88">
        <f t="shared" si="11"/>
        <v>47.783827129231028</v>
      </c>
      <c r="X33" s="88">
        <f t="shared" si="12"/>
        <v>43</v>
      </c>
      <c r="Y33" s="88">
        <f t="shared" si="13"/>
        <v>42</v>
      </c>
      <c r="Z33" s="88">
        <f t="shared" si="14"/>
        <v>43</v>
      </c>
      <c r="AA33" s="88">
        <f t="shared" si="15"/>
        <v>44</v>
      </c>
      <c r="AB33" s="88">
        <f t="shared" ref="AB33:AB47" si="21">N33/$C33</f>
        <v>43.000766303311224</v>
      </c>
      <c r="AC33" s="88">
        <f t="shared" ref="AC33:AC47" si="22">O33/$C33</f>
        <v>43.000766303311224</v>
      </c>
      <c r="AD33" s="88">
        <f t="shared" ref="AD33:AD47" si="23">P33/$C33</f>
        <v>43.000766303311224</v>
      </c>
      <c r="AE33" s="88">
        <f t="shared" ref="AE33:AE47" si="24">Q33/$C33</f>
        <v>43.000766303311224</v>
      </c>
      <c r="AF33" s="88">
        <f t="shared" ref="AF33:AF47" si="25">R33/$D33</f>
        <v>38.871996308101785</v>
      </c>
      <c r="AG33" s="88">
        <f t="shared" ref="AG33:AG47" si="26">S33/$D33</f>
        <v>38.871996308101785</v>
      </c>
      <c r="AH33" s="88">
        <f t="shared" si="20"/>
        <v>42.31225481912071</v>
      </c>
      <c r="AJ33" s="102"/>
      <c r="AK33" s="97"/>
      <c r="AL33" s="218"/>
      <c r="AM33" s="218">
        <v>1</v>
      </c>
      <c r="AN33" s="223">
        <f t="shared" ref="AN33:AN47" si="27">+AM33*AH33</f>
        <v>42.31225481912071</v>
      </c>
      <c r="AP33" s="15"/>
      <c r="AR33" s="14"/>
    </row>
    <row r="34" spans="1:44" s="2" customFormat="1" ht="12" customHeight="1">
      <c r="A34" s="29" t="s">
        <v>88</v>
      </c>
      <c r="B34" s="29" t="s">
        <v>140</v>
      </c>
      <c r="C34" s="41">
        <v>154.43611199999998</v>
      </c>
      <c r="D34" s="41">
        <v>165.40523999999999</v>
      </c>
      <c r="E34" s="41">
        <v>168.23</v>
      </c>
      <c r="F34" s="41">
        <v>179.46</v>
      </c>
      <c r="G34" s="13"/>
      <c r="H34" s="14">
        <v>1943.76</v>
      </c>
      <c r="I34" s="14">
        <v>2430.2199999999998</v>
      </c>
      <c r="J34" s="14">
        <v>2186.9899999999998</v>
      </c>
      <c r="K34" s="14">
        <v>2186.9899999999998</v>
      </c>
      <c r="L34" s="14">
        <v>2186.9899999999998</v>
      </c>
      <c r="M34" s="14">
        <v>2332.98</v>
      </c>
      <c r="N34" s="14">
        <v>2162.16</v>
      </c>
      <c r="O34" s="14">
        <v>2007.72</v>
      </c>
      <c r="P34" s="14">
        <v>2007.72</v>
      </c>
      <c r="Q34" s="14">
        <v>2007.72</v>
      </c>
      <c r="R34" s="14">
        <v>1943.76</v>
      </c>
      <c r="S34" s="14">
        <v>1943.76</v>
      </c>
      <c r="T34" s="14">
        <f t="shared" si="9"/>
        <v>25340.769999999997</v>
      </c>
      <c r="U34" s="13"/>
      <c r="V34" s="88">
        <f t="shared" si="10"/>
        <v>11.55418177495096</v>
      </c>
      <c r="W34" s="88">
        <f t="shared" si="11"/>
        <v>14.44581822504904</v>
      </c>
      <c r="X34" s="88">
        <f t="shared" si="12"/>
        <v>13</v>
      </c>
      <c r="Y34" s="88">
        <f t="shared" si="13"/>
        <v>13</v>
      </c>
      <c r="Z34" s="88">
        <f t="shared" si="14"/>
        <v>13</v>
      </c>
      <c r="AA34" s="88">
        <f t="shared" si="15"/>
        <v>13</v>
      </c>
      <c r="AB34" s="88">
        <f t="shared" si="21"/>
        <v>14.000352456425476</v>
      </c>
      <c r="AC34" s="88">
        <f t="shared" si="22"/>
        <v>13.000327280966516</v>
      </c>
      <c r="AD34" s="88">
        <f t="shared" si="23"/>
        <v>13.000327280966516</v>
      </c>
      <c r="AE34" s="88">
        <f t="shared" si="24"/>
        <v>13.000327280966516</v>
      </c>
      <c r="AF34" s="88">
        <f t="shared" si="25"/>
        <v>11.75150194758038</v>
      </c>
      <c r="AG34" s="88">
        <f t="shared" si="26"/>
        <v>11.75150194758038</v>
      </c>
      <c r="AH34" s="88">
        <f t="shared" si="20"/>
        <v>12.87536151620715</v>
      </c>
      <c r="AJ34" s="102"/>
      <c r="AK34" s="97"/>
      <c r="AL34" s="218"/>
      <c r="AM34" s="218">
        <v>1</v>
      </c>
      <c r="AN34" s="223">
        <f t="shared" si="27"/>
        <v>12.87536151620715</v>
      </c>
      <c r="AP34" s="15"/>
      <c r="AR34" s="14"/>
    </row>
    <row r="35" spans="1:44" s="2" customFormat="1" ht="12" customHeight="1">
      <c r="A35" s="29" t="s">
        <v>83</v>
      </c>
      <c r="B35" s="29" t="s">
        <v>344</v>
      </c>
      <c r="C35" s="41">
        <v>62.923472999999994</v>
      </c>
      <c r="D35" s="41">
        <v>67.387320000000003</v>
      </c>
      <c r="E35" s="41">
        <v>68.540000000000006</v>
      </c>
      <c r="F35" s="41">
        <v>72.27</v>
      </c>
      <c r="G35" s="13"/>
      <c r="H35" s="14">
        <v>243.68</v>
      </c>
      <c r="I35" s="14">
        <v>373.18</v>
      </c>
      <c r="J35" s="14">
        <v>342.7</v>
      </c>
      <c r="K35" s="14">
        <v>342.7</v>
      </c>
      <c r="L35" s="14">
        <v>342.7</v>
      </c>
      <c r="M35" s="14">
        <v>361.35</v>
      </c>
      <c r="N35" s="14">
        <v>125.84</v>
      </c>
      <c r="O35" s="14">
        <v>188.76</v>
      </c>
      <c r="P35" s="14">
        <v>188.76</v>
      </c>
      <c r="Q35" s="14">
        <v>188.76</v>
      </c>
      <c r="R35" s="14">
        <v>182.76</v>
      </c>
      <c r="S35" s="14">
        <v>243.68</v>
      </c>
      <c r="T35" s="14">
        <f t="shared" ref="T35" si="28">SUM(H35:S35)</f>
        <v>3124.8700000000003</v>
      </c>
      <c r="U35" s="13"/>
      <c r="V35" s="88">
        <f t="shared" si="10"/>
        <v>3.5552961774146481</v>
      </c>
      <c r="W35" s="88">
        <f t="shared" si="11"/>
        <v>5.4447038225853515</v>
      </c>
      <c r="X35" s="88">
        <f t="shared" si="12"/>
        <v>4.9999999999999991</v>
      </c>
      <c r="Y35" s="88">
        <f t="shared" si="13"/>
        <v>4.9999999999999991</v>
      </c>
      <c r="Z35" s="88">
        <f t="shared" si="14"/>
        <v>4.9999999999999991</v>
      </c>
      <c r="AA35" s="88">
        <f t="shared" si="15"/>
        <v>5.0000000000000009</v>
      </c>
      <c r="AB35" s="88">
        <f t="shared" si="21"/>
        <v>1.999889611941795</v>
      </c>
      <c r="AC35" s="88">
        <f t="shared" si="22"/>
        <v>2.9998344179126923</v>
      </c>
      <c r="AD35" s="88">
        <f t="shared" si="23"/>
        <v>2.9998344179126923</v>
      </c>
      <c r="AE35" s="88">
        <f t="shared" si="24"/>
        <v>2.9998344179126923</v>
      </c>
      <c r="AF35" s="88">
        <f t="shared" si="25"/>
        <v>2.7120829259866692</v>
      </c>
      <c r="AG35" s="88">
        <f t="shared" si="26"/>
        <v>3.6161105679822256</v>
      </c>
      <c r="AH35" s="88">
        <f t="shared" ref="AH35" si="29">SUM(V35:AG35)/12</f>
        <v>3.8606321966373982</v>
      </c>
      <c r="AJ35" s="102"/>
      <c r="AK35" s="97"/>
      <c r="AL35" s="218"/>
      <c r="AM35" s="218">
        <v>1</v>
      </c>
      <c r="AN35" s="223">
        <f t="shared" si="27"/>
        <v>3.8606321966373982</v>
      </c>
      <c r="AP35" s="15"/>
      <c r="AR35" s="14"/>
    </row>
    <row r="36" spans="1:44" s="2" customFormat="1" ht="12" customHeight="1">
      <c r="A36" s="29" t="s">
        <v>91</v>
      </c>
      <c r="B36" s="29" t="s">
        <v>347</v>
      </c>
      <c r="C36" s="41">
        <v>108.748062</v>
      </c>
      <c r="D36" s="41">
        <v>116.06426999999999</v>
      </c>
      <c r="E36" s="41">
        <v>118.05</v>
      </c>
      <c r="F36" s="41">
        <v>125.11</v>
      </c>
      <c r="G36" s="13"/>
      <c r="H36" s="14">
        <v>7764.08</v>
      </c>
      <c r="I36" s="14">
        <v>9589.27</v>
      </c>
      <c r="J36" s="14">
        <v>8263.5</v>
      </c>
      <c r="K36" s="14">
        <v>8263.5</v>
      </c>
      <c r="L36" s="14">
        <v>8381.5499999999993</v>
      </c>
      <c r="M36" s="14">
        <v>8882.81</v>
      </c>
      <c r="N36" s="14">
        <v>8127.75</v>
      </c>
      <c r="O36" s="14">
        <v>7911.01</v>
      </c>
      <c r="P36" s="14">
        <v>7911.01</v>
      </c>
      <c r="Q36" s="14">
        <v>7911.01</v>
      </c>
      <c r="R36" s="14">
        <v>7659.16</v>
      </c>
      <c r="S36" s="14">
        <v>7764.08</v>
      </c>
      <c r="T36" s="14">
        <f t="shared" si="9"/>
        <v>98428.729999999981</v>
      </c>
      <c r="U36" s="13"/>
      <c r="V36" s="88">
        <f t="shared" si="10"/>
        <v>65.769419737399403</v>
      </c>
      <c r="W36" s="88">
        <f t="shared" si="11"/>
        <v>81.230580262600597</v>
      </c>
      <c r="X36" s="88">
        <f t="shared" si="12"/>
        <v>70</v>
      </c>
      <c r="Y36" s="88">
        <f t="shared" si="13"/>
        <v>70</v>
      </c>
      <c r="Z36" s="88">
        <f t="shared" si="14"/>
        <v>71</v>
      </c>
      <c r="AA36" s="88">
        <f t="shared" si="15"/>
        <v>71</v>
      </c>
      <c r="AB36" s="88">
        <f t="shared" si="21"/>
        <v>74.739262939692665</v>
      </c>
      <c r="AC36" s="88">
        <f t="shared" si="22"/>
        <v>72.746215927967526</v>
      </c>
      <c r="AD36" s="88">
        <f t="shared" si="23"/>
        <v>72.746215927967526</v>
      </c>
      <c r="AE36" s="88">
        <f t="shared" si="24"/>
        <v>72.746215927967526</v>
      </c>
      <c r="AF36" s="88">
        <f t="shared" si="25"/>
        <v>65.990679129761475</v>
      </c>
      <c r="AG36" s="88">
        <f t="shared" si="26"/>
        <v>66.89466103564861</v>
      </c>
      <c r="AH36" s="88">
        <f t="shared" si="20"/>
        <v>71.238604240750448</v>
      </c>
      <c r="AJ36" s="102"/>
      <c r="AK36" s="97"/>
      <c r="AL36" s="218"/>
      <c r="AM36" s="218">
        <v>1</v>
      </c>
      <c r="AN36" s="223">
        <f t="shared" si="27"/>
        <v>71.238604240750448</v>
      </c>
      <c r="AP36" s="15"/>
      <c r="AR36" s="14"/>
    </row>
    <row r="37" spans="1:44" s="2" customFormat="1" ht="12" customHeight="1">
      <c r="A37" s="29" t="s">
        <v>92</v>
      </c>
      <c r="B37" s="29" t="s">
        <v>348</v>
      </c>
      <c r="C37" s="41">
        <v>194.24</v>
      </c>
      <c r="D37" s="41">
        <v>208.04</v>
      </c>
      <c r="E37" s="41">
        <v>234.07</v>
      </c>
      <c r="F37" s="41">
        <v>249.73</v>
      </c>
      <c r="G37" s="13"/>
      <c r="H37" s="14">
        <v>4513.4399999999996</v>
      </c>
      <c r="I37" s="14">
        <v>5643.36</v>
      </c>
      <c r="J37" s="14">
        <v>5290</v>
      </c>
      <c r="K37" s="14">
        <v>5290</v>
      </c>
      <c r="L37" s="14">
        <v>5290</v>
      </c>
      <c r="M37" s="14">
        <v>5643.75</v>
      </c>
      <c r="N37" s="14">
        <v>4467.5200000000004</v>
      </c>
      <c r="O37" s="14">
        <v>4856</v>
      </c>
      <c r="P37" s="14">
        <v>4856</v>
      </c>
      <c r="Q37" s="14">
        <v>4661.76</v>
      </c>
      <c r="R37" s="14">
        <v>4513.4399999999996</v>
      </c>
      <c r="S37" s="14">
        <v>4513.4399999999996</v>
      </c>
      <c r="T37" s="14">
        <f t="shared" si="9"/>
        <v>59538.710000000006</v>
      </c>
      <c r="U37" s="13"/>
      <c r="V37" s="88">
        <f t="shared" si="10"/>
        <v>19.282436877857052</v>
      </c>
      <c r="W37" s="88">
        <f t="shared" si="11"/>
        <v>24.109710770282394</v>
      </c>
      <c r="X37" s="88">
        <f t="shared" si="12"/>
        <v>22.600076900072629</v>
      </c>
      <c r="Y37" s="88">
        <f t="shared" si="13"/>
        <v>22.600076900072629</v>
      </c>
      <c r="Z37" s="88">
        <f t="shared" si="14"/>
        <v>22.600076900072629</v>
      </c>
      <c r="AA37" s="88">
        <f t="shared" si="15"/>
        <v>22.599407359948746</v>
      </c>
      <c r="AB37" s="88">
        <f t="shared" si="21"/>
        <v>23</v>
      </c>
      <c r="AC37" s="88">
        <f t="shared" si="22"/>
        <v>25</v>
      </c>
      <c r="AD37" s="88">
        <f t="shared" si="23"/>
        <v>25</v>
      </c>
      <c r="AE37" s="88">
        <f t="shared" si="24"/>
        <v>24</v>
      </c>
      <c r="AF37" s="88">
        <f t="shared" si="25"/>
        <v>21.695058642568736</v>
      </c>
      <c r="AG37" s="88">
        <f t="shared" si="26"/>
        <v>21.695058642568736</v>
      </c>
      <c r="AH37" s="88">
        <f t="shared" si="20"/>
        <v>22.848491916120295</v>
      </c>
      <c r="AJ37" s="102"/>
      <c r="AK37" s="97"/>
      <c r="AL37" s="218"/>
      <c r="AM37" s="218">
        <v>1</v>
      </c>
      <c r="AN37" s="223">
        <f t="shared" si="27"/>
        <v>22.848491916120295</v>
      </c>
      <c r="AP37" s="15"/>
      <c r="AR37" s="14"/>
    </row>
    <row r="38" spans="1:44" s="2" customFormat="1" ht="12" customHeight="1">
      <c r="A38" s="29" t="s">
        <v>95</v>
      </c>
      <c r="B38" s="29" t="s">
        <v>349</v>
      </c>
      <c r="C38" s="41">
        <v>142.819794</v>
      </c>
      <c r="D38" s="41">
        <v>152.96021999999999</v>
      </c>
      <c r="E38" s="41">
        <v>155.58000000000001</v>
      </c>
      <c r="F38" s="41">
        <v>164.74</v>
      </c>
      <c r="G38" s="13"/>
      <c r="H38" s="14">
        <v>6222.6</v>
      </c>
      <c r="I38" s="14">
        <v>7779.6</v>
      </c>
      <c r="J38" s="14">
        <v>7001.1</v>
      </c>
      <c r="K38" s="14">
        <v>7001.1</v>
      </c>
      <c r="L38" s="14">
        <v>7001.1</v>
      </c>
      <c r="M38" s="14">
        <v>7413.3</v>
      </c>
      <c r="N38" s="14">
        <v>6569.72</v>
      </c>
      <c r="O38" s="14">
        <v>6569.72</v>
      </c>
      <c r="P38" s="14">
        <v>6426.9</v>
      </c>
      <c r="Q38" s="14">
        <v>6426.9</v>
      </c>
      <c r="R38" s="14">
        <v>6222.6</v>
      </c>
      <c r="S38" s="14">
        <v>6222.6</v>
      </c>
      <c r="T38" s="14">
        <f t="shared" si="9"/>
        <v>80857.24000000002</v>
      </c>
      <c r="U38" s="13"/>
      <c r="V38" s="88">
        <f t="shared" si="10"/>
        <v>39.996143463170071</v>
      </c>
      <c r="W38" s="88">
        <f t="shared" si="11"/>
        <v>50.003856536829922</v>
      </c>
      <c r="X38" s="88">
        <f t="shared" si="12"/>
        <v>45</v>
      </c>
      <c r="Y38" s="88">
        <f t="shared" si="13"/>
        <v>45</v>
      </c>
      <c r="Z38" s="88">
        <f t="shared" si="14"/>
        <v>45</v>
      </c>
      <c r="AA38" s="88">
        <f t="shared" si="15"/>
        <v>45</v>
      </c>
      <c r="AB38" s="88">
        <f t="shared" si="21"/>
        <v>46.000066349346504</v>
      </c>
      <c r="AC38" s="88">
        <f t="shared" si="22"/>
        <v>46.000066349346504</v>
      </c>
      <c r="AD38" s="88">
        <f t="shared" si="23"/>
        <v>45.000064906969406</v>
      </c>
      <c r="AE38" s="88">
        <f t="shared" si="24"/>
        <v>45.000064906969406</v>
      </c>
      <c r="AF38" s="88">
        <f t="shared" si="25"/>
        <v>40.681165338282078</v>
      </c>
      <c r="AG38" s="88">
        <f t="shared" si="26"/>
        <v>40.681165338282078</v>
      </c>
      <c r="AH38" s="88">
        <f t="shared" si="20"/>
        <v>44.446882765766333</v>
      </c>
      <c r="AJ38" s="102"/>
      <c r="AK38" s="97"/>
      <c r="AL38" s="218"/>
      <c r="AM38" s="218">
        <v>1</v>
      </c>
      <c r="AN38" s="223">
        <f t="shared" si="27"/>
        <v>44.446882765766333</v>
      </c>
      <c r="AP38" s="15"/>
      <c r="AR38" s="14"/>
    </row>
    <row r="39" spans="1:44" s="2" customFormat="1" ht="12" customHeight="1">
      <c r="A39" s="29" t="s">
        <v>96</v>
      </c>
      <c r="B39" s="29" t="s">
        <v>350</v>
      </c>
      <c r="C39" s="41">
        <v>258.75190800000001</v>
      </c>
      <c r="D39" s="41">
        <v>277.12124999999997</v>
      </c>
      <c r="E39" s="41">
        <v>281.86</v>
      </c>
      <c r="F39" s="41">
        <v>300.19</v>
      </c>
      <c r="G39" s="13"/>
      <c r="H39" s="14">
        <v>4759.88</v>
      </c>
      <c r="I39" s="14">
        <v>5950.8</v>
      </c>
      <c r="J39" s="14">
        <v>5355.34</v>
      </c>
      <c r="K39" s="14">
        <v>5355.34</v>
      </c>
      <c r="L39" s="14">
        <v>5355.34</v>
      </c>
      <c r="M39" s="14">
        <v>5703.61</v>
      </c>
      <c r="N39" s="14">
        <v>4916.25</v>
      </c>
      <c r="O39" s="14">
        <v>4916.25</v>
      </c>
      <c r="P39" s="14">
        <v>4916.25</v>
      </c>
      <c r="Q39" s="14">
        <v>4916.25</v>
      </c>
      <c r="R39" s="14">
        <v>4759.88</v>
      </c>
      <c r="S39" s="14">
        <v>4759.88</v>
      </c>
      <c r="T39" s="14">
        <f t="shared" si="9"/>
        <v>61665.069999999992</v>
      </c>
      <c r="U39" s="13"/>
      <c r="V39" s="88">
        <f t="shared" si="10"/>
        <v>16.887390903285318</v>
      </c>
      <c r="W39" s="88">
        <f t="shared" si="11"/>
        <v>21.112609096714682</v>
      </c>
      <c r="X39" s="88">
        <f t="shared" si="12"/>
        <v>19</v>
      </c>
      <c r="Y39" s="88">
        <f t="shared" si="13"/>
        <v>19</v>
      </c>
      <c r="Z39" s="88">
        <f t="shared" si="14"/>
        <v>19</v>
      </c>
      <c r="AA39" s="88">
        <f t="shared" si="15"/>
        <v>19</v>
      </c>
      <c r="AB39" s="88">
        <f t="shared" si="21"/>
        <v>18.999859896685283</v>
      </c>
      <c r="AC39" s="88">
        <f t="shared" si="22"/>
        <v>18.999859896685283</v>
      </c>
      <c r="AD39" s="88">
        <f t="shared" si="23"/>
        <v>18.999859896685283</v>
      </c>
      <c r="AE39" s="88">
        <f t="shared" si="24"/>
        <v>18.999859896685283</v>
      </c>
      <c r="AF39" s="88">
        <f t="shared" si="25"/>
        <v>17.176163863290888</v>
      </c>
      <c r="AG39" s="88">
        <f t="shared" si="26"/>
        <v>17.176163863290888</v>
      </c>
      <c r="AH39" s="88">
        <f t="shared" si="20"/>
        <v>18.695980609443577</v>
      </c>
      <c r="AJ39" s="102"/>
      <c r="AK39" s="97"/>
      <c r="AL39" s="218"/>
      <c r="AM39" s="218">
        <v>1</v>
      </c>
      <c r="AN39" s="223">
        <f t="shared" si="27"/>
        <v>18.695980609443577</v>
      </c>
      <c r="AP39" s="15"/>
      <c r="AR39" s="14"/>
    </row>
    <row r="40" spans="1:44" s="2" customFormat="1" ht="12" customHeight="1">
      <c r="A40" s="29" t="s">
        <v>97</v>
      </c>
      <c r="B40" s="29" t="s">
        <v>351</v>
      </c>
      <c r="C40" s="41">
        <v>327.87215100000003</v>
      </c>
      <c r="D40" s="41">
        <v>351.14877000000001</v>
      </c>
      <c r="E40" s="41">
        <v>357.16</v>
      </c>
      <c r="F40" s="41">
        <v>384.79</v>
      </c>
      <c r="G40" s="13"/>
      <c r="H40" s="14">
        <v>1269.76</v>
      </c>
      <c r="I40" s="14">
        <v>1587.52</v>
      </c>
      <c r="J40" s="14">
        <v>1428.64</v>
      </c>
      <c r="K40" s="14">
        <v>1428.64</v>
      </c>
      <c r="L40" s="14">
        <v>1428.64</v>
      </c>
      <c r="M40" s="14">
        <v>1539.16</v>
      </c>
      <c r="N40" s="14">
        <v>983.61</v>
      </c>
      <c r="O40" s="14">
        <v>983.61</v>
      </c>
      <c r="P40" s="14">
        <v>1311.48</v>
      </c>
      <c r="Q40" s="14">
        <v>1311.48</v>
      </c>
      <c r="R40" s="14">
        <v>1269.76</v>
      </c>
      <c r="S40" s="14">
        <v>1269.76</v>
      </c>
      <c r="T40" s="14">
        <f t="shared" si="9"/>
        <v>15812.060000000001</v>
      </c>
      <c r="U40" s="13"/>
      <c r="V40" s="88">
        <f t="shared" si="10"/>
        <v>3.5551573524470821</v>
      </c>
      <c r="W40" s="88">
        <f t="shared" si="11"/>
        <v>4.4448426475529175</v>
      </c>
      <c r="X40" s="88">
        <f t="shared" si="12"/>
        <v>4</v>
      </c>
      <c r="Y40" s="88">
        <f t="shared" si="13"/>
        <v>4</v>
      </c>
      <c r="Z40" s="88">
        <f t="shared" si="14"/>
        <v>4</v>
      </c>
      <c r="AA40" s="88">
        <f t="shared" si="15"/>
        <v>4</v>
      </c>
      <c r="AB40" s="88">
        <f t="shared" si="21"/>
        <v>2.9999803185480061</v>
      </c>
      <c r="AC40" s="88">
        <f t="shared" si="22"/>
        <v>2.9999803185480061</v>
      </c>
      <c r="AD40" s="88">
        <f t="shared" si="23"/>
        <v>3.9999737580640078</v>
      </c>
      <c r="AE40" s="88">
        <f t="shared" si="24"/>
        <v>3.9999737580640078</v>
      </c>
      <c r="AF40" s="88">
        <f t="shared" si="25"/>
        <v>3.6160172225578346</v>
      </c>
      <c r="AG40" s="88">
        <f t="shared" si="26"/>
        <v>3.6160172225578346</v>
      </c>
      <c r="AH40" s="88">
        <f t="shared" si="20"/>
        <v>3.7693285498616418</v>
      </c>
      <c r="AJ40" s="102"/>
      <c r="AK40" s="97"/>
      <c r="AL40" s="218"/>
      <c r="AM40" s="218">
        <v>1</v>
      </c>
      <c r="AN40" s="223">
        <f t="shared" si="27"/>
        <v>3.7693285498616418</v>
      </c>
      <c r="AP40" s="15"/>
      <c r="AR40" s="14"/>
    </row>
    <row r="41" spans="1:44" s="2" customFormat="1" ht="12" customHeight="1">
      <c r="A41" s="29" t="s">
        <v>99</v>
      </c>
      <c r="B41" s="29" t="s">
        <v>346</v>
      </c>
      <c r="C41" s="41">
        <v>188.801928</v>
      </c>
      <c r="D41" s="41">
        <v>202.20480000000001</v>
      </c>
      <c r="E41" s="41">
        <v>205.67</v>
      </c>
      <c r="F41" s="41">
        <v>218.24</v>
      </c>
      <c r="G41" s="13"/>
      <c r="H41" s="14">
        <v>9322.7999999999993</v>
      </c>
      <c r="I41" s="14">
        <v>11655.54</v>
      </c>
      <c r="J41" s="14">
        <v>10283.5</v>
      </c>
      <c r="K41" s="14">
        <v>10077.83</v>
      </c>
      <c r="L41" s="14">
        <v>10077.83</v>
      </c>
      <c r="M41" s="14">
        <v>10693.76</v>
      </c>
      <c r="N41" s="14">
        <v>10006.4</v>
      </c>
      <c r="O41" s="14">
        <v>9817.6</v>
      </c>
      <c r="P41" s="14">
        <v>9817.6</v>
      </c>
      <c r="Q41" s="14">
        <v>10006.4</v>
      </c>
      <c r="R41" s="14">
        <v>9688.4</v>
      </c>
      <c r="S41" s="14">
        <v>9505.6</v>
      </c>
      <c r="T41" s="14">
        <f t="shared" si="9"/>
        <v>120953.26000000001</v>
      </c>
      <c r="U41" s="13"/>
      <c r="V41" s="88">
        <f t="shared" si="10"/>
        <v>45.328924976904752</v>
      </c>
      <c r="W41" s="88">
        <f t="shared" si="11"/>
        <v>56.671075023095256</v>
      </c>
      <c r="X41" s="88">
        <f t="shared" si="12"/>
        <v>50</v>
      </c>
      <c r="Y41" s="88">
        <f t="shared" si="13"/>
        <v>49</v>
      </c>
      <c r="Z41" s="88">
        <f t="shared" si="14"/>
        <v>49</v>
      </c>
      <c r="AA41" s="88">
        <f t="shared" si="15"/>
        <v>49</v>
      </c>
      <c r="AB41" s="88">
        <f t="shared" si="21"/>
        <v>52.99945877671334</v>
      </c>
      <c r="AC41" s="88">
        <f t="shared" si="22"/>
        <v>51.999468988473467</v>
      </c>
      <c r="AD41" s="88">
        <f t="shared" si="23"/>
        <v>51.999468988473467</v>
      </c>
      <c r="AE41" s="88">
        <f t="shared" si="24"/>
        <v>52.99945877671334</v>
      </c>
      <c r="AF41" s="88">
        <f t="shared" si="25"/>
        <v>47.913798287676649</v>
      </c>
      <c r="AG41" s="88">
        <f t="shared" si="26"/>
        <v>47.009764357720492</v>
      </c>
      <c r="AH41" s="88">
        <f t="shared" si="20"/>
        <v>50.32678484798091</v>
      </c>
      <c r="AJ41" s="102"/>
      <c r="AK41" s="97"/>
      <c r="AL41" s="218"/>
      <c r="AM41" s="218">
        <v>1</v>
      </c>
      <c r="AN41" s="223">
        <f t="shared" si="27"/>
        <v>50.32678484798091</v>
      </c>
      <c r="AP41" s="15"/>
      <c r="AR41" s="14"/>
    </row>
    <row r="42" spans="1:44" s="2" customFormat="1" ht="12" customHeight="1">
      <c r="A42" s="29" t="s">
        <v>100</v>
      </c>
      <c r="B42" s="29" t="s">
        <v>292</v>
      </c>
      <c r="C42" s="41">
        <v>346.35743099999996</v>
      </c>
      <c r="D42" s="41">
        <v>370.95155999999997</v>
      </c>
      <c r="E42" s="41">
        <v>377.3</v>
      </c>
      <c r="F42" s="41">
        <v>402.44</v>
      </c>
      <c r="G42" s="13"/>
      <c r="H42" s="14">
        <v>19785.060000000001</v>
      </c>
      <c r="I42" s="14">
        <v>24736.34</v>
      </c>
      <c r="J42" s="14">
        <v>23015.3</v>
      </c>
      <c r="K42" s="14">
        <v>23392.6</v>
      </c>
      <c r="L42" s="14">
        <v>23392.6</v>
      </c>
      <c r="M42" s="14">
        <v>24951.279999999999</v>
      </c>
      <c r="N42" s="14">
        <v>19742.52</v>
      </c>
      <c r="O42" s="14">
        <v>20088.88</v>
      </c>
      <c r="P42" s="14">
        <v>19742.52</v>
      </c>
      <c r="Q42" s="14">
        <v>20088.88</v>
      </c>
      <c r="R42" s="14">
        <v>19449.72</v>
      </c>
      <c r="S42" s="14">
        <v>19449.72</v>
      </c>
      <c r="T42" s="14">
        <f t="shared" si="9"/>
        <v>257835.41999999998</v>
      </c>
      <c r="U42" s="13"/>
      <c r="V42" s="88">
        <f t="shared" si="10"/>
        <v>52.438536973230853</v>
      </c>
      <c r="W42" s="88">
        <f t="shared" si="11"/>
        <v>65.561463026769147</v>
      </c>
      <c r="X42" s="88">
        <f t="shared" si="12"/>
        <v>60.999999999999993</v>
      </c>
      <c r="Y42" s="88">
        <f t="shared" si="13"/>
        <v>61.999999999999993</v>
      </c>
      <c r="Z42" s="88">
        <f t="shared" si="14"/>
        <v>61.999999999999993</v>
      </c>
      <c r="AA42" s="88">
        <f t="shared" si="15"/>
        <v>62</v>
      </c>
      <c r="AB42" s="88">
        <f t="shared" si="21"/>
        <v>57.00042278001537</v>
      </c>
      <c r="AC42" s="88">
        <f t="shared" si="22"/>
        <v>58.00043019720863</v>
      </c>
      <c r="AD42" s="88">
        <f t="shared" si="23"/>
        <v>57.00042278001537</v>
      </c>
      <c r="AE42" s="88">
        <f t="shared" si="24"/>
        <v>58.00043019720863</v>
      </c>
      <c r="AF42" s="88">
        <f t="shared" si="25"/>
        <v>52.431967127999144</v>
      </c>
      <c r="AG42" s="88">
        <f t="shared" si="26"/>
        <v>52.431967127999144</v>
      </c>
      <c r="AH42" s="88">
        <f t="shared" si="20"/>
        <v>58.322136684203848</v>
      </c>
      <c r="AJ42" s="102"/>
      <c r="AK42" s="97"/>
      <c r="AL42" s="218"/>
      <c r="AM42" s="218">
        <v>1</v>
      </c>
      <c r="AN42" s="223">
        <f t="shared" si="27"/>
        <v>58.322136684203848</v>
      </c>
      <c r="AP42" s="15"/>
      <c r="AR42" s="14"/>
    </row>
    <row r="43" spans="1:44" s="2" customFormat="1" ht="12" customHeight="1">
      <c r="A43" s="29" t="s">
        <v>101</v>
      </c>
      <c r="B43" s="29" t="s">
        <v>352</v>
      </c>
      <c r="C43" s="41">
        <v>503.93394000000001</v>
      </c>
      <c r="D43" s="41">
        <v>539.70902999999998</v>
      </c>
      <c r="E43" s="41">
        <v>548.95000000000005</v>
      </c>
      <c r="F43" s="41">
        <v>586.71</v>
      </c>
      <c r="G43" s="13"/>
      <c r="H43" s="14">
        <v>4879</v>
      </c>
      <c r="I43" s="14">
        <v>6100</v>
      </c>
      <c r="J43" s="14">
        <v>5489.5</v>
      </c>
      <c r="K43" s="14">
        <v>5489.5</v>
      </c>
      <c r="L43" s="14">
        <v>5489.5</v>
      </c>
      <c r="M43" s="14">
        <v>5867.1</v>
      </c>
      <c r="N43" s="14">
        <v>4535.37</v>
      </c>
      <c r="O43" s="14">
        <v>5039.3</v>
      </c>
      <c r="P43" s="14">
        <v>5039.3</v>
      </c>
      <c r="Q43" s="14">
        <v>5039.3</v>
      </c>
      <c r="R43" s="14">
        <v>4879</v>
      </c>
      <c r="S43" s="14">
        <v>4879</v>
      </c>
      <c r="T43" s="14">
        <f t="shared" si="9"/>
        <v>62725.87000000001</v>
      </c>
      <c r="U43" s="13"/>
      <c r="V43" s="88">
        <f t="shared" si="10"/>
        <v>8.887876855815648</v>
      </c>
      <c r="W43" s="88">
        <f t="shared" si="11"/>
        <v>11.11212314418435</v>
      </c>
      <c r="X43" s="88">
        <f t="shared" si="12"/>
        <v>10</v>
      </c>
      <c r="Y43" s="88">
        <f t="shared" si="13"/>
        <v>10</v>
      </c>
      <c r="Z43" s="88">
        <f t="shared" si="14"/>
        <v>10</v>
      </c>
      <c r="AA43" s="88">
        <f t="shared" si="15"/>
        <v>10</v>
      </c>
      <c r="AB43" s="88">
        <f t="shared" si="21"/>
        <v>8.9999296336341228</v>
      </c>
      <c r="AC43" s="88">
        <f t="shared" si="22"/>
        <v>9.9999218151490261</v>
      </c>
      <c r="AD43" s="88">
        <f t="shared" si="23"/>
        <v>9.9999218151490261</v>
      </c>
      <c r="AE43" s="88">
        <f t="shared" si="24"/>
        <v>9.9999218151490261</v>
      </c>
      <c r="AF43" s="88">
        <f t="shared" si="25"/>
        <v>9.040056268838045</v>
      </c>
      <c r="AG43" s="88">
        <f t="shared" si="26"/>
        <v>9.040056268838045</v>
      </c>
      <c r="AH43" s="88">
        <f t="shared" si="20"/>
        <v>9.7566506347297732</v>
      </c>
      <c r="AJ43" s="102"/>
      <c r="AK43" s="97"/>
      <c r="AL43" s="218"/>
      <c r="AM43" s="218">
        <v>1</v>
      </c>
      <c r="AN43" s="223">
        <f t="shared" si="27"/>
        <v>9.7566506347297732</v>
      </c>
      <c r="AP43" s="15"/>
      <c r="AR43" s="14"/>
    </row>
    <row r="44" spans="1:44" s="2" customFormat="1" ht="12" customHeight="1">
      <c r="A44" s="29" t="s">
        <v>107</v>
      </c>
      <c r="B44" s="29" t="s">
        <v>159</v>
      </c>
      <c r="C44" s="41">
        <v>13.69</v>
      </c>
      <c r="D44" s="41">
        <v>14.66</v>
      </c>
      <c r="E44" s="41">
        <v>16.5</v>
      </c>
      <c r="F44" s="41">
        <v>16.5</v>
      </c>
      <c r="G44" s="13"/>
      <c r="H44" s="14">
        <v>0</v>
      </c>
      <c r="I44" s="14">
        <v>0</v>
      </c>
      <c r="J44" s="14">
        <v>49.5</v>
      </c>
      <c r="K44" s="14">
        <v>16.5</v>
      </c>
      <c r="L44" s="14">
        <v>16.5</v>
      </c>
      <c r="M44" s="14">
        <v>0</v>
      </c>
      <c r="N44" s="14">
        <v>13.69</v>
      </c>
      <c r="O44" s="14">
        <v>54.76</v>
      </c>
      <c r="P44" s="14">
        <v>41.07</v>
      </c>
      <c r="Q44" s="14">
        <v>54.76</v>
      </c>
      <c r="R44" s="14">
        <v>41.07</v>
      </c>
      <c r="S44" s="14">
        <v>0</v>
      </c>
      <c r="T44" s="14">
        <f t="shared" si="9"/>
        <v>287.84999999999997</v>
      </c>
      <c r="U44" s="13"/>
      <c r="V44" s="88">
        <f t="shared" si="10"/>
        <v>0</v>
      </c>
      <c r="W44" s="88">
        <f t="shared" si="11"/>
        <v>0</v>
      </c>
      <c r="X44" s="88">
        <f t="shared" si="12"/>
        <v>3</v>
      </c>
      <c r="Y44" s="88">
        <f t="shared" si="13"/>
        <v>1</v>
      </c>
      <c r="Z44" s="88">
        <f t="shared" si="14"/>
        <v>1</v>
      </c>
      <c r="AA44" s="88">
        <f t="shared" si="15"/>
        <v>0</v>
      </c>
      <c r="AB44" s="88">
        <f t="shared" si="21"/>
        <v>1</v>
      </c>
      <c r="AC44" s="88">
        <f t="shared" si="22"/>
        <v>4</v>
      </c>
      <c r="AD44" s="88">
        <f t="shared" si="23"/>
        <v>3</v>
      </c>
      <c r="AE44" s="88">
        <f t="shared" si="24"/>
        <v>4</v>
      </c>
      <c r="AF44" s="88">
        <f t="shared" si="25"/>
        <v>2.80150068212824</v>
      </c>
      <c r="AG44" s="88">
        <f t="shared" si="26"/>
        <v>0</v>
      </c>
      <c r="AH44" s="88">
        <f t="shared" si="20"/>
        <v>1.65012505684402</v>
      </c>
      <c r="AJ44" s="102"/>
      <c r="AK44" s="97"/>
      <c r="AL44" s="218"/>
      <c r="AM44" s="218">
        <v>1</v>
      </c>
      <c r="AN44" s="223">
        <f t="shared" si="27"/>
        <v>1.65012505684402</v>
      </c>
      <c r="AP44" s="15"/>
      <c r="AR44" s="14"/>
    </row>
    <row r="45" spans="1:44" s="2" customFormat="1" ht="12" customHeight="1">
      <c r="A45" s="29" t="s">
        <v>108</v>
      </c>
      <c r="B45" s="29" t="s">
        <v>160</v>
      </c>
      <c r="C45" s="41">
        <v>21.958464228877606</v>
      </c>
      <c r="D45" s="41">
        <v>23.517515189127916</v>
      </c>
      <c r="E45" s="41">
        <v>26.46</v>
      </c>
      <c r="F45" s="41">
        <v>26.46</v>
      </c>
      <c r="G45" s="13"/>
      <c r="H45" s="14">
        <v>0</v>
      </c>
      <c r="I45" s="14">
        <v>26.46</v>
      </c>
      <c r="J45" s="14">
        <v>0</v>
      </c>
      <c r="K45" s="14">
        <v>0</v>
      </c>
      <c r="L45" s="14">
        <v>0</v>
      </c>
      <c r="M45" s="14">
        <v>26.46</v>
      </c>
      <c r="N45" s="14">
        <v>0</v>
      </c>
      <c r="O45" s="14">
        <v>21.96</v>
      </c>
      <c r="P45" s="14">
        <v>0</v>
      </c>
      <c r="Q45" s="14">
        <v>0</v>
      </c>
      <c r="R45" s="14">
        <v>21.96</v>
      </c>
      <c r="S45" s="14">
        <v>0</v>
      </c>
      <c r="T45" s="14">
        <f t="shared" si="9"/>
        <v>96.84</v>
      </c>
      <c r="U45" s="13"/>
      <c r="V45" s="88">
        <f t="shared" si="10"/>
        <v>0</v>
      </c>
      <c r="W45" s="88">
        <f t="shared" si="11"/>
        <v>1</v>
      </c>
      <c r="X45" s="88">
        <f t="shared" si="12"/>
        <v>0</v>
      </c>
      <c r="Y45" s="88">
        <f t="shared" si="13"/>
        <v>0</v>
      </c>
      <c r="Z45" s="88">
        <f t="shared" si="14"/>
        <v>0</v>
      </c>
      <c r="AA45" s="88">
        <f t="shared" si="15"/>
        <v>1</v>
      </c>
      <c r="AB45" s="88">
        <f t="shared" si="21"/>
        <v>0</v>
      </c>
      <c r="AC45" s="88">
        <f t="shared" si="22"/>
        <v>1.0000699398239508</v>
      </c>
      <c r="AD45" s="88">
        <f t="shared" si="23"/>
        <v>0</v>
      </c>
      <c r="AE45" s="88">
        <f t="shared" si="24"/>
        <v>0</v>
      </c>
      <c r="AF45" s="88">
        <f t="shared" si="25"/>
        <v>0.93377211935009397</v>
      </c>
      <c r="AG45" s="88">
        <f t="shared" si="26"/>
        <v>0</v>
      </c>
      <c r="AH45" s="88">
        <f t="shared" si="20"/>
        <v>0.32782017159783711</v>
      </c>
      <c r="AJ45" s="102"/>
      <c r="AK45" s="97"/>
      <c r="AL45" s="218"/>
      <c r="AM45" s="218">
        <v>1</v>
      </c>
      <c r="AN45" s="223">
        <f t="shared" si="27"/>
        <v>0.32782017159783711</v>
      </c>
      <c r="AP45" s="15"/>
      <c r="AR45" s="14"/>
    </row>
    <row r="46" spans="1:44" s="2" customFormat="1" ht="12" customHeight="1">
      <c r="A46" s="29" t="s">
        <v>109</v>
      </c>
      <c r="B46" s="29" t="s">
        <v>161</v>
      </c>
      <c r="C46" s="41">
        <v>26.378184569496078</v>
      </c>
      <c r="D46" s="41">
        <v>28.2510356739303</v>
      </c>
      <c r="E46" s="41">
        <v>31.79</v>
      </c>
      <c r="F46" s="41">
        <v>31.79</v>
      </c>
      <c r="G46" s="13"/>
      <c r="H46" s="14">
        <v>0</v>
      </c>
      <c r="I46" s="14">
        <v>0</v>
      </c>
      <c r="J46" s="14">
        <v>0</v>
      </c>
      <c r="K46" s="14">
        <v>0</v>
      </c>
      <c r="L46" s="14">
        <v>0</v>
      </c>
      <c r="M46" s="14">
        <v>0</v>
      </c>
      <c r="N46" s="14">
        <v>0</v>
      </c>
      <c r="O46" s="14">
        <v>0</v>
      </c>
      <c r="P46" s="14">
        <v>0</v>
      </c>
      <c r="Q46" s="14">
        <v>0</v>
      </c>
      <c r="R46" s="14">
        <v>0</v>
      </c>
      <c r="S46" s="14">
        <v>0</v>
      </c>
      <c r="T46" s="14">
        <f t="shared" ref="T46" si="30">SUM(H46:S46)</f>
        <v>0</v>
      </c>
      <c r="U46" s="13"/>
      <c r="V46" s="88">
        <f t="shared" si="10"/>
        <v>0</v>
      </c>
      <c r="W46" s="88">
        <f t="shared" si="11"/>
        <v>0</v>
      </c>
      <c r="X46" s="88">
        <f t="shared" si="12"/>
        <v>0</v>
      </c>
      <c r="Y46" s="88">
        <f t="shared" si="13"/>
        <v>0</v>
      </c>
      <c r="Z46" s="88">
        <f t="shared" si="14"/>
        <v>0</v>
      </c>
      <c r="AA46" s="88">
        <f t="shared" si="15"/>
        <v>0</v>
      </c>
      <c r="AB46" s="88">
        <f t="shared" si="21"/>
        <v>0</v>
      </c>
      <c r="AC46" s="88">
        <f t="shared" si="22"/>
        <v>0</v>
      </c>
      <c r="AD46" s="88">
        <f t="shared" si="23"/>
        <v>0</v>
      </c>
      <c r="AE46" s="88">
        <f t="shared" si="24"/>
        <v>0</v>
      </c>
      <c r="AF46" s="88">
        <f t="shared" si="25"/>
        <v>0</v>
      </c>
      <c r="AG46" s="88">
        <f t="shared" si="26"/>
        <v>0</v>
      </c>
      <c r="AH46" s="88">
        <f t="shared" ref="AH46" si="31">SUM(V46:AG46)/12</f>
        <v>0</v>
      </c>
      <c r="AJ46" s="102"/>
      <c r="AK46" s="97"/>
      <c r="AL46" s="218"/>
      <c r="AM46" s="218">
        <v>1</v>
      </c>
      <c r="AN46" s="223">
        <f t="shared" si="27"/>
        <v>0</v>
      </c>
      <c r="AP46" s="15"/>
      <c r="AR46" s="14"/>
    </row>
    <row r="47" spans="1:44" s="2" customFormat="1" ht="12" customHeight="1">
      <c r="A47" s="29" t="s">
        <v>110</v>
      </c>
      <c r="B47" s="29" t="s">
        <v>162</v>
      </c>
      <c r="C47" s="41">
        <v>36.640559604297984</v>
      </c>
      <c r="D47" s="41">
        <v>39.242039336203142</v>
      </c>
      <c r="E47" s="41">
        <v>44.15</v>
      </c>
      <c r="F47" s="41">
        <v>44.15</v>
      </c>
      <c r="G47" s="13"/>
      <c r="H47" s="14">
        <v>0</v>
      </c>
      <c r="I47" s="14">
        <v>0</v>
      </c>
      <c r="J47" s="14">
        <v>0</v>
      </c>
      <c r="K47" s="14">
        <v>0</v>
      </c>
      <c r="L47" s="14">
        <v>0</v>
      </c>
      <c r="M47" s="14">
        <v>0</v>
      </c>
      <c r="N47" s="14">
        <v>146.56</v>
      </c>
      <c r="O47" s="14">
        <v>36.64</v>
      </c>
      <c r="P47" s="14">
        <v>73.28</v>
      </c>
      <c r="Q47" s="14">
        <v>0</v>
      </c>
      <c r="R47" s="14">
        <v>0</v>
      </c>
      <c r="S47" s="14">
        <v>0</v>
      </c>
      <c r="T47" s="14">
        <f t="shared" si="9"/>
        <v>256.48</v>
      </c>
      <c r="U47" s="13"/>
      <c r="V47" s="88">
        <f t="shared" si="10"/>
        <v>0</v>
      </c>
      <c r="W47" s="88">
        <f t="shared" si="11"/>
        <v>0</v>
      </c>
      <c r="X47" s="88">
        <f t="shared" si="12"/>
        <v>0</v>
      </c>
      <c r="Y47" s="88">
        <f t="shared" si="13"/>
        <v>0</v>
      </c>
      <c r="Z47" s="88">
        <f t="shared" si="14"/>
        <v>0</v>
      </c>
      <c r="AA47" s="88">
        <f t="shared" si="15"/>
        <v>0</v>
      </c>
      <c r="AB47" s="88">
        <f t="shared" si="21"/>
        <v>3.9999389087607802</v>
      </c>
      <c r="AC47" s="88">
        <f t="shared" si="22"/>
        <v>0.99998472719019504</v>
      </c>
      <c r="AD47" s="88">
        <f t="shared" si="23"/>
        <v>1.9999694543803901</v>
      </c>
      <c r="AE47" s="88">
        <f t="shared" si="24"/>
        <v>0</v>
      </c>
      <c r="AF47" s="88">
        <f t="shared" si="25"/>
        <v>0</v>
      </c>
      <c r="AG47" s="88">
        <f t="shared" si="26"/>
        <v>0</v>
      </c>
      <c r="AH47" s="88">
        <f t="shared" si="20"/>
        <v>0.58332442419428043</v>
      </c>
      <c r="AJ47" s="102"/>
      <c r="AK47" s="97"/>
      <c r="AL47" s="218"/>
      <c r="AM47" s="218">
        <v>1</v>
      </c>
      <c r="AN47" s="223">
        <f t="shared" si="27"/>
        <v>0.58332442419428043</v>
      </c>
      <c r="AP47" s="15"/>
      <c r="AR47" s="14"/>
    </row>
    <row r="48" spans="1:44" s="2" customFormat="1" ht="12" customHeight="1">
      <c r="A48" s="29" t="s">
        <v>118</v>
      </c>
      <c r="B48" s="29" t="s">
        <v>179</v>
      </c>
      <c r="C48" s="41">
        <v>14.912326729061771</v>
      </c>
      <c r="D48" s="41">
        <v>15.971101926825156</v>
      </c>
      <c r="E48" s="41">
        <v>15.971101926825156</v>
      </c>
      <c r="F48" s="41">
        <v>15.971101926825156</v>
      </c>
      <c r="G48" s="13"/>
      <c r="H48" s="14">
        <v>0</v>
      </c>
      <c r="I48" s="14">
        <v>0</v>
      </c>
      <c r="J48" s="14">
        <v>0</v>
      </c>
      <c r="K48" s="14">
        <v>33</v>
      </c>
      <c r="L48" s="14">
        <v>0</v>
      </c>
      <c r="M48" s="14">
        <v>16.5</v>
      </c>
      <c r="N48" s="14">
        <v>0</v>
      </c>
      <c r="O48" s="14">
        <v>0</v>
      </c>
      <c r="P48" s="14">
        <v>0</v>
      </c>
      <c r="Q48" s="14">
        <v>0</v>
      </c>
      <c r="R48" s="14">
        <v>0</v>
      </c>
      <c r="S48" s="14">
        <v>0</v>
      </c>
      <c r="T48" s="14">
        <f t="shared" si="9"/>
        <v>49.5</v>
      </c>
      <c r="U48" s="13"/>
      <c r="V48" s="22"/>
      <c r="W48" s="22"/>
      <c r="X48" s="22"/>
      <c r="Y48" s="22"/>
      <c r="Z48" s="22"/>
      <c r="AA48" s="22"/>
      <c r="AB48" s="22"/>
      <c r="AC48" s="22"/>
      <c r="AD48" s="22"/>
      <c r="AE48" s="22"/>
      <c r="AF48" s="22"/>
      <c r="AG48" s="22"/>
      <c r="AH48" s="22"/>
      <c r="AJ48" s="102"/>
      <c r="AK48" s="97"/>
      <c r="AN48" s="103"/>
      <c r="AP48" s="15"/>
      <c r="AR48" s="14"/>
    </row>
    <row r="49" spans="1:44" s="2" customFormat="1" ht="12" customHeight="1">
      <c r="A49" s="29" t="s">
        <v>119</v>
      </c>
      <c r="B49" s="29" t="s">
        <v>180</v>
      </c>
      <c r="C49" s="41">
        <v>24.198148827872835</v>
      </c>
      <c r="D49" s="41">
        <v>25.916217394651806</v>
      </c>
      <c r="E49" s="41">
        <v>25.916217394651806</v>
      </c>
      <c r="F49" s="41">
        <v>25.916217394651806</v>
      </c>
      <c r="G49" s="13"/>
      <c r="H49" s="14">
        <v>0</v>
      </c>
      <c r="I49" s="14">
        <v>0</v>
      </c>
      <c r="J49" s="14">
        <v>26.46</v>
      </c>
      <c r="K49" s="14">
        <v>0</v>
      </c>
      <c r="L49" s="14">
        <v>0</v>
      </c>
      <c r="M49" s="14">
        <v>0</v>
      </c>
      <c r="N49" s="14">
        <v>0</v>
      </c>
      <c r="O49" s="14">
        <v>0</v>
      </c>
      <c r="P49" s="14">
        <v>24.2</v>
      </c>
      <c r="Q49" s="14">
        <v>0</v>
      </c>
      <c r="R49" s="14">
        <v>0</v>
      </c>
      <c r="S49" s="14">
        <v>23.28</v>
      </c>
      <c r="T49" s="14">
        <f t="shared" si="9"/>
        <v>73.94</v>
      </c>
      <c r="U49" s="13"/>
      <c r="V49" s="22"/>
      <c r="W49" s="22"/>
      <c r="X49" s="22"/>
      <c r="Y49" s="22"/>
      <c r="Z49" s="22"/>
      <c r="AA49" s="22"/>
      <c r="AB49" s="22"/>
      <c r="AC49" s="22"/>
      <c r="AD49" s="22"/>
      <c r="AE49" s="22"/>
      <c r="AF49" s="22"/>
      <c r="AG49" s="22"/>
      <c r="AH49" s="22"/>
      <c r="AJ49" s="102"/>
      <c r="AK49" s="97"/>
      <c r="AN49" s="103"/>
      <c r="AP49" s="15"/>
      <c r="AR49" s="14"/>
    </row>
    <row r="50" spans="1:44" s="2" customFormat="1" ht="12" customHeight="1">
      <c r="A50" s="29" t="s">
        <v>120</v>
      </c>
      <c r="B50" s="29" t="s">
        <v>181</v>
      </c>
      <c r="C50" s="41">
        <v>29.17454141705668</v>
      </c>
      <c r="D50" s="41">
        <v>31.245933857667705</v>
      </c>
      <c r="E50" s="41">
        <v>31.245933857667705</v>
      </c>
      <c r="F50" s="41">
        <v>31.245933857667705</v>
      </c>
      <c r="G50" s="13"/>
      <c r="H50" s="14">
        <v>28.25</v>
      </c>
      <c r="I50" s="14">
        <v>0</v>
      </c>
      <c r="J50" s="14">
        <v>0</v>
      </c>
      <c r="K50" s="14">
        <v>0</v>
      </c>
      <c r="L50" s="14">
        <v>31.79</v>
      </c>
      <c r="M50" s="14">
        <v>0</v>
      </c>
      <c r="N50" s="14">
        <v>0</v>
      </c>
      <c r="O50" s="14">
        <v>0</v>
      </c>
      <c r="P50" s="14">
        <v>0</v>
      </c>
      <c r="Q50" s="14">
        <v>0</v>
      </c>
      <c r="R50" s="14">
        <v>0</v>
      </c>
      <c r="S50" s="14">
        <v>0</v>
      </c>
      <c r="T50" s="14">
        <f t="shared" si="9"/>
        <v>60.04</v>
      </c>
      <c r="U50" s="13"/>
      <c r="V50" s="22"/>
      <c r="W50" s="22"/>
      <c r="X50" s="22"/>
      <c r="Y50" s="22"/>
      <c r="Z50" s="22"/>
      <c r="AA50" s="22"/>
      <c r="AB50" s="22"/>
      <c r="AC50" s="22"/>
      <c r="AD50" s="22"/>
      <c r="AE50" s="22"/>
      <c r="AF50" s="22"/>
      <c r="AG50" s="22"/>
      <c r="AH50" s="22"/>
      <c r="AJ50" s="102"/>
      <c r="AK50" s="97"/>
      <c r="AN50" s="103"/>
      <c r="AP50" s="15"/>
      <c r="AR50" s="14"/>
    </row>
    <row r="51" spans="1:44" s="2" customFormat="1" ht="12" customHeight="1">
      <c r="A51" s="29" t="s">
        <v>121</v>
      </c>
      <c r="B51" s="29" t="s">
        <v>182</v>
      </c>
      <c r="C51" s="41">
        <v>40.49774679483577</v>
      </c>
      <c r="D51" s="41">
        <v>43.373086817269112</v>
      </c>
      <c r="E51" s="41">
        <v>43.373086817269112</v>
      </c>
      <c r="F51" s="41">
        <v>43.373086817269112</v>
      </c>
      <c r="G51" s="13"/>
      <c r="H51" s="14">
        <v>0</v>
      </c>
      <c r="I51" s="14">
        <v>0</v>
      </c>
      <c r="J51" s="14">
        <v>0</v>
      </c>
      <c r="K51" s="14">
        <v>0</v>
      </c>
      <c r="L51" s="14">
        <v>0</v>
      </c>
      <c r="M51" s="14">
        <v>0</v>
      </c>
      <c r="N51" s="14">
        <v>0</v>
      </c>
      <c r="O51" s="14">
        <v>0</v>
      </c>
      <c r="P51" s="14">
        <v>0</v>
      </c>
      <c r="Q51" s="14">
        <v>0</v>
      </c>
      <c r="R51" s="14">
        <v>0</v>
      </c>
      <c r="S51" s="14">
        <v>0</v>
      </c>
      <c r="T51" s="14">
        <f t="shared" si="9"/>
        <v>0</v>
      </c>
      <c r="U51" s="13"/>
      <c r="V51" s="22"/>
      <c r="W51" s="22"/>
      <c r="X51" s="22"/>
      <c r="Y51" s="22"/>
      <c r="Z51" s="22"/>
      <c r="AA51" s="22"/>
      <c r="AB51" s="22"/>
      <c r="AC51" s="22"/>
      <c r="AD51" s="22"/>
      <c r="AE51" s="22"/>
      <c r="AF51" s="22"/>
      <c r="AG51" s="22"/>
      <c r="AH51" s="22"/>
      <c r="AJ51" s="102"/>
      <c r="AK51" s="97"/>
      <c r="AN51" s="103"/>
      <c r="AP51" s="15"/>
      <c r="AR51" s="14"/>
    </row>
    <row r="52" spans="1:44" s="2" customFormat="1" ht="12" customHeight="1">
      <c r="A52" s="29" t="s">
        <v>122</v>
      </c>
      <c r="B52" s="29" t="s">
        <v>183</v>
      </c>
      <c r="C52" s="41">
        <v>0</v>
      </c>
      <c r="D52" s="149" t="s">
        <v>491</v>
      </c>
      <c r="E52" s="149"/>
      <c r="F52" s="149"/>
      <c r="G52" s="13"/>
      <c r="H52" s="14">
        <v>0</v>
      </c>
      <c r="I52" s="14">
        <v>0</v>
      </c>
      <c r="J52" s="14">
        <v>-8.4499999999999993</v>
      </c>
      <c r="K52" s="14">
        <v>0</v>
      </c>
      <c r="L52" s="14">
        <v>0</v>
      </c>
      <c r="M52" s="14">
        <v>0</v>
      </c>
      <c r="N52" s="14">
        <v>0</v>
      </c>
      <c r="O52" s="14">
        <v>0</v>
      </c>
      <c r="P52" s="14">
        <v>0</v>
      </c>
      <c r="Q52" s="14">
        <v>0</v>
      </c>
      <c r="R52" s="14">
        <v>-8.4499999999999993</v>
      </c>
      <c r="S52" s="14">
        <v>-8.4499999999999993</v>
      </c>
      <c r="T52" s="14">
        <f t="shared" si="9"/>
        <v>-25.349999999999998</v>
      </c>
      <c r="U52" s="13"/>
      <c r="V52" s="22"/>
      <c r="W52" s="22"/>
      <c r="X52" s="22"/>
      <c r="Y52" s="22"/>
      <c r="Z52" s="22"/>
      <c r="AA52" s="22"/>
      <c r="AB52" s="22"/>
      <c r="AC52" s="22"/>
      <c r="AD52" s="22"/>
      <c r="AE52" s="22"/>
      <c r="AF52" s="22"/>
      <c r="AG52" s="22"/>
      <c r="AH52" s="22"/>
      <c r="AJ52" s="102"/>
      <c r="AK52" s="97"/>
      <c r="AN52" s="103"/>
      <c r="AP52" s="15"/>
      <c r="AR52" s="14"/>
    </row>
    <row r="53" spans="1:44" s="2" customFormat="1" ht="12" customHeight="1">
      <c r="A53" s="29" t="s">
        <v>124</v>
      </c>
      <c r="B53" s="29" t="s">
        <v>185</v>
      </c>
      <c r="C53" s="41">
        <v>14.53</v>
      </c>
      <c r="D53" s="149" t="s">
        <v>491</v>
      </c>
      <c r="E53" s="149"/>
      <c r="F53" s="149"/>
      <c r="G53" s="13"/>
      <c r="H53" s="14">
        <v>0</v>
      </c>
      <c r="I53" s="14">
        <v>0</v>
      </c>
      <c r="J53" s="14">
        <v>0</v>
      </c>
      <c r="K53" s="14">
        <v>0</v>
      </c>
      <c r="L53" s="14">
        <v>0</v>
      </c>
      <c r="M53" s="14">
        <v>0</v>
      </c>
      <c r="N53" s="14">
        <v>1876.98</v>
      </c>
      <c r="O53" s="14">
        <v>2441.6</v>
      </c>
      <c r="P53" s="14">
        <v>2380.56</v>
      </c>
      <c r="Q53" s="14">
        <v>2151.66</v>
      </c>
      <c r="R53" s="14">
        <v>0</v>
      </c>
      <c r="S53" s="14">
        <v>0</v>
      </c>
      <c r="T53" s="14">
        <f t="shared" si="9"/>
        <v>8850.7999999999993</v>
      </c>
      <c r="U53" s="13"/>
      <c r="V53" s="22"/>
      <c r="W53" s="22"/>
      <c r="X53" s="22"/>
      <c r="Y53" s="22"/>
      <c r="Z53" s="22"/>
      <c r="AA53" s="22"/>
      <c r="AB53" s="22"/>
      <c r="AC53" s="22"/>
      <c r="AD53" s="22"/>
      <c r="AE53" s="22"/>
      <c r="AF53" s="22"/>
      <c r="AG53" s="22"/>
      <c r="AH53" s="22"/>
      <c r="AJ53" s="102"/>
      <c r="AK53" s="97"/>
      <c r="AN53" s="103"/>
      <c r="AP53" s="15"/>
      <c r="AR53" s="14"/>
    </row>
    <row r="54" spans="1:44" s="2" customFormat="1" ht="12" customHeight="1">
      <c r="A54" s="29" t="s">
        <v>329</v>
      </c>
      <c r="B54" s="29" t="s">
        <v>175</v>
      </c>
      <c r="C54" s="41">
        <v>0.48509125689714888</v>
      </c>
      <c r="D54" s="41">
        <v>0.51953273613684647</v>
      </c>
      <c r="E54" s="41">
        <v>0.57999999999999996</v>
      </c>
      <c r="F54" s="41">
        <v>0.57999999999999996</v>
      </c>
      <c r="G54" s="13"/>
      <c r="H54" s="14">
        <v>17.399999999999999</v>
      </c>
      <c r="I54" s="14">
        <v>17.399999999999999</v>
      </c>
      <c r="J54" s="14">
        <v>16.82</v>
      </c>
      <c r="K54" s="14">
        <v>17.399999999999999</v>
      </c>
      <c r="L54" s="14">
        <v>17.399999999999999</v>
      </c>
      <c r="M54" s="14">
        <v>17.399999999999999</v>
      </c>
      <c r="N54" s="14">
        <v>31.85</v>
      </c>
      <c r="O54" s="14">
        <v>41.16</v>
      </c>
      <c r="P54" s="14">
        <v>53.410000000000004</v>
      </c>
      <c r="Q54" s="14">
        <v>16.66</v>
      </c>
      <c r="R54" s="14">
        <v>1.47</v>
      </c>
      <c r="S54" s="14">
        <v>0</v>
      </c>
      <c r="T54" s="14">
        <f t="shared" si="9"/>
        <v>248.36999999999998</v>
      </c>
      <c r="U54" s="13"/>
      <c r="V54" s="22"/>
      <c r="W54" s="22"/>
      <c r="X54" s="22"/>
      <c r="Y54" s="22"/>
      <c r="Z54" s="22"/>
      <c r="AA54" s="22"/>
      <c r="AB54" s="22"/>
      <c r="AC54" s="22"/>
      <c r="AD54" s="22"/>
      <c r="AE54" s="22"/>
      <c r="AF54" s="22"/>
      <c r="AG54" s="22"/>
      <c r="AH54" s="22"/>
      <c r="AJ54" s="102"/>
      <c r="AK54" s="97"/>
      <c r="AN54" s="103"/>
      <c r="AP54" s="15"/>
      <c r="AR54" s="14"/>
    </row>
    <row r="55" spans="1:44" s="2" customFormat="1" ht="12" customHeight="1">
      <c r="A55" s="29" t="s">
        <v>331</v>
      </c>
      <c r="B55" s="29" t="s">
        <v>176</v>
      </c>
      <c r="C55" s="41">
        <v>0.73302678820013611</v>
      </c>
      <c r="D55" s="41">
        <v>0.78507169016234579</v>
      </c>
      <c r="E55" s="41">
        <v>0.88</v>
      </c>
      <c r="F55" s="41">
        <v>0.88</v>
      </c>
      <c r="G55" s="13"/>
      <c r="H55" s="14">
        <v>0</v>
      </c>
      <c r="I55" s="14">
        <v>26.4</v>
      </c>
      <c r="J55" s="14">
        <v>26.4</v>
      </c>
      <c r="K55" s="14">
        <v>26.4</v>
      </c>
      <c r="L55" s="14">
        <v>26.4</v>
      </c>
      <c r="M55" s="14">
        <v>26.4</v>
      </c>
      <c r="N55" s="14">
        <v>21.9</v>
      </c>
      <c r="O55" s="14">
        <v>21.9</v>
      </c>
      <c r="P55" s="14">
        <v>21.9</v>
      </c>
      <c r="Q55" s="14">
        <v>21.9</v>
      </c>
      <c r="R55" s="14">
        <v>17.38</v>
      </c>
      <c r="S55" s="14">
        <v>0</v>
      </c>
      <c r="T55" s="14">
        <f t="shared" si="9"/>
        <v>236.98000000000002</v>
      </c>
      <c r="U55" s="13"/>
      <c r="V55" s="22"/>
      <c r="W55" s="22"/>
      <c r="X55" s="22"/>
      <c r="Y55" s="22"/>
      <c r="Z55" s="22"/>
      <c r="AA55" s="22"/>
      <c r="AB55" s="22"/>
      <c r="AC55" s="22"/>
      <c r="AD55" s="22"/>
      <c r="AE55" s="22"/>
      <c r="AF55" s="22"/>
      <c r="AG55" s="22"/>
      <c r="AH55" s="22"/>
      <c r="AJ55" s="102"/>
      <c r="AK55" s="97"/>
      <c r="AN55" s="103"/>
      <c r="AP55" s="15"/>
      <c r="AR55" s="14"/>
    </row>
    <row r="56" spans="1:44" s="2" customFormat="1" ht="12" customHeight="1">
      <c r="A56" s="29" t="s">
        <v>333</v>
      </c>
      <c r="B56" s="29" t="s">
        <v>177</v>
      </c>
      <c r="C56" s="41">
        <v>0.80848542816191493</v>
      </c>
      <c r="D56" s="41">
        <v>0.86588789356141094</v>
      </c>
      <c r="E56" s="41">
        <v>0.97</v>
      </c>
      <c r="F56" s="41">
        <v>0.97</v>
      </c>
      <c r="G56" s="13"/>
      <c r="H56" s="14">
        <v>0</v>
      </c>
      <c r="I56" s="14">
        <v>0</v>
      </c>
      <c r="J56" s="14">
        <v>0</v>
      </c>
      <c r="K56" s="14">
        <v>0</v>
      </c>
      <c r="L56" s="14">
        <v>0</v>
      </c>
      <c r="M56" s="14">
        <v>0</v>
      </c>
      <c r="N56" s="14">
        <v>0</v>
      </c>
      <c r="O56" s="14">
        <v>0</v>
      </c>
      <c r="P56" s="14">
        <v>0</v>
      </c>
      <c r="Q56" s="14">
        <v>0</v>
      </c>
      <c r="R56" s="14">
        <v>0</v>
      </c>
      <c r="S56" s="14">
        <v>0</v>
      </c>
      <c r="T56" s="14">
        <f t="shared" ref="T56" si="32">SUM(H56:S56)</f>
        <v>0</v>
      </c>
      <c r="U56" s="13"/>
      <c r="V56" s="22"/>
      <c r="W56" s="22"/>
      <c r="X56" s="22"/>
      <c r="Y56" s="22"/>
      <c r="Z56" s="22"/>
      <c r="AA56" s="22"/>
      <c r="AB56" s="22"/>
      <c r="AC56" s="22"/>
      <c r="AD56" s="22"/>
      <c r="AE56" s="22"/>
      <c r="AF56" s="22"/>
      <c r="AG56" s="22"/>
      <c r="AH56" s="22"/>
      <c r="AJ56" s="102"/>
      <c r="AK56" s="97"/>
      <c r="AN56" s="103"/>
      <c r="AP56" s="15"/>
      <c r="AR56" s="14"/>
    </row>
    <row r="57" spans="1:44" s="2" customFormat="1" ht="12" customHeight="1">
      <c r="A57" s="29" t="s">
        <v>335</v>
      </c>
      <c r="B57" s="29" t="s">
        <v>178</v>
      </c>
      <c r="C57" s="41">
        <v>1.2181180450972851</v>
      </c>
      <c r="D57" s="41">
        <v>1.3046044262991923</v>
      </c>
      <c r="E57" s="41">
        <v>1.47</v>
      </c>
      <c r="F57" s="41">
        <v>1.47</v>
      </c>
      <c r="G57" s="13"/>
      <c r="H57" s="14">
        <v>0</v>
      </c>
      <c r="I57" s="14">
        <v>0</v>
      </c>
      <c r="J57" s="14">
        <v>0</v>
      </c>
      <c r="K57" s="14">
        <v>0</v>
      </c>
      <c r="L57" s="14">
        <v>0</v>
      </c>
      <c r="M57" s="14">
        <v>0</v>
      </c>
      <c r="N57" s="14">
        <v>36.6</v>
      </c>
      <c r="O57" s="14">
        <v>36.6</v>
      </c>
      <c r="P57" s="14">
        <v>36.6</v>
      </c>
      <c r="Q57" s="14">
        <v>-12.2</v>
      </c>
      <c r="R57" s="14">
        <v>0</v>
      </c>
      <c r="S57" s="14">
        <v>0</v>
      </c>
      <c r="T57" s="14">
        <f t="shared" si="9"/>
        <v>97.600000000000009</v>
      </c>
      <c r="U57" s="13"/>
      <c r="AJ57" s="102"/>
      <c r="AK57" s="97"/>
      <c r="AN57" s="103"/>
      <c r="AP57" s="15"/>
      <c r="AR57" s="14"/>
    </row>
    <row r="58" spans="1:44" s="2" customFormat="1" ht="12" customHeight="1">
      <c r="A58" s="29" t="s">
        <v>337</v>
      </c>
      <c r="B58" s="29" t="s">
        <v>189</v>
      </c>
      <c r="C58" s="41">
        <v>25.35</v>
      </c>
      <c r="D58" s="41">
        <v>27.154244342085846</v>
      </c>
      <c r="E58" s="41">
        <v>30.55</v>
      </c>
      <c r="F58" s="41">
        <v>30.55</v>
      </c>
      <c r="G58" s="13"/>
      <c r="H58" s="14">
        <v>27.15</v>
      </c>
      <c r="I58" s="14">
        <v>0</v>
      </c>
      <c r="J58" s="101">
        <v>30.55</v>
      </c>
      <c r="K58" s="14">
        <v>0</v>
      </c>
      <c r="L58" s="14">
        <v>0</v>
      </c>
      <c r="M58" s="14">
        <v>0</v>
      </c>
      <c r="N58" s="14">
        <v>25.35</v>
      </c>
      <c r="O58" s="14">
        <v>0</v>
      </c>
      <c r="P58" s="14">
        <v>0</v>
      </c>
      <c r="Q58" s="14">
        <v>0</v>
      </c>
      <c r="R58" s="14">
        <v>0</v>
      </c>
      <c r="S58" s="14">
        <v>0</v>
      </c>
      <c r="T58" s="14">
        <f t="shared" si="9"/>
        <v>83.050000000000011</v>
      </c>
      <c r="U58" s="13"/>
      <c r="V58" s="22"/>
      <c r="W58" s="22"/>
      <c r="X58" s="22"/>
      <c r="Y58" s="22"/>
      <c r="Z58" s="22"/>
      <c r="AA58" s="22"/>
      <c r="AB58" s="22"/>
      <c r="AC58" s="22"/>
      <c r="AD58" s="22"/>
      <c r="AE58" s="22"/>
      <c r="AF58" s="22"/>
      <c r="AG58" s="22"/>
      <c r="AH58" s="22"/>
      <c r="AJ58" s="102"/>
      <c r="AK58" s="97"/>
      <c r="AN58" s="103"/>
      <c r="AP58" s="15"/>
      <c r="AR58" s="14"/>
    </row>
    <row r="59" spans="1:44" s="2" customFormat="1" ht="12" customHeight="1">
      <c r="A59" s="29" t="s">
        <v>338</v>
      </c>
      <c r="B59" s="29" t="s">
        <v>190</v>
      </c>
      <c r="C59" s="41">
        <v>31.27</v>
      </c>
      <c r="D59" s="41">
        <v>33.492543722955375</v>
      </c>
      <c r="E59" s="41">
        <v>37.68</v>
      </c>
      <c r="F59" s="41">
        <v>37.68</v>
      </c>
      <c r="G59" s="13"/>
      <c r="H59" s="14">
        <v>0</v>
      </c>
      <c r="I59" s="101">
        <v>0</v>
      </c>
      <c r="J59" s="14">
        <v>0</v>
      </c>
      <c r="K59" s="14">
        <v>0</v>
      </c>
      <c r="L59" s="14">
        <v>0</v>
      </c>
      <c r="M59" s="14">
        <v>0</v>
      </c>
      <c r="N59" s="14">
        <v>0</v>
      </c>
      <c r="O59" s="14">
        <v>0</v>
      </c>
      <c r="P59" s="14">
        <v>0</v>
      </c>
      <c r="Q59" s="14">
        <v>0</v>
      </c>
      <c r="R59" s="14">
        <v>0</v>
      </c>
      <c r="S59" s="14">
        <v>0</v>
      </c>
      <c r="T59" s="14">
        <f t="shared" si="9"/>
        <v>0</v>
      </c>
      <c r="U59" s="13"/>
      <c r="V59" s="22"/>
      <c r="W59" s="22"/>
      <c r="X59" s="22"/>
      <c r="Y59" s="22"/>
      <c r="Z59" s="22"/>
      <c r="AA59" s="22"/>
      <c r="AB59" s="22"/>
      <c r="AC59" s="22"/>
      <c r="AD59" s="22"/>
      <c r="AE59" s="22"/>
      <c r="AF59" s="22"/>
      <c r="AG59" s="22"/>
      <c r="AH59" s="22"/>
      <c r="AJ59" s="102"/>
      <c r="AK59" s="97"/>
      <c r="AN59" s="103"/>
      <c r="AP59" s="15"/>
      <c r="AR59" s="14"/>
    </row>
    <row r="60" spans="1:44" s="2" customFormat="1" ht="12" customHeight="1">
      <c r="A60" s="29" t="s">
        <v>340</v>
      </c>
      <c r="B60" s="29" t="s">
        <v>192</v>
      </c>
      <c r="C60" s="41">
        <v>36.35</v>
      </c>
      <c r="D60" s="41">
        <v>38.930319694521025</v>
      </c>
      <c r="E60" s="41">
        <v>43.8</v>
      </c>
      <c r="F60" s="41">
        <v>43.8</v>
      </c>
      <c r="G60" s="13"/>
      <c r="H60" s="14">
        <v>0</v>
      </c>
      <c r="I60" s="14">
        <v>0</v>
      </c>
      <c r="J60" s="14">
        <v>0</v>
      </c>
      <c r="K60" s="14">
        <v>0</v>
      </c>
      <c r="L60" s="101">
        <v>0</v>
      </c>
      <c r="M60" s="14">
        <v>0</v>
      </c>
      <c r="N60" s="14">
        <v>0</v>
      </c>
      <c r="O60" s="14">
        <v>0</v>
      </c>
      <c r="P60" s="14">
        <v>0</v>
      </c>
      <c r="Q60" s="14">
        <v>0</v>
      </c>
      <c r="R60" s="14">
        <v>0</v>
      </c>
      <c r="S60" s="14">
        <v>0</v>
      </c>
      <c r="T60" s="14">
        <f t="shared" si="9"/>
        <v>0</v>
      </c>
      <c r="U60" s="13"/>
      <c r="V60" s="22"/>
      <c r="W60" s="22"/>
      <c r="X60" s="22"/>
      <c r="Y60" s="22"/>
      <c r="Z60" s="22"/>
      <c r="AA60" s="22"/>
      <c r="AB60" s="22"/>
      <c r="AC60" s="22"/>
      <c r="AD60" s="22"/>
      <c r="AE60" s="22"/>
      <c r="AF60" s="22"/>
      <c r="AG60" s="22"/>
      <c r="AH60" s="22"/>
      <c r="AJ60" s="102"/>
      <c r="AK60" s="97"/>
      <c r="AN60" s="103"/>
      <c r="AP60" s="15"/>
      <c r="AR60" s="14"/>
    </row>
    <row r="61" spans="1:44" s="2" customFormat="1" ht="12" customHeight="1">
      <c r="A61" s="29" t="s">
        <v>450</v>
      </c>
      <c r="B61" s="29" t="s">
        <v>451</v>
      </c>
      <c r="C61" s="41">
        <v>45.98</v>
      </c>
      <c r="D61" s="41">
        <v>45.98</v>
      </c>
      <c r="E61" s="41">
        <v>45.98</v>
      </c>
      <c r="F61" s="41">
        <v>45.98</v>
      </c>
      <c r="G61" s="13"/>
      <c r="H61" s="14">
        <v>0</v>
      </c>
      <c r="I61" s="14">
        <v>0</v>
      </c>
      <c r="J61" s="14">
        <v>0</v>
      </c>
      <c r="K61" s="14">
        <v>0</v>
      </c>
      <c r="L61" s="101">
        <v>0</v>
      </c>
      <c r="M61" s="14">
        <v>0</v>
      </c>
      <c r="N61" s="14">
        <v>0</v>
      </c>
      <c r="O61" s="14">
        <v>0</v>
      </c>
      <c r="P61" s="14">
        <v>0</v>
      </c>
      <c r="Q61" s="14">
        <v>45.98</v>
      </c>
      <c r="R61" s="14">
        <v>0</v>
      </c>
      <c r="S61" s="14">
        <v>0</v>
      </c>
      <c r="T61" s="14">
        <f t="shared" ref="T61" si="33">SUM(H61:S61)</f>
        <v>45.98</v>
      </c>
      <c r="U61" s="13"/>
      <c r="V61" s="22"/>
      <c r="W61" s="22"/>
      <c r="X61" s="22"/>
      <c r="Y61" s="22"/>
      <c r="Z61" s="22"/>
      <c r="AA61" s="22"/>
      <c r="AB61" s="22"/>
      <c r="AC61" s="22"/>
      <c r="AD61" s="22"/>
      <c r="AE61" s="22"/>
      <c r="AF61" s="22"/>
      <c r="AG61" s="22"/>
      <c r="AH61" s="22"/>
      <c r="AJ61" s="102"/>
      <c r="AK61" s="97"/>
      <c r="AN61" s="103"/>
      <c r="AP61" s="15"/>
      <c r="AR61" s="14"/>
    </row>
    <row r="62" spans="1:44" s="2" customFormat="1" ht="12" customHeight="1">
      <c r="A62" s="29" t="s">
        <v>414</v>
      </c>
      <c r="B62" s="29" t="s">
        <v>447</v>
      </c>
      <c r="C62" s="41">
        <v>2.2999999999999998</v>
      </c>
      <c r="D62" s="41">
        <v>2.2999999999999998</v>
      </c>
      <c r="E62" s="41">
        <v>2.2999999999999998</v>
      </c>
      <c r="F62" s="41">
        <v>2.2999999999999998</v>
      </c>
      <c r="G62" s="13"/>
      <c r="H62" s="14">
        <v>0</v>
      </c>
      <c r="I62" s="14">
        <v>0</v>
      </c>
      <c r="J62" s="14">
        <v>0</v>
      </c>
      <c r="K62" s="14">
        <v>0</v>
      </c>
      <c r="L62" s="101">
        <v>0</v>
      </c>
      <c r="M62" s="14">
        <v>0</v>
      </c>
      <c r="N62" s="14">
        <v>9.1999999999999993</v>
      </c>
      <c r="O62" s="14">
        <v>2.42</v>
      </c>
      <c r="P62" s="14">
        <v>4.8499999999999996</v>
      </c>
      <c r="Q62" s="14">
        <v>0</v>
      </c>
      <c r="R62" s="14">
        <v>0</v>
      </c>
      <c r="S62" s="14">
        <v>0</v>
      </c>
      <c r="T62" s="14">
        <f t="shared" ref="T62" si="34">SUM(H62:S62)</f>
        <v>16.47</v>
      </c>
      <c r="U62" s="13"/>
      <c r="V62" s="22"/>
      <c r="W62" s="22"/>
      <c r="X62" s="22"/>
      <c r="Y62" s="22"/>
      <c r="Z62" s="22"/>
      <c r="AA62" s="22"/>
      <c r="AB62" s="22"/>
      <c r="AC62" s="22"/>
      <c r="AD62" s="22"/>
      <c r="AE62" s="22"/>
      <c r="AF62" s="22"/>
      <c r="AG62" s="22"/>
      <c r="AH62" s="22"/>
      <c r="AJ62" s="102"/>
      <c r="AK62" s="97"/>
      <c r="AN62" s="103"/>
      <c r="AP62" s="15"/>
      <c r="AR62" s="14"/>
    </row>
    <row r="63" spans="1:44" s="2" customFormat="1" ht="12" customHeight="1">
      <c r="A63" s="105" t="s">
        <v>405</v>
      </c>
      <c r="B63" s="105" t="s">
        <v>406</v>
      </c>
      <c r="C63" s="41">
        <v>48.65</v>
      </c>
      <c r="D63" s="41">
        <v>48.65</v>
      </c>
      <c r="E63" s="41">
        <v>48.65</v>
      </c>
      <c r="F63" s="41">
        <v>48.65</v>
      </c>
      <c r="G63" s="13"/>
      <c r="H63" s="14">
        <v>102.38</v>
      </c>
      <c r="I63" s="14">
        <v>51.19</v>
      </c>
      <c r="J63" s="14">
        <v>51.19</v>
      </c>
      <c r="K63" s="14">
        <v>0</v>
      </c>
      <c r="L63" s="101">
        <v>0</v>
      </c>
      <c r="M63" s="14">
        <v>0</v>
      </c>
      <c r="N63" s="14">
        <v>0</v>
      </c>
      <c r="O63" s="14">
        <v>0</v>
      </c>
      <c r="P63" s="14">
        <v>0</v>
      </c>
      <c r="Q63" s="14">
        <v>0</v>
      </c>
      <c r="R63" s="14">
        <v>0</v>
      </c>
      <c r="S63" s="14">
        <v>102.38</v>
      </c>
      <c r="T63" s="14">
        <f t="shared" si="9"/>
        <v>307.14</v>
      </c>
      <c r="U63" s="13"/>
      <c r="V63" s="22"/>
      <c r="W63" s="22"/>
      <c r="X63" s="22"/>
      <c r="Y63" s="22"/>
      <c r="Z63" s="22"/>
      <c r="AA63" s="22"/>
      <c r="AB63" s="22"/>
      <c r="AC63" s="22"/>
      <c r="AD63" s="22"/>
      <c r="AE63" s="22"/>
      <c r="AF63" s="22"/>
      <c r="AG63" s="22"/>
      <c r="AH63" s="22"/>
      <c r="AJ63" s="102"/>
      <c r="AK63" s="97"/>
      <c r="AN63" s="103"/>
      <c r="AP63" s="15"/>
      <c r="AR63" s="14"/>
    </row>
    <row r="64" spans="1:44" s="2" customFormat="1" ht="12" customHeight="1">
      <c r="A64" s="29" t="s">
        <v>132</v>
      </c>
      <c r="B64" s="29" t="s">
        <v>197</v>
      </c>
      <c r="C64" s="41">
        <v>1.35</v>
      </c>
      <c r="D64" s="41">
        <v>1.38</v>
      </c>
      <c r="E64" s="41">
        <v>1.29</v>
      </c>
      <c r="F64" s="41">
        <v>1.29</v>
      </c>
      <c r="G64" s="13"/>
      <c r="H64" s="14">
        <v>29.4</v>
      </c>
      <c r="I64" s="14">
        <v>29.4</v>
      </c>
      <c r="J64" s="14">
        <v>29.4</v>
      </c>
      <c r="K64" s="14">
        <v>29.4</v>
      </c>
      <c r="L64" s="14">
        <v>29.4</v>
      </c>
      <c r="M64" s="14">
        <v>29.4</v>
      </c>
      <c r="N64" s="14">
        <v>28.8</v>
      </c>
      <c r="O64" s="184">
        <v>77.289999999999992</v>
      </c>
      <c r="P64" s="14">
        <v>29.4</v>
      </c>
      <c r="Q64" s="14">
        <v>29.4</v>
      </c>
      <c r="R64" s="14">
        <v>29.4</v>
      </c>
      <c r="S64" s="14">
        <v>29.4</v>
      </c>
      <c r="T64" s="14">
        <f t="shared" si="9"/>
        <v>400.08999999999992</v>
      </c>
      <c r="U64" s="13"/>
      <c r="V64" s="22"/>
      <c r="W64" s="22"/>
      <c r="X64" s="22"/>
      <c r="Y64" s="22"/>
      <c r="Z64" s="22"/>
      <c r="AA64" s="22"/>
      <c r="AB64" s="22"/>
      <c r="AC64" s="22"/>
      <c r="AD64" s="22"/>
      <c r="AE64" s="22"/>
      <c r="AF64" s="22"/>
      <c r="AG64" s="22"/>
      <c r="AH64" s="22"/>
      <c r="AR64" s="14"/>
    </row>
    <row r="65" spans="1:44" s="2" customFormat="1" ht="12" customHeight="1">
      <c r="A65" s="29" t="s">
        <v>129</v>
      </c>
      <c r="B65" s="29" t="s">
        <v>394</v>
      </c>
      <c r="C65" s="41">
        <v>35.94</v>
      </c>
      <c r="D65" s="41">
        <v>35.94</v>
      </c>
      <c r="E65" s="41">
        <v>35.94</v>
      </c>
      <c r="F65" s="41">
        <v>35.94</v>
      </c>
      <c r="G65" s="13"/>
      <c r="H65" s="14">
        <v>0</v>
      </c>
      <c r="I65" s="14">
        <v>0</v>
      </c>
      <c r="J65" s="14">
        <v>0</v>
      </c>
      <c r="K65" s="14">
        <v>0</v>
      </c>
      <c r="L65" s="14">
        <v>0</v>
      </c>
      <c r="M65" s="14">
        <v>0</v>
      </c>
      <c r="N65" s="14">
        <v>0</v>
      </c>
      <c r="O65" s="14">
        <v>35.94</v>
      </c>
      <c r="P65" s="14">
        <v>0</v>
      </c>
      <c r="Q65" s="14">
        <v>0</v>
      </c>
      <c r="R65" s="14">
        <v>0</v>
      </c>
      <c r="S65" s="14">
        <v>0</v>
      </c>
      <c r="T65" s="14">
        <f t="shared" ref="T65" si="35">SUM(H65:S65)</f>
        <v>35.94</v>
      </c>
      <c r="U65" s="13"/>
      <c r="V65" s="22"/>
      <c r="W65" s="22"/>
      <c r="X65" s="22"/>
      <c r="Y65" s="22"/>
      <c r="Z65" s="22"/>
      <c r="AA65" s="22"/>
      <c r="AB65" s="22"/>
      <c r="AC65" s="22"/>
      <c r="AD65" s="22"/>
      <c r="AE65" s="22"/>
      <c r="AF65" s="22"/>
      <c r="AG65" s="22"/>
      <c r="AH65" s="22"/>
      <c r="AR65" s="14"/>
    </row>
    <row r="66" spans="1:44" s="2" customFormat="1" ht="12" customHeight="1">
      <c r="A66" s="29" t="s">
        <v>134</v>
      </c>
      <c r="B66" s="29" t="s">
        <v>199</v>
      </c>
      <c r="C66" s="149" t="s">
        <v>490</v>
      </c>
      <c r="D66" s="41"/>
      <c r="E66" s="41"/>
      <c r="F66" s="41"/>
      <c r="G66" s="13"/>
      <c r="H66" s="14">
        <v>0</v>
      </c>
      <c r="I66" s="14">
        <v>0</v>
      </c>
      <c r="J66" s="14">
        <v>0</v>
      </c>
      <c r="K66" s="14">
        <v>0</v>
      </c>
      <c r="L66" s="14">
        <v>0</v>
      </c>
      <c r="M66" s="14">
        <v>0</v>
      </c>
      <c r="N66" s="14">
        <v>-7536.88</v>
      </c>
      <c r="O66" s="14">
        <v>-7662.29</v>
      </c>
      <c r="P66" s="14">
        <v>-7631.19</v>
      </c>
      <c r="Q66" s="14">
        <v>-7633.58</v>
      </c>
      <c r="R66" s="14">
        <v>0</v>
      </c>
      <c r="S66" s="14">
        <v>0</v>
      </c>
      <c r="T66" s="182">
        <f t="shared" si="9"/>
        <v>-30463.940000000002</v>
      </c>
      <c r="U66" s="13"/>
      <c r="V66" s="22"/>
      <c r="W66" s="22"/>
      <c r="X66" s="22"/>
      <c r="Y66" s="22"/>
      <c r="Z66" s="22"/>
      <c r="AA66" s="22"/>
      <c r="AB66" s="22"/>
      <c r="AC66" s="22"/>
      <c r="AD66" s="22"/>
      <c r="AE66" s="22"/>
      <c r="AF66" s="22"/>
      <c r="AG66" s="22"/>
      <c r="AH66" s="22"/>
      <c r="AR66" s="14"/>
    </row>
    <row r="67" spans="1:44" s="2" customFormat="1" ht="12" customHeight="1" thickBot="1">
      <c r="A67" s="25"/>
      <c r="B67" s="25"/>
      <c r="C67" s="13"/>
      <c r="D67" s="13"/>
      <c r="E67" s="13"/>
      <c r="F67" s="13"/>
      <c r="G67" s="13"/>
      <c r="H67" s="14"/>
      <c r="I67" s="14"/>
      <c r="J67" s="14"/>
      <c r="K67" s="14"/>
      <c r="L67" s="14"/>
      <c r="M67" s="14"/>
      <c r="N67" s="14"/>
      <c r="O67" s="14"/>
      <c r="P67" s="14"/>
      <c r="Q67" s="14"/>
      <c r="R67" s="14"/>
      <c r="S67" s="14"/>
      <c r="T67" s="14"/>
      <c r="U67" s="13"/>
      <c r="V67" s="22"/>
      <c r="W67" s="22"/>
      <c r="X67" s="22"/>
      <c r="Y67" s="22"/>
      <c r="Z67" s="22"/>
      <c r="AA67" s="22"/>
      <c r="AB67" s="22"/>
      <c r="AC67" s="22"/>
      <c r="AD67" s="22"/>
      <c r="AE67" s="22"/>
      <c r="AF67" s="22"/>
      <c r="AG67" s="22"/>
      <c r="AH67" s="22"/>
    </row>
    <row r="68" spans="1:44" s="2" customFormat="1" ht="12" customHeight="1" thickBot="1">
      <c r="A68" s="25"/>
      <c r="B68" s="17" t="s">
        <v>14</v>
      </c>
      <c r="C68" s="13"/>
      <c r="D68" s="13"/>
      <c r="E68" s="13"/>
      <c r="F68" s="13"/>
      <c r="G68" s="13"/>
      <c r="H68" s="72">
        <f t="shared" ref="H68:T68" si="36">SUM(H32:H67)</f>
        <v>75183.309999999983</v>
      </c>
      <c r="I68" s="72">
        <f t="shared" si="36"/>
        <v>93843.23</v>
      </c>
      <c r="J68" s="72">
        <f t="shared" si="36"/>
        <v>84939.050000000017</v>
      </c>
      <c r="K68" s="72">
        <f t="shared" si="36"/>
        <v>85030.12</v>
      </c>
      <c r="L68" s="72">
        <f t="shared" si="36"/>
        <v>85059.809999999983</v>
      </c>
      <c r="M68" s="72">
        <f t="shared" si="36"/>
        <v>90609.819999999992</v>
      </c>
      <c r="N68" s="72">
        <f t="shared" si="36"/>
        <v>71286.320000000007</v>
      </c>
      <c r="O68" s="72">
        <f t="shared" si="36"/>
        <v>72481.960000000006</v>
      </c>
      <c r="P68" s="72">
        <f t="shared" si="36"/>
        <v>72120.91</v>
      </c>
      <c r="Q68" s="72">
        <f t="shared" si="36"/>
        <v>72039.41</v>
      </c>
      <c r="R68" s="72">
        <f t="shared" si="36"/>
        <v>75006.900000000023</v>
      </c>
      <c r="S68" s="72">
        <f t="shared" si="36"/>
        <v>74972.800000000003</v>
      </c>
      <c r="T68" s="72">
        <f t="shared" si="36"/>
        <v>952573.6399999999</v>
      </c>
      <c r="U68" s="13"/>
      <c r="V68" s="131"/>
      <c r="W68" s="131"/>
      <c r="X68" s="131"/>
      <c r="Y68" s="131"/>
      <c r="Z68" s="131"/>
      <c r="AA68" s="131"/>
      <c r="AB68" s="131"/>
      <c r="AC68" s="131"/>
      <c r="AD68" s="131"/>
      <c r="AE68" s="131"/>
      <c r="AF68" s="131"/>
      <c r="AG68" s="131"/>
      <c r="AH68" s="82">
        <f>SUM(AH32:AH51)</f>
        <v>499.52745691409393</v>
      </c>
      <c r="AL68" s="89">
        <f>SUM(AL61:AL64)</f>
        <v>0</v>
      </c>
      <c r="AM68" s="52"/>
      <c r="AN68" s="89">
        <f>SUM(AN32:AN67)</f>
        <v>499.52745691409393</v>
      </c>
      <c r="AO68" s="52"/>
      <c r="AP68" s="89">
        <f>SUM(AP61:AP64)</f>
        <v>0</v>
      </c>
    </row>
    <row r="69" spans="1:44" ht="12" customHeight="1">
      <c r="A69" s="9"/>
      <c r="B69" s="9"/>
      <c r="V69" s="22"/>
      <c r="W69" s="22"/>
      <c r="X69" s="22"/>
      <c r="Y69" s="22"/>
      <c r="Z69" s="22"/>
      <c r="AA69" s="22"/>
      <c r="AB69" s="22"/>
      <c r="AC69" s="22"/>
      <c r="AD69" s="22"/>
      <c r="AE69" s="22"/>
      <c r="AF69" s="22"/>
      <c r="AG69" s="22"/>
      <c r="AH69" s="22"/>
    </row>
    <row r="70" spans="1:44" ht="12" customHeight="1">
      <c r="A70" s="11" t="s">
        <v>17</v>
      </c>
      <c r="B70" s="11" t="s">
        <v>17</v>
      </c>
      <c r="V70" s="22"/>
      <c r="W70" s="22"/>
      <c r="X70" s="22"/>
      <c r="Y70" s="22"/>
      <c r="Z70" s="22"/>
      <c r="AA70" s="22"/>
      <c r="AB70" s="22"/>
      <c r="AC70" s="22"/>
      <c r="AD70" s="22"/>
      <c r="AE70" s="22"/>
      <c r="AF70" s="22"/>
      <c r="AG70" s="22"/>
      <c r="AH70" s="22"/>
    </row>
    <row r="71" spans="1:44" ht="12" customHeight="1">
      <c r="A71" s="19"/>
      <c r="B71" s="19"/>
      <c r="V71" s="22"/>
      <c r="W71" s="22"/>
      <c r="X71" s="22"/>
      <c r="Y71" s="22"/>
      <c r="Z71" s="22"/>
      <c r="AA71" s="22"/>
      <c r="AB71" s="22"/>
      <c r="AC71" s="22"/>
      <c r="AD71" s="22"/>
      <c r="AE71" s="22"/>
      <c r="AF71" s="22"/>
      <c r="AG71" s="22"/>
      <c r="AH71" s="22"/>
    </row>
    <row r="72" spans="1:44" ht="12" customHeight="1">
      <c r="A72" s="23" t="s">
        <v>18</v>
      </c>
      <c r="B72" s="23" t="s">
        <v>18</v>
      </c>
      <c r="V72" s="22"/>
      <c r="W72" s="22"/>
      <c r="X72" s="22"/>
      <c r="Y72" s="22"/>
      <c r="Z72" s="22"/>
      <c r="AA72" s="22"/>
      <c r="AB72" s="22"/>
      <c r="AC72" s="22"/>
      <c r="AD72" s="22"/>
      <c r="AE72" s="22"/>
      <c r="AF72" s="22"/>
      <c r="AG72" s="22"/>
      <c r="AH72" s="22"/>
    </row>
    <row r="73" spans="1:44" ht="12" customHeight="1">
      <c r="A73" s="29" t="s">
        <v>200</v>
      </c>
      <c r="B73" s="29" t="s">
        <v>222</v>
      </c>
      <c r="C73" s="41">
        <v>84.59</v>
      </c>
      <c r="D73" s="41">
        <v>84.59</v>
      </c>
      <c r="E73" s="41">
        <v>95.17</v>
      </c>
      <c r="F73" s="41">
        <v>95.17</v>
      </c>
      <c r="H73" s="14">
        <v>2269.79</v>
      </c>
      <c r="I73" s="14">
        <v>2668.47</v>
      </c>
      <c r="J73" s="14">
        <v>2855.1</v>
      </c>
      <c r="K73" s="14">
        <v>2664.76</v>
      </c>
      <c r="L73" s="14">
        <v>3045.44</v>
      </c>
      <c r="M73" s="14">
        <v>3330.95</v>
      </c>
      <c r="N73" s="14">
        <v>3214.42</v>
      </c>
      <c r="O73" s="14">
        <v>3468.19</v>
      </c>
      <c r="P73" s="14">
        <v>2876.06</v>
      </c>
      <c r="Q73" s="14">
        <v>2622.29</v>
      </c>
      <c r="R73" s="14">
        <v>2114.75</v>
      </c>
      <c r="S73" s="14">
        <v>2030.16</v>
      </c>
      <c r="T73" s="14">
        <f t="shared" ref="T73:T87" si="37">SUM(H73:S73)</f>
        <v>33160.380000000005</v>
      </c>
      <c r="V73" s="88"/>
      <c r="W73" s="88"/>
      <c r="X73" s="88"/>
      <c r="Y73" s="88"/>
      <c r="Z73" s="88"/>
      <c r="AA73" s="88"/>
      <c r="AB73" s="88"/>
      <c r="AC73" s="88"/>
      <c r="AD73" s="88"/>
      <c r="AE73" s="88"/>
      <c r="AF73" s="88"/>
      <c r="AG73" s="88"/>
      <c r="AH73" s="88"/>
    </row>
    <row r="74" spans="1:44" ht="12" customHeight="1">
      <c r="A74" s="29" t="s">
        <v>201</v>
      </c>
      <c r="B74" s="29" t="s">
        <v>223</v>
      </c>
      <c r="C74" s="41">
        <v>108.07</v>
      </c>
      <c r="D74" s="41">
        <v>108.07</v>
      </c>
      <c r="E74" s="41">
        <v>121.59</v>
      </c>
      <c r="F74" s="41">
        <v>121.59</v>
      </c>
      <c r="H74" s="14">
        <v>10208.43</v>
      </c>
      <c r="I74" s="14">
        <v>9079.24</v>
      </c>
      <c r="J74" s="14">
        <v>11064.69</v>
      </c>
      <c r="K74" s="14">
        <v>8876.07</v>
      </c>
      <c r="L74" s="14">
        <v>11672.64</v>
      </c>
      <c r="M74" s="14">
        <v>9727.2000000000007</v>
      </c>
      <c r="N74" s="14">
        <v>8429.4599999999991</v>
      </c>
      <c r="O74" s="14">
        <v>8861.74</v>
      </c>
      <c r="P74" s="14">
        <v>9396.91</v>
      </c>
      <c r="Q74" s="14">
        <v>9294.02</v>
      </c>
      <c r="R74" s="14">
        <v>10158.58</v>
      </c>
      <c r="S74" s="14">
        <v>8861.74</v>
      </c>
      <c r="T74" s="14">
        <f t="shared" si="37"/>
        <v>115630.72000000003</v>
      </c>
      <c r="V74" s="88"/>
      <c r="W74" s="88"/>
      <c r="X74" s="88"/>
      <c r="Y74" s="88"/>
      <c r="Z74" s="88"/>
      <c r="AA74" s="88"/>
      <c r="AB74" s="88"/>
      <c r="AC74" s="88"/>
      <c r="AD74" s="88"/>
      <c r="AE74" s="88"/>
      <c r="AF74" s="88"/>
      <c r="AG74" s="88"/>
      <c r="AH74" s="88"/>
    </row>
    <row r="75" spans="1:44" ht="12" customHeight="1">
      <c r="A75" s="29" t="s">
        <v>202</v>
      </c>
      <c r="B75" s="29" t="s">
        <v>224</v>
      </c>
      <c r="C75" s="41">
        <v>129.68</v>
      </c>
      <c r="D75" s="41">
        <v>129.68</v>
      </c>
      <c r="E75" s="41">
        <v>145.91</v>
      </c>
      <c r="F75" s="41">
        <v>145.91</v>
      </c>
      <c r="H75" s="14">
        <v>953.8</v>
      </c>
      <c r="I75" s="14">
        <v>1672.58</v>
      </c>
      <c r="J75" s="14">
        <v>1167.28</v>
      </c>
      <c r="K75" s="14">
        <v>2188.65</v>
      </c>
      <c r="L75" s="14">
        <v>2772.29</v>
      </c>
      <c r="M75" s="14">
        <v>1896.83</v>
      </c>
      <c r="N75" s="14">
        <v>1296.8</v>
      </c>
      <c r="O75" s="14">
        <v>907.76</v>
      </c>
      <c r="P75" s="14">
        <v>1426.48</v>
      </c>
      <c r="Q75" s="14">
        <v>1037.44</v>
      </c>
      <c r="R75" s="14">
        <v>1037.44</v>
      </c>
      <c r="S75" s="14">
        <v>1037.44</v>
      </c>
      <c r="T75" s="14">
        <f t="shared" si="37"/>
        <v>17394.789999999997</v>
      </c>
      <c r="V75" s="88"/>
      <c r="W75" s="88"/>
      <c r="X75" s="88"/>
      <c r="Y75" s="88"/>
      <c r="Z75" s="88"/>
      <c r="AA75" s="88"/>
      <c r="AB75" s="88"/>
      <c r="AC75" s="88"/>
      <c r="AD75" s="88"/>
      <c r="AE75" s="88"/>
      <c r="AF75" s="88"/>
      <c r="AG75" s="88"/>
      <c r="AH75" s="88"/>
    </row>
    <row r="76" spans="1:44" ht="12" customHeight="1">
      <c r="A76" s="29" t="s">
        <v>205</v>
      </c>
      <c r="B76" s="29" t="s">
        <v>227</v>
      </c>
      <c r="C76" s="41">
        <v>135.04</v>
      </c>
      <c r="D76" s="41">
        <v>135.04</v>
      </c>
      <c r="E76" s="41">
        <v>151.94</v>
      </c>
      <c r="F76" s="41">
        <v>151.94</v>
      </c>
      <c r="H76" s="14">
        <v>2288.44</v>
      </c>
      <c r="I76" s="14">
        <v>2252.86</v>
      </c>
      <c r="J76" s="14">
        <v>2734.92</v>
      </c>
      <c r="K76" s="14">
        <v>2279.1</v>
      </c>
      <c r="L76" s="14">
        <v>2582.98</v>
      </c>
      <c r="M76" s="14">
        <v>1975.22</v>
      </c>
      <c r="N76" s="14">
        <v>2144.1</v>
      </c>
      <c r="O76" s="14">
        <v>2532.6799999999998</v>
      </c>
      <c r="P76" s="14">
        <v>2009.06</v>
      </c>
      <c r="Q76" s="14">
        <v>2144.1</v>
      </c>
      <c r="R76" s="14">
        <v>2144.1</v>
      </c>
      <c r="S76" s="14">
        <v>2279.14</v>
      </c>
      <c r="T76" s="14">
        <f t="shared" si="37"/>
        <v>27366.699999999997</v>
      </c>
      <c r="V76" s="88"/>
      <c r="W76" s="88"/>
      <c r="X76" s="88"/>
      <c r="Y76" s="88"/>
      <c r="Z76" s="88"/>
      <c r="AA76" s="88"/>
      <c r="AB76" s="88"/>
      <c r="AC76" s="88"/>
      <c r="AD76" s="88"/>
      <c r="AE76" s="88"/>
      <c r="AF76" s="88"/>
      <c r="AG76" s="88"/>
      <c r="AH76" s="88"/>
    </row>
    <row r="77" spans="1:44" ht="12" customHeight="1">
      <c r="A77" s="29" t="s">
        <v>207</v>
      </c>
      <c r="B77" s="29" t="s">
        <v>385</v>
      </c>
      <c r="C77" s="41">
        <v>167.41</v>
      </c>
      <c r="D77" s="41">
        <v>167.41</v>
      </c>
      <c r="E77" s="41">
        <v>188.36</v>
      </c>
      <c r="F77" s="41">
        <v>188.36</v>
      </c>
      <c r="H77" s="14">
        <v>180.19</v>
      </c>
      <c r="I77" s="14">
        <v>8.17</v>
      </c>
      <c r="J77" s="14">
        <v>376.72</v>
      </c>
      <c r="K77" s="14">
        <v>376.72</v>
      </c>
      <c r="L77" s="14">
        <v>376.72</v>
      </c>
      <c r="M77" s="14">
        <v>188.36</v>
      </c>
      <c r="N77" s="14">
        <v>167.41</v>
      </c>
      <c r="O77" s="14">
        <v>167.41</v>
      </c>
      <c r="P77" s="14">
        <v>0</v>
      </c>
      <c r="Q77" s="14">
        <v>167.41</v>
      </c>
      <c r="R77" s="14">
        <v>167.41</v>
      </c>
      <c r="S77" s="14">
        <v>167.41</v>
      </c>
      <c r="T77" s="14">
        <f t="shared" si="37"/>
        <v>2343.9300000000003</v>
      </c>
      <c r="V77" s="88"/>
      <c r="W77" s="88"/>
      <c r="X77" s="88"/>
      <c r="Y77" s="88"/>
      <c r="Z77" s="88"/>
      <c r="AA77" s="88"/>
      <c r="AB77" s="88"/>
      <c r="AC77" s="88"/>
      <c r="AD77" s="88"/>
      <c r="AE77" s="88"/>
      <c r="AF77" s="88"/>
      <c r="AG77" s="88"/>
      <c r="AH77" s="88"/>
    </row>
    <row r="78" spans="1:44" ht="12" customHeight="1">
      <c r="A78" s="29" t="s">
        <v>209</v>
      </c>
      <c r="B78" s="29" t="s">
        <v>231</v>
      </c>
      <c r="C78" s="41">
        <v>202.56</v>
      </c>
      <c r="D78" s="41">
        <v>202.56</v>
      </c>
      <c r="E78" s="41">
        <v>227.91</v>
      </c>
      <c r="F78" s="41">
        <v>227.91</v>
      </c>
      <c r="H78" s="14">
        <v>558.04</v>
      </c>
      <c r="I78" s="14">
        <v>1037.33</v>
      </c>
      <c r="J78" s="14">
        <v>683.73</v>
      </c>
      <c r="K78" s="14">
        <v>683.73</v>
      </c>
      <c r="L78" s="14">
        <v>911.64</v>
      </c>
      <c r="M78" s="14">
        <v>911.64</v>
      </c>
      <c r="N78" s="14">
        <v>533.22</v>
      </c>
      <c r="O78" s="14">
        <v>735.78</v>
      </c>
      <c r="P78" s="14">
        <v>735.78</v>
      </c>
      <c r="Q78" s="14">
        <v>735.78</v>
      </c>
      <c r="R78" s="14">
        <v>760.6</v>
      </c>
      <c r="S78" s="14">
        <v>913.52</v>
      </c>
      <c r="T78" s="14">
        <f t="shared" si="37"/>
        <v>9200.7899999999991</v>
      </c>
      <c r="V78" s="88"/>
      <c r="W78" s="88"/>
      <c r="X78" s="88"/>
      <c r="Y78" s="88"/>
      <c r="Z78" s="88"/>
      <c r="AA78" s="88"/>
      <c r="AB78" s="88"/>
      <c r="AC78" s="88"/>
      <c r="AD78" s="88"/>
      <c r="AE78" s="88"/>
      <c r="AF78" s="88"/>
      <c r="AG78" s="88"/>
      <c r="AH78" s="88"/>
    </row>
    <row r="79" spans="1:44" ht="12" customHeight="1">
      <c r="A79" s="29" t="s">
        <v>213</v>
      </c>
      <c r="B79" s="29" t="s">
        <v>235</v>
      </c>
      <c r="C79" s="41">
        <v>38.9</v>
      </c>
      <c r="D79" s="41">
        <v>38.9</v>
      </c>
      <c r="E79" s="41">
        <v>43.77</v>
      </c>
      <c r="F79" s="41">
        <v>43.77</v>
      </c>
      <c r="H79" s="14">
        <v>146.55000000000001</v>
      </c>
      <c r="I79" s="14">
        <v>247.38</v>
      </c>
      <c r="J79" s="14">
        <v>350.16</v>
      </c>
      <c r="K79" s="14">
        <v>481.47</v>
      </c>
      <c r="L79" s="14">
        <v>481.47</v>
      </c>
      <c r="M79" s="14">
        <v>218.85</v>
      </c>
      <c r="N79" s="14">
        <v>168.58</v>
      </c>
      <c r="O79" s="14">
        <v>181.56</v>
      </c>
      <c r="P79" s="14">
        <v>389</v>
      </c>
      <c r="Q79" s="14">
        <v>116.7</v>
      </c>
      <c r="R79" s="14">
        <v>116.7</v>
      </c>
      <c r="S79" s="14">
        <v>38.9</v>
      </c>
      <c r="T79" s="14">
        <f t="shared" si="37"/>
        <v>2937.3199999999997</v>
      </c>
      <c r="V79" s="22"/>
      <c r="W79" s="22"/>
      <c r="X79" s="22"/>
      <c r="Y79" s="22"/>
      <c r="Z79" s="22"/>
      <c r="AA79" s="22"/>
      <c r="AB79" s="22"/>
      <c r="AC79" s="22"/>
      <c r="AD79" s="22"/>
      <c r="AE79" s="22"/>
      <c r="AF79" s="22"/>
      <c r="AG79" s="22"/>
      <c r="AH79" s="22"/>
    </row>
    <row r="80" spans="1:44" ht="12" customHeight="1">
      <c r="A80" s="29" t="s">
        <v>214</v>
      </c>
      <c r="B80" s="29" t="s">
        <v>236</v>
      </c>
      <c r="C80" s="41">
        <v>38.9</v>
      </c>
      <c r="D80" s="41">
        <v>38.9</v>
      </c>
      <c r="E80" s="41">
        <v>43.77</v>
      </c>
      <c r="F80" s="41">
        <v>43.77</v>
      </c>
      <c r="H80" s="14">
        <v>262.62</v>
      </c>
      <c r="I80" s="14">
        <v>262.62</v>
      </c>
      <c r="J80" s="14">
        <v>262.62</v>
      </c>
      <c r="K80" s="14">
        <v>262.62</v>
      </c>
      <c r="L80" s="14">
        <v>262.62</v>
      </c>
      <c r="M80" s="14">
        <v>262.62</v>
      </c>
      <c r="N80" s="14">
        <v>233.4</v>
      </c>
      <c r="O80" s="14">
        <v>233.4</v>
      </c>
      <c r="P80" s="14">
        <v>233.4</v>
      </c>
      <c r="Q80" s="14">
        <v>233.4</v>
      </c>
      <c r="R80" s="14">
        <v>233.4</v>
      </c>
      <c r="S80" s="14">
        <v>233.4</v>
      </c>
      <c r="T80" s="14">
        <f t="shared" si="37"/>
        <v>2976.1200000000003</v>
      </c>
      <c r="V80" s="88">
        <f t="shared" ref="V80:V85" si="38">H80/$E80</f>
        <v>6</v>
      </c>
      <c r="W80" s="88">
        <f t="shared" ref="W80:W85" si="39">I80/$E80</f>
        <v>6</v>
      </c>
      <c r="X80" s="88">
        <f t="shared" ref="X80:X85" si="40">J80/$E80</f>
        <v>6</v>
      </c>
      <c r="Y80" s="88">
        <f t="shared" ref="Y80:Y85" si="41">K80/$E80</f>
        <v>6</v>
      </c>
      <c r="Z80" s="88">
        <f t="shared" ref="Z80:Z85" si="42">L80/$E80</f>
        <v>6</v>
      </c>
      <c r="AA80" s="88">
        <f t="shared" ref="AA80:AA85" si="43">M80/$F80</f>
        <v>6</v>
      </c>
      <c r="AB80" s="88">
        <f t="shared" ref="AB80:AB85" si="44">N80/$C80</f>
        <v>6</v>
      </c>
      <c r="AC80" s="88">
        <f t="shared" ref="AC80:AC85" si="45">O80/$C80</f>
        <v>6</v>
      </c>
      <c r="AD80" s="88">
        <f t="shared" ref="AD80:AD85" si="46">P80/$C80</f>
        <v>6</v>
      </c>
      <c r="AE80" s="88">
        <f t="shared" ref="AE80:AE85" si="47">Q80/$C80</f>
        <v>6</v>
      </c>
      <c r="AF80" s="88">
        <f t="shared" ref="AF80:AF85" si="48">R80/$D80</f>
        <v>6</v>
      </c>
      <c r="AG80" s="88">
        <f t="shared" ref="AG80:AG85" si="49">S80/$D80</f>
        <v>6</v>
      </c>
      <c r="AH80" s="88">
        <f t="shared" ref="AH80:AH82" si="50">SUM(V80:AG80)/12</f>
        <v>6</v>
      </c>
      <c r="AO80">
        <v>1</v>
      </c>
      <c r="AP80" s="78">
        <f>+AO80*AH80</f>
        <v>6</v>
      </c>
    </row>
    <row r="81" spans="1:42" ht="12" customHeight="1">
      <c r="A81" s="29" t="s">
        <v>215</v>
      </c>
      <c r="B81" s="29" t="s">
        <v>237</v>
      </c>
      <c r="C81" s="41">
        <v>45.38</v>
      </c>
      <c r="D81" s="41">
        <v>45.38</v>
      </c>
      <c r="E81" s="41">
        <v>51.06</v>
      </c>
      <c r="F81" s="41">
        <v>51.06</v>
      </c>
      <c r="H81" s="14">
        <v>919.08</v>
      </c>
      <c r="I81" s="14">
        <v>919.08</v>
      </c>
      <c r="J81" s="14">
        <v>919.08</v>
      </c>
      <c r="K81" s="14">
        <v>919.08</v>
      </c>
      <c r="L81" s="14">
        <v>919.08</v>
      </c>
      <c r="M81" s="14">
        <v>832.26</v>
      </c>
      <c r="N81" s="14">
        <v>771.46</v>
      </c>
      <c r="O81" s="14">
        <v>771.46</v>
      </c>
      <c r="P81" s="14">
        <v>771.46</v>
      </c>
      <c r="Q81" s="14">
        <v>775.80000000000007</v>
      </c>
      <c r="R81" s="14">
        <v>862.22</v>
      </c>
      <c r="S81" s="14">
        <v>862.22</v>
      </c>
      <c r="T81" s="14">
        <f t="shared" si="37"/>
        <v>10242.279999999999</v>
      </c>
      <c r="V81" s="88">
        <f t="shared" si="38"/>
        <v>18</v>
      </c>
      <c r="W81" s="88">
        <f t="shared" si="39"/>
        <v>18</v>
      </c>
      <c r="X81" s="88">
        <f t="shared" si="40"/>
        <v>18</v>
      </c>
      <c r="Y81" s="88">
        <f t="shared" si="41"/>
        <v>18</v>
      </c>
      <c r="Z81" s="88">
        <f t="shared" si="42"/>
        <v>18</v>
      </c>
      <c r="AA81" s="88">
        <f t="shared" si="43"/>
        <v>16.299647473560515</v>
      </c>
      <c r="AB81" s="88">
        <f t="shared" si="44"/>
        <v>17</v>
      </c>
      <c r="AC81" s="88">
        <f t="shared" si="45"/>
        <v>17</v>
      </c>
      <c r="AD81" s="88">
        <f t="shared" si="46"/>
        <v>17</v>
      </c>
      <c r="AE81" s="88">
        <f t="shared" si="47"/>
        <v>17.095636844424856</v>
      </c>
      <c r="AF81" s="88">
        <f t="shared" si="48"/>
        <v>19</v>
      </c>
      <c r="AG81" s="88">
        <f t="shared" si="49"/>
        <v>19</v>
      </c>
      <c r="AH81" s="88">
        <f t="shared" si="50"/>
        <v>17.699607026498782</v>
      </c>
      <c r="AO81">
        <v>1</v>
      </c>
      <c r="AP81" s="78">
        <f t="shared" ref="AP81:AP86" si="51">+AO81*AH81</f>
        <v>17.699607026498782</v>
      </c>
    </row>
    <row r="82" spans="1:42" ht="12" customHeight="1">
      <c r="A82" s="29" t="s">
        <v>216</v>
      </c>
      <c r="B82" s="29" t="s">
        <v>238</v>
      </c>
      <c r="C82" s="41">
        <v>51.88</v>
      </c>
      <c r="D82" s="41">
        <v>51.88</v>
      </c>
      <c r="E82" s="41">
        <v>58.38</v>
      </c>
      <c r="F82" s="41">
        <v>58.38</v>
      </c>
      <c r="H82" s="14">
        <v>58.38</v>
      </c>
      <c r="I82" s="14">
        <v>58.38</v>
      </c>
      <c r="J82" s="14">
        <v>58.38</v>
      </c>
      <c r="K82" s="14">
        <v>58.38</v>
      </c>
      <c r="L82" s="14">
        <v>58.38</v>
      </c>
      <c r="M82" s="14">
        <v>1794.26</v>
      </c>
      <c r="N82" s="14">
        <v>51.88</v>
      </c>
      <c r="O82" s="14">
        <v>51.88</v>
      </c>
      <c r="P82" s="14">
        <v>51.88</v>
      </c>
      <c r="Q82" s="14">
        <v>51.88</v>
      </c>
      <c r="R82" s="14">
        <v>51.88</v>
      </c>
      <c r="S82" s="14">
        <v>51.88</v>
      </c>
      <c r="T82" s="14">
        <f t="shared" si="37"/>
        <v>2397.4400000000005</v>
      </c>
      <c r="V82" s="88">
        <f t="shared" si="38"/>
        <v>1</v>
      </c>
      <c r="W82" s="88">
        <f t="shared" si="39"/>
        <v>1</v>
      </c>
      <c r="X82" s="88">
        <f t="shared" si="40"/>
        <v>1</v>
      </c>
      <c r="Y82" s="88">
        <f t="shared" si="41"/>
        <v>1</v>
      </c>
      <c r="Z82" s="88">
        <f t="shared" si="42"/>
        <v>1</v>
      </c>
      <c r="AA82" s="88">
        <f t="shared" si="43"/>
        <v>30.734155532716681</v>
      </c>
      <c r="AB82" s="88">
        <f t="shared" si="44"/>
        <v>1</v>
      </c>
      <c r="AC82" s="88">
        <f t="shared" si="45"/>
        <v>1</v>
      </c>
      <c r="AD82" s="88">
        <f t="shared" si="46"/>
        <v>1</v>
      </c>
      <c r="AE82" s="88">
        <f t="shared" si="47"/>
        <v>1</v>
      </c>
      <c r="AF82" s="88">
        <f t="shared" si="48"/>
        <v>1</v>
      </c>
      <c r="AG82" s="88">
        <f t="shared" si="49"/>
        <v>1</v>
      </c>
      <c r="AH82" s="88">
        <f t="shared" si="50"/>
        <v>3.477846294393057</v>
      </c>
      <c r="AO82">
        <v>1</v>
      </c>
      <c r="AP82" s="78">
        <f t="shared" si="51"/>
        <v>3.477846294393057</v>
      </c>
    </row>
    <row r="83" spans="1:42" ht="12" customHeight="1">
      <c r="A83" s="29" t="s">
        <v>217</v>
      </c>
      <c r="B83" s="29" t="s">
        <v>239</v>
      </c>
      <c r="C83" s="41">
        <v>4.42</v>
      </c>
      <c r="D83" s="41">
        <v>4.42</v>
      </c>
      <c r="E83" s="41">
        <v>4.97</v>
      </c>
      <c r="F83" s="41">
        <v>4.97</v>
      </c>
      <c r="H83" s="14">
        <v>861.19</v>
      </c>
      <c r="I83" s="14">
        <v>1017.47</v>
      </c>
      <c r="J83" s="14">
        <v>810.11</v>
      </c>
      <c r="K83" s="14">
        <v>710.71</v>
      </c>
      <c r="L83" s="14">
        <v>770.35</v>
      </c>
      <c r="M83" s="14">
        <v>745.5</v>
      </c>
      <c r="N83" s="14">
        <v>468.52</v>
      </c>
      <c r="O83" s="14">
        <v>539.24</v>
      </c>
      <c r="P83" s="14">
        <v>555.43999999999994</v>
      </c>
      <c r="Q83" s="14">
        <v>548.07999999999993</v>
      </c>
      <c r="R83" s="14">
        <v>596.70000000000005</v>
      </c>
      <c r="S83" s="14">
        <v>663</v>
      </c>
      <c r="T83" s="14">
        <f t="shared" si="37"/>
        <v>8286.31</v>
      </c>
      <c r="V83" s="88">
        <f t="shared" si="38"/>
        <v>173.27766599597587</v>
      </c>
      <c r="W83" s="88">
        <f t="shared" si="39"/>
        <v>204.72233400402416</v>
      </c>
      <c r="X83" s="88">
        <f t="shared" si="40"/>
        <v>163</v>
      </c>
      <c r="Y83" s="88">
        <f t="shared" si="41"/>
        <v>143.00000000000003</v>
      </c>
      <c r="Z83" s="88">
        <f t="shared" si="42"/>
        <v>155</v>
      </c>
      <c r="AA83" s="88">
        <f t="shared" si="43"/>
        <v>150</v>
      </c>
      <c r="AB83" s="88">
        <f t="shared" si="44"/>
        <v>106</v>
      </c>
      <c r="AC83" s="88">
        <f t="shared" si="45"/>
        <v>122</v>
      </c>
      <c r="AD83" s="88">
        <f t="shared" si="46"/>
        <v>125.66515837104072</v>
      </c>
      <c r="AE83" s="88">
        <f t="shared" si="47"/>
        <v>123.99999999999999</v>
      </c>
      <c r="AF83" s="88">
        <f t="shared" si="48"/>
        <v>135</v>
      </c>
      <c r="AG83" s="88">
        <f t="shared" si="49"/>
        <v>150</v>
      </c>
      <c r="AH83" s="88">
        <f>SUM(V83:AG83)/12/30</f>
        <v>4.8657365510306683</v>
      </c>
      <c r="AO83">
        <v>1</v>
      </c>
      <c r="AP83" s="78">
        <f t="shared" si="51"/>
        <v>4.8657365510306683</v>
      </c>
    </row>
    <row r="84" spans="1:42" ht="12" customHeight="1">
      <c r="A84" s="29" t="s">
        <v>218</v>
      </c>
      <c r="B84" s="29" t="s">
        <v>240</v>
      </c>
      <c r="C84" s="41">
        <v>5.04</v>
      </c>
      <c r="D84" s="41">
        <v>5.04</v>
      </c>
      <c r="E84" s="41">
        <v>5.68</v>
      </c>
      <c r="F84" s="41">
        <v>5.68</v>
      </c>
      <c r="H84" s="14">
        <v>2507.13</v>
      </c>
      <c r="I84" s="14">
        <v>2471.73</v>
      </c>
      <c r="J84" s="14">
        <v>2419.6799999999998</v>
      </c>
      <c r="K84" s="14">
        <v>2351.52</v>
      </c>
      <c r="L84" s="14">
        <v>2584.4</v>
      </c>
      <c r="M84" s="14">
        <v>2192.48</v>
      </c>
      <c r="N84" s="14">
        <v>2341.44</v>
      </c>
      <c r="O84" s="14">
        <v>2437.1999999999998</v>
      </c>
      <c r="P84" s="14">
        <v>2651.04</v>
      </c>
      <c r="Q84" s="14">
        <v>2509.92</v>
      </c>
      <c r="R84" s="14">
        <v>2251.2000000000003</v>
      </c>
      <c r="S84" s="14">
        <v>2126.88</v>
      </c>
      <c r="T84" s="14">
        <f t="shared" si="37"/>
        <v>28844.620000000003</v>
      </c>
      <c r="V84" s="88">
        <f t="shared" si="38"/>
        <v>441.39612676056345</v>
      </c>
      <c r="W84" s="88">
        <f t="shared" si="39"/>
        <v>435.16373239436621</v>
      </c>
      <c r="X84" s="88">
        <f t="shared" si="40"/>
        <v>426</v>
      </c>
      <c r="Y84" s="88">
        <f t="shared" si="41"/>
        <v>414</v>
      </c>
      <c r="Z84" s="88">
        <f t="shared" si="42"/>
        <v>455.00000000000006</v>
      </c>
      <c r="AA84" s="88">
        <f t="shared" si="43"/>
        <v>386</v>
      </c>
      <c r="AB84" s="88">
        <f t="shared" si="44"/>
        <v>464.57142857142856</v>
      </c>
      <c r="AC84" s="88">
        <f t="shared" si="45"/>
        <v>483.57142857142856</v>
      </c>
      <c r="AD84" s="88">
        <f t="shared" si="46"/>
        <v>526</v>
      </c>
      <c r="AE84" s="88">
        <f t="shared" si="47"/>
        <v>498</v>
      </c>
      <c r="AF84" s="88">
        <f t="shared" si="48"/>
        <v>446.66666666666674</v>
      </c>
      <c r="AG84" s="88">
        <f t="shared" si="49"/>
        <v>422</v>
      </c>
      <c r="AH84" s="88">
        <f>SUM(V84:AG84)/12/30</f>
        <v>14.995470508234593</v>
      </c>
      <c r="AL84" s="102"/>
      <c r="AM84" s="97"/>
      <c r="AO84">
        <v>1</v>
      </c>
      <c r="AP84" s="78">
        <f t="shared" si="51"/>
        <v>14.995470508234593</v>
      </c>
    </row>
    <row r="85" spans="1:42" ht="12" customHeight="1">
      <c r="A85" s="29" t="s">
        <v>219</v>
      </c>
      <c r="B85" s="29" t="s">
        <v>241</v>
      </c>
      <c r="C85" s="41">
        <v>5.7</v>
      </c>
      <c r="D85" s="41">
        <v>5.7</v>
      </c>
      <c r="E85" s="41">
        <v>6.42</v>
      </c>
      <c r="F85" s="41">
        <v>6.42</v>
      </c>
      <c r="H85" s="14">
        <v>831.8</v>
      </c>
      <c r="I85" s="14">
        <v>869.5</v>
      </c>
      <c r="J85" s="14">
        <v>706.2</v>
      </c>
      <c r="K85" s="14">
        <v>1123.5</v>
      </c>
      <c r="L85" s="14">
        <v>1585.7399999999998</v>
      </c>
      <c r="M85" s="14">
        <v>1206.96</v>
      </c>
      <c r="N85" s="14">
        <v>1191.3</v>
      </c>
      <c r="O85" s="14">
        <v>1100.0999999999999</v>
      </c>
      <c r="P85" s="14">
        <v>1065.9000000000001</v>
      </c>
      <c r="Q85" s="14">
        <v>855</v>
      </c>
      <c r="R85" s="14">
        <v>855</v>
      </c>
      <c r="S85" s="14">
        <v>855</v>
      </c>
      <c r="T85" s="14">
        <f t="shared" si="37"/>
        <v>12246</v>
      </c>
      <c r="V85" s="88">
        <f t="shared" si="38"/>
        <v>129.5638629283489</v>
      </c>
      <c r="W85" s="88">
        <f t="shared" si="39"/>
        <v>135.4361370716511</v>
      </c>
      <c r="X85" s="88">
        <f t="shared" si="40"/>
        <v>110.00000000000001</v>
      </c>
      <c r="Y85" s="88">
        <f t="shared" si="41"/>
        <v>175</v>
      </c>
      <c r="Z85" s="88">
        <f t="shared" si="42"/>
        <v>246.99999999999997</v>
      </c>
      <c r="AA85" s="88">
        <f t="shared" si="43"/>
        <v>188</v>
      </c>
      <c r="AB85" s="88">
        <f t="shared" si="44"/>
        <v>208.99999999999997</v>
      </c>
      <c r="AC85" s="88">
        <f t="shared" si="45"/>
        <v>192.99999999999997</v>
      </c>
      <c r="AD85" s="88">
        <f t="shared" si="46"/>
        <v>187</v>
      </c>
      <c r="AE85" s="88">
        <f t="shared" si="47"/>
        <v>150</v>
      </c>
      <c r="AF85" s="88">
        <f t="shared" si="48"/>
        <v>150</v>
      </c>
      <c r="AG85" s="88">
        <f t="shared" si="49"/>
        <v>150</v>
      </c>
      <c r="AH85" s="88">
        <f>SUM(V85:AG85)/12/30</f>
        <v>5.6222222222222218</v>
      </c>
      <c r="AO85">
        <v>1</v>
      </c>
      <c r="AP85" s="78">
        <f t="shared" si="51"/>
        <v>5.6222222222222218</v>
      </c>
    </row>
    <row r="86" spans="1:42" ht="12" customHeight="1">
      <c r="A86" s="29" t="s">
        <v>220</v>
      </c>
      <c r="B86" s="29" t="s">
        <v>243</v>
      </c>
      <c r="C86" s="41">
        <v>3.09</v>
      </c>
      <c r="D86" s="41">
        <v>3.09</v>
      </c>
      <c r="E86" s="41">
        <v>3.47</v>
      </c>
      <c r="F86" s="41">
        <v>3.73</v>
      </c>
      <c r="H86" s="14">
        <v>2788.87</v>
      </c>
      <c r="I86" s="14">
        <v>5341.93</v>
      </c>
      <c r="J86" s="14">
        <v>4796.78</v>
      </c>
      <c r="K86" s="14">
        <v>4427.51</v>
      </c>
      <c r="L86" s="14">
        <v>5885.94</v>
      </c>
      <c r="M86" s="14">
        <v>5083.99</v>
      </c>
      <c r="N86" s="14">
        <v>2769.33</v>
      </c>
      <c r="O86" s="14">
        <v>2636.46</v>
      </c>
      <c r="P86" s="14">
        <v>2988.72</v>
      </c>
      <c r="Q86" s="14">
        <v>2923.83</v>
      </c>
      <c r="R86" s="14">
        <v>2407.5700000000002</v>
      </c>
      <c r="S86" s="14">
        <v>2188.64</v>
      </c>
      <c r="T86" s="14">
        <f t="shared" si="37"/>
        <v>44239.57</v>
      </c>
      <c r="V86" s="22"/>
      <c r="W86" s="22"/>
      <c r="X86" s="22"/>
      <c r="Y86" s="22"/>
      <c r="Z86" s="22"/>
      <c r="AA86" s="22"/>
      <c r="AB86" s="22"/>
      <c r="AC86" s="22"/>
      <c r="AD86" s="22"/>
      <c r="AE86" s="22"/>
      <c r="AF86" s="22"/>
      <c r="AG86" s="22"/>
      <c r="AH86" s="22"/>
      <c r="AP86" s="78">
        <f t="shared" si="51"/>
        <v>0</v>
      </c>
    </row>
    <row r="87" spans="1:42" ht="12" customHeight="1">
      <c r="A87" s="29" t="s">
        <v>221</v>
      </c>
      <c r="B87" s="29" t="s">
        <v>244</v>
      </c>
      <c r="C87" s="41">
        <v>90.83</v>
      </c>
      <c r="D87" s="41">
        <v>90.83</v>
      </c>
      <c r="E87" s="41">
        <v>90.83</v>
      </c>
      <c r="F87" s="41">
        <v>90.83</v>
      </c>
      <c r="H87" s="14">
        <v>0</v>
      </c>
      <c r="I87" s="14">
        <v>51.9</v>
      </c>
      <c r="J87" s="14">
        <v>0</v>
      </c>
      <c r="K87" s="14">
        <v>103.33</v>
      </c>
      <c r="L87" s="14">
        <v>0</v>
      </c>
      <c r="M87" s="14">
        <v>155.22999999999999</v>
      </c>
      <c r="N87" s="14">
        <v>0</v>
      </c>
      <c r="O87" s="14">
        <v>51.9</v>
      </c>
      <c r="P87" s="14">
        <v>0</v>
      </c>
      <c r="Q87" s="14">
        <v>0</v>
      </c>
      <c r="R87" s="14">
        <v>0</v>
      </c>
      <c r="S87" s="14">
        <v>0</v>
      </c>
      <c r="T87" s="14">
        <f t="shared" si="37"/>
        <v>362.35999999999996</v>
      </c>
      <c r="V87" s="22"/>
      <c r="W87" s="22"/>
      <c r="X87" s="22"/>
      <c r="Y87" s="22"/>
      <c r="Z87" s="22"/>
      <c r="AA87" s="22"/>
      <c r="AB87" s="22"/>
      <c r="AC87" s="22"/>
      <c r="AD87" s="22"/>
      <c r="AE87" s="22"/>
      <c r="AF87" s="22"/>
      <c r="AG87" s="22"/>
      <c r="AH87" s="22"/>
    </row>
    <row r="88" spans="1:42" ht="12" customHeight="1" thickBot="1">
      <c r="A88" s="9"/>
      <c r="B88" s="9"/>
      <c r="H88" s="51"/>
      <c r="I88" s="51"/>
      <c r="J88" s="51"/>
      <c r="K88" s="51"/>
      <c r="L88" s="51"/>
      <c r="M88" s="51"/>
      <c r="N88" s="51"/>
      <c r="O88" s="51"/>
      <c r="P88" s="51"/>
      <c r="Q88" s="51"/>
      <c r="R88" s="51"/>
      <c r="S88" s="51"/>
      <c r="T88" s="51"/>
      <c r="V88" s="22"/>
      <c r="W88" s="22"/>
      <c r="X88" s="22"/>
      <c r="Y88" s="22"/>
      <c r="Z88" s="22"/>
      <c r="AA88" s="22"/>
      <c r="AB88" s="22"/>
      <c r="AC88" s="22"/>
      <c r="AD88" s="22"/>
      <c r="AE88" s="22"/>
      <c r="AF88" s="22"/>
      <c r="AG88" s="22"/>
      <c r="AH88" s="22"/>
    </row>
    <row r="89" spans="1:42" ht="12" customHeight="1" thickBot="1">
      <c r="A89" s="9"/>
      <c r="B89" s="17" t="s">
        <v>19</v>
      </c>
      <c r="H89" s="72">
        <f t="shared" ref="H89:T89" si="52">SUM(H73:H88)</f>
        <v>24834.31</v>
      </c>
      <c r="I89" s="72">
        <f t="shared" si="52"/>
        <v>27958.640000000007</v>
      </c>
      <c r="J89" s="72">
        <f t="shared" si="52"/>
        <v>29205.450000000004</v>
      </c>
      <c r="K89" s="72">
        <f t="shared" si="52"/>
        <v>27507.15</v>
      </c>
      <c r="L89" s="72">
        <f t="shared" si="52"/>
        <v>33909.69</v>
      </c>
      <c r="M89" s="72">
        <f t="shared" si="52"/>
        <v>30522.349999999995</v>
      </c>
      <c r="N89" s="72">
        <f t="shared" si="52"/>
        <v>23781.32</v>
      </c>
      <c r="O89" s="72">
        <f t="shared" si="52"/>
        <v>24676.760000000006</v>
      </c>
      <c r="P89" s="72">
        <f t="shared" si="52"/>
        <v>25151.13</v>
      </c>
      <c r="Q89" s="72">
        <f t="shared" si="52"/>
        <v>24015.65</v>
      </c>
      <c r="R89" s="72">
        <f t="shared" si="52"/>
        <v>23757.550000000007</v>
      </c>
      <c r="S89" s="72">
        <f t="shared" si="52"/>
        <v>22309.33</v>
      </c>
      <c r="T89" s="72">
        <f t="shared" si="52"/>
        <v>317629.33</v>
      </c>
      <c r="V89" s="131"/>
      <c r="W89" s="131"/>
      <c r="X89" s="131"/>
      <c r="Y89" s="131"/>
      <c r="Z89" s="131"/>
      <c r="AA89" s="131"/>
      <c r="AB89" s="131"/>
      <c r="AC89" s="131"/>
      <c r="AD89" s="131"/>
      <c r="AE89" s="131"/>
      <c r="AF89" s="131"/>
      <c r="AG89" s="131"/>
      <c r="AH89" s="82">
        <f>SUM(AH73:AH86)</f>
        <v>52.660882602379317</v>
      </c>
      <c r="AL89" s="89">
        <f>SUM(AL82:AL85)</f>
        <v>0</v>
      </c>
      <c r="AM89" s="52"/>
      <c r="AN89" s="89"/>
      <c r="AO89" s="52"/>
      <c r="AP89" s="89">
        <f>SUM(AP82:AP85)</f>
        <v>28.961275575880542</v>
      </c>
    </row>
    <row r="90" spans="1:42" ht="12" customHeight="1">
      <c r="A90" s="9"/>
      <c r="B90" s="9"/>
      <c r="V90" s="22"/>
      <c r="W90" s="22"/>
      <c r="X90" s="22"/>
      <c r="Y90" s="22"/>
      <c r="Z90" s="22"/>
      <c r="AA90" s="22"/>
      <c r="AB90" s="22"/>
      <c r="AC90" s="22"/>
      <c r="AD90" s="22"/>
      <c r="AE90" s="22"/>
      <c r="AF90" s="22"/>
      <c r="AG90" s="22"/>
      <c r="AH90" s="22"/>
    </row>
    <row r="91" spans="1:42" ht="12" customHeight="1">
      <c r="A91" s="23" t="s">
        <v>20</v>
      </c>
      <c r="B91" s="23" t="s">
        <v>20</v>
      </c>
      <c r="V91" s="22"/>
      <c r="W91" s="22"/>
      <c r="X91" s="22"/>
      <c r="Y91" s="22"/>
      <c r="Z91" s="22"/>
      <c r="AA91" s="22"/>
      <c r="AB91" s="22"/>
      <c r="AC91" s="22"/>
      <c r="AD91" s="22"/>
      <c r="AE91" s="22"/>
      <c r="AF91" s="22"/>
      <c r="AG91" s="22"/>
      <c r="AH91" s="22"/>
    </row>
    <row r="92" spans="1:42" ht="12" customHeight="1">
      <c r="A92" s="29" t="s">
        <v>245</v>
      </c>
      <c r="B92" s="29" t="s">
        <v>246</v>
      </c>
      <c r="C92" s="13">
        <v>36.68</v>
      </c>
      <c r="D92" s="13">
        <v>36.68</v>
      </c>
      <c r="E92" s="13">
        <v>36.68</v>
      </c>
      <c r="F92" s="41">
        <v>42.47</v>
      </c>
      <c r="H92" s="14">
        <v>11930.01</v>
      </c>
      <c r="I92" s="14">
        <v>11081.17</v>
      </c>
      <c r="J92" s="14">
        <v>15097.12</v>
      </c>
      <c r="K92" s="14">
        <v>13305.21</v>
      </c>
      <c r="L92" s="14">
        <v>17863.5</v>
      </c>
      <c r="M92" s="14">
        <v>17095.88</v>
      </c>
      <c r="N92" s="14">
        <v>17579.38</v>
      </c>
      <c r="O92" s="14">
        <v>16936.52</v>
      </c>
      <c r="P92" s="14">
        <v>17736.22</v>
      </c>
      <c r="Q92" s="14">
        <v>16468.25</v>
      </c>
      <c r="R92" s="14">
        <v>14667.55</v>
      </c>
      <c r="S92" s="14">
        <v>12093.38</v>
      </c>
      <c r="T92" s="14">
        <f>SUM(H92:S92)</f>
        <v>181854.19</v>
      </c>
      <c r="V92" s="22"/>
      <c r="W92" s="22"/>
      <c r="X92" s="22"/>
      <c r="Y92" s="22"/>
      <c r="Z92" s="22"/>
      <c r="AA92" s="22"/>
      <c r="AB92" s="22"/>
      <c r="AC92" s="22"/>
      <c r="AD92" s="22"/>
      <c r="AE92" s="22"/>
      <c r="AF92" s="22"/>
      <c r="AG92" s="22"/>
      <c r="AH92" s="22"/>
    </row>
    <row r="93" spans="1:42" ht="12" customHeight="1">
      <c r="A93" s="22"/>
      <c r="B93" s="22"/>
      <c r="H93" s="26"/>
      <c r="I93" s="26"/>
      <c r="J93" s="26"/>
      <c r="K93" s="26"/>
      <c r="L93" s="26"/>
      <c r="M93" s="26"/>
      <c r="N93" s="26"/>
      <c r="O93" s="26"/>
      <c r="P93" s="26"/>
      <c r="Q93" s="26"/>
      <c r="R93" s="26"/>
      <c r="S93" s="26"/>
      <c r="T93" s="26"/>
      <c r="V93" s="22"/>
      <c r="W93" s="22"/>
      <c r="X93" s="22"/>
      <c r="Y93" s="22"/>
      <c r="Z93" s="22"/>
      <c r="AA93" s="22"/>
      <c r="AB93" s="22"/>
      <c r="AC93" s="22"/>
      <c r="AD93" s="22"/>
      <c r="AE93" s="22"/>
      <c r="AF93" s="22"/>
      <c r="AG93" s="22"/>
      <c r="AH93" s="22"/>
    </row>
    <row r="94" spans="1:42" ht="12" customHeight="1">
      <c r="A94" s="9"/>
      <c r="B94" s="17" t="s">
        <v>21</v>
      </c>
      <c r="H94" s="72">
        <f t="shared" ref="H94:T94" si="53">SUM(H92:H93)</f>
        <v>11930.01</v>
      </c>
      <c r="I94" s="72">
        <f t="shared" si="53"/>
        <v>11081.17</v>
      </c>
      <c r="J94" s="72">
        <f t="shared" si="53"/>
        <v>15097.12</v>
      </c>
      <c r="K94" s="72">
        <f t="shared" si="53"/>
        <v>13305.21</v>
      </c>
      <c r="L94" s="72">
        <f t="shared" si="53"/>
        <v>17863.5</v>
      </c>
      <c r="M94" s="72">
        <f t="shared" si="53"/>
        <v>17095.88</v>
      </c>
      <c r="N94" s="72">
        <f t="shared" si="53"/>
        <v>17579.38</v>
      </c>
      <c r="O94" s="72">
        <f t="shared" si="53"/>
        <v>16936.52</v>
      </c>
      <c r="P94" s="72">
        <f t="shared" si="53"/>
        <v>17736.22</v>
      </c>
      <c r="Q94" s="72">
        <f t="shared" si="53"/>
        <v>16468.25</v>
      </c>
      <c r="R94" s="72">
        <f t="shared" si="53"/>
        <v>14667.55</v>
      </c>
      <c r="S94" s="72">
        <f t="shared" si="53"/>
        <v>12093.38</v>
      </c>
      <c r="T94" s="72">
        <f t="shared" si="53"/>
        <v>181854.19</v>
      </c>
      <c r="V94" s="22"/>
      <c r="W94" s="22"/>
      <c r="X94" s="22"/>
      <c r="Y94" s="22"/>
      <c r="Z94" s="22"/>
      <c r="AA94" s="22"/>
      <c r="AB94" s="22"/>
      <c r="AC94" s="22"/>
      <c r="AD94" s="22"/>
      <c r="AE94" s="22"/>
      <c r="AF94" s="22"/>
      <c r="AG94" s="22"/>
      <c r="AH94" s="22"/>
    </row>
    <row r="95" spans="1:42" ht="12" customHeight="1">
      <c r="A95" s="9"/>
      <c r="B95" s="17"/>
      <c r="H95" s="27"/>
      <c r="I95" s="27"/>
      <c r="J95" s="27"/>
      <c r="K95" s="27"/>
      <c r="L95" s="27"/>
      <c r="M95" s="27"/>
      <c r="N95" s="27"/>
      <c r="O95" s="27"/>
      <c r="P95" s="27"/>
      <c r="Q95" s="27"/>
      <c r="R95" s="27"/>
      <c r="S95" s="27"/>
      <c r="T95" s="27"/>
      <c r="V95" s="22"/>
      <c r="W95" s="22"/>
      <c r="X95" s="22"/>
      <c r="Y95" s="22"/>
      <c r="Z95" s="22"/>
      <c r="AA95" s="22"/>
      <c r="AB95" s="22"/>
      <c r="AC95" s="22"/>
      <c r="AD95" s="22"/>
      <c r="AE95" s="22"/>
      <c r="AF95" s="22"/>
      <c r="AG95" s="22"/>
      <c r="AH95" s="22"/>
    </row>
    <row r="96" spans="1:42" s="2" customFormat="1" ht="12" customHeight="1">
      <c r="A96" s="19" t="s">
        <v>22</v>
      </c>
      <c r="B96" s="19" t="s">
        <v>22</v>
      </c>
      <c r="C96" s="13"/>
      <c r="D96" s="13"/>
      <c r="E96" s="13"/>
      <c r="F96" s="13"/>
      <c r="G96" s="13"/>
      <c r="H96" s="15"/>
      <c r="I96" s="15"/>
      <c r="J96" s="15"/>
      <c r="K96" s="15"/>
      <c r="L96" s="15"/>
      <c r="M96" s="15"/>
      <c r="N96" s="15"/>
      <c r="O96" s="15"/>
      <c r="P96" s="15"/>
      <c r="Q96" s="15"/>
      <c r="R96" s="15"/>
      <c r="S96" s="15"/>
      <c r="T96" s="15"/>
      <c r="U96" s="13"/>
      <c r="V96" s="22"/>
      <c r="W96" s="22"/>
      <c r="X96" s="22"/>
      <c r="Y96" s="22"/>
      <c r="Z96" s="22"/>
      <c r="AA96" s="22"/>
      <c r="AB96" s="22"/>
      <c r="AC96" s="22"/>
      <c r="AD96" s="22"/>
      <c r="AE96" s="22"/>
      <c r="AF96" s="22"/>
      <c r="AG96" s="22"/>
      <c r="AH96" s="22"/>
    </row>
    <row r="97" spans="1:44" s="2" customFormat="1" ht="12" customHeight="1">
      <c r="A97" s="29" t="s">
        <v>247</v>
      </c>
      <c r="B97" s="29" t="s">
        <v>249</v>
      </c>
      <c r="C97" s="41"/>
      <c r="D97" s="41"/>
      <c r="E97" s="41"/>
      <c r="F97" s="41"/>
      <c r="G97" s="13"/>
      <c r="H97" s="14">
        <v>0</v>
      </c>
      <c r="I97" s="14">
        <v>0</v>
      </c>
      <c r="J97" s="14">
        <v>-13.41</v>
      </c>
      <c r="K97" s="14">
        <v>0</v>
      </c>
      <c r="L97" s="14">
        <v>0</v>
      </c>
      <c r="M97" s="14">
        <v>0</v>
      </c>
      <c r="N97" s="14">
        <v>0</v>
      </c>
      <c r="O97" s="14">
        <v>0</v>
      </c>
      <c r="P97" s="14">
        <v>0</v>
      </c>
      <c r="Q97" s="14">
        <v>0</v>
      </c>
      <c r="R97" s="14">
        <v>0</v>
      </c>
      <c r="S97" s="14">
        <v>0</v>
      </c>
      <c r="T97" s="14">
        <f t="shared" ref="T97:T101" si="54">SUM(H97:S97)</f>
        <v>-13.41</v>
      </c>
      <c r="U97" s="13"/>
      <c r="V97" s="22"/>
      <c r="W97" s="22"/>
      <c r="X97" s="22"/>
      <c r="Y97" s="22"/>
      <c r="Z97" s="22"/>
      <c r="AA97" s="22"/>
      <c r="AB97" s="22"/>
      <c r="AC97" s="22"/>
      <c r="AD97" s="22"/>
      <c r="AE97" s="22"/>
      <c r="AF97" s="22"/>
      <c r="AG97" s="22"/>
      <c r="AH97" s="22"/>
    </row>
    <row r="98" spans="1:44" s="2" customFormat="1" ht="15" customHeight="1">
      <c r="A98" s="29" t="s">
        <v>248</v>
      </c>
      <c r="B98" s="29" t="s">
        <v>250</v>
      </c>
      <c r="C98" s="41"/>
      <c r="D98" s="41"/>
      <c r="E98" s="41"/>
      <c r="F98" s="41"/>
      <c r="G98" s="13"/>
      <c r="H98" s="14">
        <v>0</v>
      </c>
      <c r="I98" s="14">
        <v>0</v>
      </c>
      <c r="J98" s="14">
        <v>0</v>
      </c>
      <c r="K98" s="14">
        <v>0</v>
      </c>
      <c r="L98" s="14">
        <v>0</v>
      </c>
      <c r="M98" s="14">
        <v>0</v>
      </c>
      <c r="N98" s="14">
        <v>0</v>
      </c>
      <c r="O98" s="14">
        <v>0</v>
      </c>
      <c r="P98" s="14">
        <v>0</v>
      </c>
      <c r="Q98" s="14">
        <v>0</v>
      </c>
      <c r="R98" s="14">
        <v>0</v>
      </c>
      <c r="S98" s="14">
        <v>0</v>
      </c>
      <c r="T98" s="14">
        <f t="shared" si="54"/>
        <v>0</v>
      </c>
      <c r="U98" s="13"/>
      <c r="V98" s="22"/>
      <c r="W98" s="22"/>
      <c r="X98" s="22"/>
      <c r="Y98" s="22"/>
      <c r="Z98" s="22"/>
      <c r="AA98" s="22"/>
      <c r="AB98" s="22"/>
      <c r="AC98" s="22"/>
      <c r="AD98" s="22"/>
      <c r="AE98" s="22"/>
      <c r="AF98" s="22"/>
      <c r="AG98" s="22"/>
      <c r="AH98" s="22"/>
    </row>
    <row r="99" spans="1:44" s="2" customFormat="1" ht="15.75" customHeight="1">
      <c r="A99" s="29" t="s">
        <v>468</v>
      </c>
      <c r="B99" s="29" t="s">
        <v>469</v>
      </c>
      <c r="C99" s="41"/>
      <c r="D99" s="41"/>
      <c r="E99" s="41"/>
      <c r="F99" s="41"/>
      <c r="G99" s="13"/>
      <c r="H99" s="14">
        <v>0</v>
      </c>
      <c r="I99" s="14">
        <v>0</v>
      </c>
      <c r="J99" s="14">
        <v>0</v>
      </c>
      <c r="K99" s="14">
        <v>0</v>
      </c>
      <c r="L99" s="14">
        <v>0</v>
      </c>
      <c r="M99" s="14">
        <v>0</v>
      </c>
      <c r="N99" s="14">
        <v>0</v>
      </c>
      <c r="O99" s="14">
        <v>0</v>
      </c>
      <c r="P99" s="14">
        <v>0</v>
      </c>
      <c r="Q99" s="14">
        <v>0</v>
      </c>
      <c r="R99" s="14">
        <v>0</v>
      </c>
      <c r="S99" s="14">
        <v>0</v>
      </c>
      <c r="T99" s="14">
        <f t="shared" ref="T99" si="55">SUM(H99:S99)</f>
        <v>0</v>
      </c>
      <c r="U99" s="13"/>
      <c r="V99" s="22"/>
      <c r="W99" s="22"/>
      <c r="X99" s="22"/>
      <c r="Y99" s="22"/>
      <c r="Z99" s="22"/>
      <c r="AA99" s="22"/>
      <c r="AB99" s="22"/>
      <c r="AC99" s="22"/>
      <c r="AD99" s="22"/>
      <c r="AE99" s="22"/>
      <c r="AF99" s="22"/>
      <c r="AG99" s="22"/>
      <c r="AH99" s="22"/>
    </row>
    <row r="100" spans="1:44" s="2" customFormat="1" ht="15" customHeight="1">
      <c r="A100" s="29" t="s">
        <v>443</v>
      </c>
      <c r="B100" s="29" t="s">
        <v>444</v>
      </c>
      <c r="C100" s="41"/>
      <c r="D100" s="41"/>
      <c r="E100" s="41"/>
      <c r="F100" s="41"/>
      <c r="G100" s="13"/>
      <c r="H100" s="14">
        <v>0</v>
      </c>
      <c r="I100" s="14">
        <v>0</v>
      </c>
      <c r="J100" s="14">
        <v>0</v>
      </c>
      <c r="K100" s="14">
        <v>0</v>
      </c>
      <c r="L100" s="14">
        <v>0</v>
      </c>
      <c r="M100" s="14">
        <v>0</v>
      </c>
      <c r="N100" s="14">
        <v>0</v>
      </c>
      <c r="O100" s="14">
        <v>0</v>
      </c>
      <c r="P100" s="14">
        <v>0</v>
      </c>
      <c r="Q100" s="14">
        <v>0</v>
      </c>
      <c r="R100" s="14">
        <v>0</v>
      </c>
      <c r="S100" s="14">
        <v>0</v>
      </c>
      <c r="T100" s="14">
        <f t="shared" ref="T100" si="56">SUM(H100:S100)</f>
        <v>0</v>
      </c>
      <c r="U100" s="13"/>
      <c r="V100" s="22"/>
      <c r="W100" s="22"/>
      <c r="X100" s="22"/>
      <c r="Y100" s="22"/>
      <c r="Z100" s="22"/>
      <c r="AA100" s="22"/>
      <c r="AB100" s="22"/>
      <c r="AC100" s="22"/>
      <c r="AD100" s="22"/>
      <c r="AE100" s="22"/>
      <c r="AF100" s="22"/>
      <c r="AG100" s="22"/>
      <c r="AH100" s="22"/>
    </row>
    <row r="101" spans="1:44" s="2" customFormat="1" ht="12" customHeight="1">
      <c r="A101" s="29" t="s">
        <v>23</v>
      </c>
      <c r="B101" s="29" t="s">
        <v>24</v>
      </c>
      <c r="C101" s="41"/>
      <c r="D101" s="41"/>
      <c r="E101" s="41"/>
      <c r="F101" s="41"/>
      <c r="G101" s="13"/>
      <c r="H101" s="14">
        <v>106.19</v>
      </c>
      <c r="I101" s="14">
        <v>10.07</v>
      </c>
      <c r="J101" s="14">
        <v>88.88</v>
      </c>
      <c r="K101" s="14">
        <v>130.02000000000001</v>
      </c>
      <c r="L101" s="14">
        <v>58.2</v>
      </c>
      <c r="M101" s="14">
        <v>148.4</v>
      </c>
      <c r="N101" s="14">
        <v>164.87</v>
      </c>
      <c r="O101" s="14">
        <v>88.84</v>
      </c>
      <c r="P101" s="14">
        <v>55.12</v>
      </c>
      <c r="Q101" s="14">
        <v>80.55</v>
      </c>
      <c r="R101" s="14">
        <v>116.63</v>
      </c>
      <c r="S101" s="14">
        <v>98.59</v>
      </c>
      <c r="T101" s="14">
        <f t="shared" si="54"/>
        <v>1146.3599999999999</v>
      </c>
      <c r="U101" s="13"/>
      <c r="V101"/>
      <c r="W101"/>
      <c r="X101"/>
      <c r="Y101"/>
      <c r="Z101"/>
      <c r="AA101"/>
      <c r="AB101"/>
      <c r="AC101"/>
      <c r="AD101"/>
      <c r="AE101"/>
      <c r="AF101"/>
      <c r="AG101"/>
      <c r="AH101"/>
    </row>
    <row r="102" spans="1:44" s="2" customFormat="1" ht="12" customHeight="1">
      <c r="A102" s="16"/>
      <c r="B102" s="16"/>
      <c r="C102" s="13"/>
      <c r="D102" s="13"/>
      <c r="E102" s="13"/>
      <c r="F102" s="13"/>
      <c r="G102" s="13"/>
      <c r="H102" s="15"/>
      <c r="I102" s="15"/>
      <c r="J102" s="15"/>
      <c r="K102" s="15"/>
      <c r="L102" s="15"/>
      <c r="M102" s="15"/>
      <c r="N102" s="15"/>
      <c r="O102" s="15"/>
      <c r="P102" s="15"/>
      <c r="Q102" s="15"/>
      <c r="R102" s="15"/>
      <c r="S102" s="15"/>
      <c r="T102" s="15"/>
      <c r="U102" s="13"/>
      <c r="V102"/>
      <c r="W102"/>
      <c r="X102"/>
      <c r="Y102"/>
      <c r="Z102"/>
      <c r="AA102"/>
      <c r="AB102"/>
      <c r="AC102"/>
      <c r="AD102"/>
      <c r="AE102"/>
      <c r="AF102"/>
      <c r="AG102"/>
      <c r="AH102"/>
    </row>
    <row r="103" spans="1:44" s="2" customFormat="1" ht="12" customHeight="1">
      <c r="A103" s="9"/>
      <c r="B103" s="17" t="s">
        <v>25</v>
      </c>
      <c r="C103" s="13"/>
      <c r="D103" s="13"/>
      <c r="E103" s="13"/>
      <c r="F103" s="13"/>
      <c r="G103" s="13"/>
      <c r="H103" s="76">
        <f t="shared" ref="H103:T103" si="57">SUM(H97:H102)</f>
        <v>106.19</v>
      </c>
      <c r="I103" s="76">
        <f t="shared" si="57"/>
        <v>10.07</v>
      </c>
      <c r="J103" s="76">
        <f t="shared" si="57"/>
        <v>75.47</v>
      </c>
      <c r="K103" s="76">
        <f t="shared" si="57"/>
        <v>130.02000000000001</v>
      </c>
      <c r="L103" s="76">
        <f t="shared" si="57"/>
        <v>58.2</v>
      </c>
      <c r="M103" s="76">
        <f t="shared" si="57"/>
        <v>148.4</v>
      </c>
      <c r="N103" s="76">
        <f t="shared" si="57"/>
        <v>164.87</v>
      </c>
      <c r="O103" s="76">
        <f t="shared" si="57"/>
        <v>88.84</v>
      </c>
      <c r="P103" s="76">
        <f t="shared" si="57"/>
        <v>55.12</v>
      </c>
      <c r="Q103" s="76">
        <f t="shared" si="57"/>
        <v>80.55</v>
      </c>
      <c r="R103" s="76">
        <f t="shared" si="57"/>
        <v>116.63</v>
      </c>
      <c r="S103" s="76">
        <f t="shared" si="57"/>
        <v>98.59</v>
      </c>
      <c r="T103" s="76">
        <f t="shared" si="57"/>
        <v>1132.9499999999998</v>
      </c>
      <c r="U103" s="13"/>
      <c r="V103"/>
      <c r="W103"/>
      <c r="X103"/>
      <c r="Y103"/>
      <c r="Z103"/>
      <c r="AA103"/>
      <c r="AB103"/>
      <c r="AC103"/>
      <c r="AD103"/>
      <c r="AE103"/>
      <c r="AF103"/>
      <c r="AG103"/>
      <c r="AH103"/>
    </row>
    <row r="104" spans="1:44" ht="12" customHeight="1" thickBot="1">
      <c r="A104" s="9"/>
      <c r="B104" s="17"/>
    </row>
    <row r="105" spans="1:44" ht="12" customHeight="1" thickBot="1">
      <c r="A105" s="23"/>
      <c r="B105" s="28" t="s">
        <v>26</v>
      </c>
      <c r="H105" s="72">
        <f t="shared" ref="H105:T105" si="58">SUM(H19,H23,H27,H68,H89,H94,H103)</f>
        <v>168038.26</v>
      </c>
      <c r="I105" s="72">
        <f t="shared" si="58"/>
        <v>202906.08000000005</v>
      </c>
      <c r="J105" s="72">
        <f t="shared" si="58"/>
        <v>192404.74000000002</v>
      </c>
      <c r="K105" s="72">
        <f t="shared" si="58"/>
        <v>189333.17999999996</v>
      </c>
      <c r="L105" s="72">
        <f t="shared" si="58"/>
        <v>201114.8</v>
      </c>
      <c r="M105" s="72">
        <f t="shared" si="58"/>
        <v>207294.97</v>
      </c>
      <c r="N105" s="72">
        <f t="shared" si="58"/>
        <v>167619.86000000002</v>
      </c>
      <c r="O105" s="72">
        <f t="shared" si="58"/>
        <v>169433.94</v>
      </c>
      <c r="P105" s="72">
        <f t="shared" si="58"/>
        <v>170251.38</v>
      </c>
      <c r="Q105" s="72">
        <f t="shared" si="58"/>
        <v>167547.01999999999</v>
      </c>
      <c r="R105" s="72">
        <f t="shared" si="58"/>
        <v>169092.47000000003</v>
      </c>
      <c r="S105" s="72">
        <f t="shared" si="58"/>
        <v>165183.19999999998</v>
      </c>
      <c r="T105" s="72">
        <f t="shared" si="58"/>
        <v>2170219.9000000004</v>
      </c>
      <c r="AH105" s="210">
        <f>+AH89+AH68+AH19</f>
        <v>4657.6535539977422</v>
      </c>
      <c r="AL105" s="89">
        <f>+AL89+AL68+AL19</f>
        <v>4105.465214481269</v>
      </c>
      <c r="AM105" s="52"/>
      <c r="AN105" s="89">
        <f>+AN89+AN68+AN19</f>
        <v>499.52745691409393</v>
      </c>
      <c r="AO105" s="52"/>
      <c r="AP105" s="89">
        <f>+AP89+AP68+AP19</f>
        <v>28.961275575880542</v>
      </c>
      <c r="AR105" s="89">
        <f>SUM(AL105:AP105)</f>
        <v>4633.9539469712436</v>
      </c>
    </row>
    <row r="106" spans="1:44">
      <c r="A106" s="23"/>
      <c r="B106" s="23"/>
      <c r="H106" s="91"/>
      <c r="I106" s="91"/>
      <c r="J106" s="91"/>
      <c r="K106" s="91"/>
      <c r="L106" s="91"/>
      <c r="M106" s="91"/>
      <c r="N106" s="91"/>
      <c r="O106" s="91"/>
      <c r="P106" s="91"/>
      <c r="Q106" s="91"/>
      <c r="R106" s="91"/>
      <c r="S106" s="91"/>
      <c r="T106" s="91"/>
    </row>
    <row r="107" spans="1:44">
      <c r="H107" s="91"/>
      <c r="I107" s="91"/>
      <c r="J107" s="91"/>
      <c r="K107" s="91"/>
      <c r="L107" s="91"/>
      <c r="M107" s="91"/>
      <c r="N107" s="91"/>
      <c r="O107" s="91"/>
      <c r="P107" s="91"/>
      <c r="Q107" s="91"/>
      <c r="R107" s="91"/>
      <c r="S107" s="91"/>
      <c r="T107" s="91"/>
    </row>
    <row r="108" spans="1:44">
      <c r="T108" s="96"/>
    </row>
  </sheetData>
  <mergeCells count="3">
    <mergeCell ref="AK4:AL4"/>
    <mergeCell ref="AM4:AN4"/>
    <mergeCell ref="AO4:AP4"/>
  </mergeCells>
  <pageMargins left="0.7" right="0.7" top="0.75" bottom="0.75" header="0.3" footer="0.3"/>
  <pageSetup scale="66"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tint="0.59999389629810485"/>
    <pageSetUpPr fitToPage="1"/>
  </sheetPr>
  <dimension ref="A1:AQ68"/>
  <sheetViews>
    <sheetView topLeftCell="A64" workbookViewId="0">
      <selection activeCell="R100" sqref="R100"/>
    </sheetView>
  </sheetViews>
  <sheetFormatPr defaultRowHeight="15" outlineLevelCol="1"/>
  <cols>
    <col min="1" max="1" width="22.7109375" customWidth="1"/>
    <col min="2" max="2" width="29.140625" bestFit="1" customWidth="1"/>
    <col min="3" max="5" width="10.7109375" bestFit="1" customWidth="1"/>
    <col min="6" max="6" width="2" customWidth="1"/>
    <col min="7" max="18" width="10.5703125" customWidth="1" outlineLevel="1"/>
    <col min="19" max="19" width="11.5703125" bestFit="1" customWidth="1"/>
    <col min="20" max="20" width="2" customWidth="1"/>
    <col min="21" max="32" width="9.42578125" style="22" customWidth="1" outlineLevel="1"/>
    <col min="33" max="33" width="9.42578125" style="22" bestFit="1" customWidth="1"/>
    <col min="36" max="41" width="0" hidden="1" customWidth="1" outlineLevel="1"/>
    <col min="42" max="42" width="9.140625" collapsed="1"/>
  </cols>
  <sheetData>
    <row r="1" spans="1:41" ht="12" customHeight="1">
      <c r="A1" s="1" t="s">
        <v>251</v>
      </c>
      <c r="B1" s="2"/>
      <c r="C1" s="3"/>
      <c r="D1" s="3"/>
      <c r="E1" s="3"/>
      <c r="F1" s="2"/>
      <c r="G1" s="2"/>
      <c r="H1" s="2"/>
      <c r="I1" s="2"/>
      <c r="J1" s="2"/>
      <c r="K1" s="2"/>
      <c r="L1" s="2"/>
      <c r="M1" s="2"/>
      <c r="N1" s="2"/>
      <c r="O1" s="2"/>
      <c r="P1" s="2"/>
      <c r="Q1" s="2"/>
      <c r="R1" s="2"/>
      <c r="S1" s="2"/>
      <c r="T1" s="2"/>
    </row>
    <row r="2" spans="1:41" ht="12" customHeight="1">
      <c r="A2" s="1" t="s">
        <v>271</v>
      </c>
      <c r="B2" s="2"/>
      <c r="C2" s="3"/>
      <c r="D2" s="3"/>
      <c r="E2" s="3"/>
      <c r="F2" s="2"/>
      <c r="G2" s="2"/>
      <c r="H2" s="2"/>
      <c r="I2" s="2"/>
      <c r="J2" s="2"/>
      <c r="K2" s="2"/>
      <c r="L2" s="2"/>
      <c r="M2" s="2"/>
      <c r="N2" s="2"/>
      <c r="O2" s="2"/>
      <c r="P2" s="2"/>
      <c r="Q2" s="2"/>
      <c r="R2" s="2"/>
      <c r="S2" s="2"/>
      <c r="T2" s="2"/>
    </row>
    <row r="3" spans="1:41" ht="12" customHeight="1">
      <c r="A3" s="4" t="str">
        <f>'Yakima Regulated Price Out'!A3</f>
        <v>7/1/22-6/30/23</v>
      </c>
      <c r="B3" s="2"/>
      <c r="C3" s="3"/>
      <c r="D3" s="3"/>
      <c r="E3" s="3"/>
      <c r="F3" s="2"/>
      <c r="G3" s="2"/>
      <c r="H3" s="2"/>
      <c r="I3" s="2"/>
      <c r="J3" s="2"/>
      <c r="K3" s="2"/>
      <c r="L3" s="2"/>
      <c r="M3" s="2"/>
      <c r="N3" s="2"/>
      <c r="O3" s="2"/>
      <c r="P3" s="2"/>
      <c r="Q3" s="2"/>
      <c r="R3" s="2"/>
      <c r="S3" s="2"/>
      <c r="T3" s="2"/>
    </row>
    <row r="4" spans="1:41">
      <c r="A4" s="2"/>
      <c r="B4" s="5"/>
      <c r="C4" s="167" t="s">
        <v>492</v>
      </c>
      <c r="D4" s="165" t="s">
        <v>501</v>
      </c>
      <c r="E4" s="6" t="s">
        <v>500</v>
      </c>
      <c r="F4" s="2"/>
      <c r="G4" s="161" t="str">
        <f>'Yakima Regulated Price Out'!H4</f>
        <v>Jan</v>
      </c>
      <c r="H4" s="161" t="str">
        <f>'Yakima Regulated Price Out'!I4</f>
        <v>Feb</v>
      </c>
      <c r="I4" s="161" t="str">
        <f>'Yakima Regulated Price Out'!J4</f>
        <v>Mar</v>
      </c>
      <c r="J4" s="161" t="str">
        <f>'Yakima Regulated Price Out'!K4</f>
        <v>Apr</v>
      </c>
      <c r="K4" s="161" t="str">
        <f>'Yakima Regulated Price Out'!L4</f>
        <v>May</v>
      </c>
      <c r="L4" s="163" t="str">
        <f>'Yakima Regulated Price Out'!M4</f>
        <v>Jun</v>
      </c>
      <c r="M4" s="162" t="str">
        <f>'Yakima Regulated Price Out'!N4</f>
        <v>Jul</v>
      </c>
      <c r="N4" s="162" t="str">
        <f>'Yakima Regulated Price Out'!O4</f>
        <v>Aug</v>
      </c>
      <c r="O4" s="162" t="str">
        <f>'Yakima Regulated Price Out'!P4</f>
        <v>Sep</v>
      </c>
      <c r="P4" s="162" t="str">
        <f>'Yakima Regulated Price Out'!Q4</f>
        <v>Oct</v>
      </c>
      <c r="Q4" s="162" t="str">
        <f>'Yakima Regulated Price Out'!R4</f>
        <v>Nov</v>
      </c>
      <c r="R4" s="162" t="str">
        <f>'Yakima Regulated Price Out'!S4</f>
        <v>Dec</v>
      </c>
      <c r="S4" s="68" t="s">
        <v>0</v>
      </c>
      <c r="T4" s="2"/>
      <c r="U4" s="138" t="str">
        <f>G4</f>
        <v>Jan</v>
      </c>
      <c r="V4" s="138" t="str">
        <f t="shared" ref="V4:AF4" si="0">H4</f>
        <v>Feb</v>
      </c>
      <c r="W4" s="138" t="str">
        <f t="shared" si="0"/>
        <v>Mar</v>
      </c>
      <c r="X4" s="138" t="str">
        <f t="shared" si="0"/>
        <v>Apr</v>
      </c>
      <c r="Y4" s="138" t="str">
        <f t="shared" si="0"/>
        <v>May</v>
      </c>
      <c r="Z4" s="174" t="str">
        <f t="shared" si="0"/>
        <v>Jun</v>
      </c>
      <c r="AA4" s="148" t="str">
        <f t="shared" si="0"/>
        <v>Jul</v>
      </c>
      <c r="AB4" s="148" t="str">
        <f t="shared" si="0"/>
        <v>Aug</v>
      </c>
      <c r="AC4" s="148" t="str">
        <f t="shared" si="0"/>
        <v>Sep</v>
      </c>
      <c r="AD4" s="148" t="str">
        <f t="shared" si="0"/>
        <v>Oct</v>
      </c>
      <c r="AE4" s="148" t="str">
        <f t="shared" si="0"/>
        <v>Nov</v>
      </c>
      <c r="AF4" s="148" t="str">
        <f t="shared" si="0"/>
        <v>Dec</v>
      </c>
      <c r="AG4" s="35" t="s">
        <v>413</v>
      </c>
      <c r="AJ4" s="253" t="s">
        <v>504</v>
      </c>
      <c r="AK4" s="254"/>
      <c r="AL4" s="253" t="s">
        <v>505</v>
      </c>
      <c r="AM4" s="254"/>
      <c r="AN4" s="253" t="s">
        <v>506</v>
      </c>
      <c r="AO4" s="254"/>
    </row>
    <row r="5" spans="1:41" ht="13.5" customHeight="1">
      <c r="A5" s="7" t="s">
        <v>1</v>
      </c>
      <c r="B5" s="5" t="s">
        <v>2</v>
      </c>
      <c r="C5" s="168">
        <v>44562</v>
      </c>
      <c r="D5" s="166">
        <v>44927</v>
      </c>
      <c r="E5" s="8">
        <v>45078</v>
      </c>
      <c r="F5" s="5"/>
      <c r="G5" s="161" t="s">
        <v>3</v>
      </c>
      <c r="H5" s="161" t="s">
        <v>3</v>
      </c>
      <c r="I5" s="161" t="s">
        <v>3</v>
      </c>
      <c r="J5" s="161" t="s">
        <v>3</v>
      </c>
      <c r="K5" s="161" t="s">
        <v>3</v>
      </c>
      <c r="L5" s="163" t="s">
        <v>3</v>
      </c>
      <c r="M5" s="162" t="s">
        <v>3</v>
      </c>
      <c r="N5" s="162" t="s">
        <v>3</v>
      </c>
      <c r="O5" s="162" t="s">
        <v>3</v>
      </c>
      <c r="P5" s="162" t="s">
        <v>3</v>
      </c>
      <c r="Q5" s="162" t="s">
        <v>3</v>
      </c>
      <c r="R5" s="162" t="s">
        <v>3</v>
      </c>
      <c r="S5" s="68" t="s">
        <v>3</v>
      </c>
      <c r="T5" s="5"/>
      <c r="U5" s="37" t="s">
        <v>4</v>
      </c>
      <c r="V5" s="37" t="s">
        <v>4</v>
      </c>
      <c r="W5" s="37" t="s">
        <v>4</v>
      </c>
      <c r="X5" s="37" t="s">
        <v>4</v>
      </c>
      <c r="Y5" s="37" t="s">
        <v>4</v>
      </c>
      <c r="Z5" s="164" t="s">
        <v>4</v>
      </c>
      <c r="AA5" s="137" t="s">
        <v>4</v>
      </c>
      <c r="AB5" s="137" t="s">
        <v>4</v>
      </c>
      <c r="AC5" s="137" t="s">
        <v>4</v>
      </c>
      <c r="AD5" s="137" t="s">
        <v>4</v>
      </c>
      <c r="AE5" s="137" t="s">
        <v>4</v>
      </c>
      <c r="AF5" s="137" t="s">
        <v>4</v>
      </c>
      <c r="AG5" s="37" t="s">
        <v>4</v>
      </c>
      <c r="AJ5" s="216" t="s">
        <v>507</v>
      </c>
      <c r="AK5" s="217" t="s">
        <v>508</v>
      </c>
      <c r="AL5" s="216" t="s">
        <v>507</v>
      </c>
      <c r="AM5" s="217" t="s">
        <v>508</v>
      </c>
      <c r="AN5" s="216" t="s">
        <v>507</v>
      </c>
      <c r="AO5" s="217" t="s">
        <v>508</v>
      </c>
    </row>
    <row r="6" spans="1:41" ht="12" customHeight="1">
      <c r="AJ6" s="29"/>
      <c r="AK6" s="29"/>
      <c r="AL6" s="29"/>
      <c r="AM6" s="29"/>
      <c r="AN6" s="29"/>
      <c r="AO6" s="29"/>
    </row>
    <row r="7" spans="1:41" s="2" customFormat="1" ht="12" customHeight="1">
      <c r="C7" s="3"/>
      <c r="D7" s="3"/>
      <c r="E7" s="3"/>
      <c r="U7" s="22"/>
      <c r="V7" s="22"/>
      <c r="W7" s="22"/>
      <c r="X7" s="22"/>
      <c r="Y7" s="22"/>
      <c r="Z7" s="22"/>
      <c r="AA7" s="22"/>
      <c r="AB7" s="22"/>
      <c r="AC7" s="22"/>
      <c r="AD7" s="22"/>
      <c r="AE7" s="22"/>
      <c r="AF7" s="22"/>
      <c r="AG7" s="22"/>
      <c r="AJ7" s="52"/>
      <c r="AK7" s="52"/>
      <c r="AL7" s="52"/>
      <c r="AM7" s="52"/>
      <c r="AN7" s="52"/>
      <c r="AO7" s="52"/>
    </row>
    <row r="8" spans="1:41" s="2" customFormat="1" ht="12" customHeight="1">
      <c r="A8" s="9"/>
      <c r="B8" s="9"/>
      <c r="C8" s="3"/>
      <c r="D8" s="3"/>
      <c r="E8" s="3"/>
      <c r="F8" s="10"/>
      <c r="T8" s="10"/>
      <c r="U8" s="22"/>
      <c r="V8" s="22"/>
      <c r="W8" s="22"/>
      <c r="X8" s="22"/>
      <c r="Y8" s="22"/>
      <c r="Z8" s="22"/>
      <c r="AA8" s="22"/>
      <c r="AB8" s="22"/>
      <c r="AC8" s="22"/>
      <c r="AD8" s="22"/>
      <c r="AE8" s="22"/>
      <c r="AF8" s="22"/>
      <c r="AG8" s="22"/>
      <c r="AJ8" s="52"/>
      <c r="AK8" s="52"/>
      <c r="AL8" s="52"/>
      <c r="AM8" s="52"/>
      <c r="AN8" s="52"/>
      <c r="AO8" s="52"/>
    </row>
    <row r="9" spans="1:41" s="2" customFormat="1" ht="12" customHeight="1">
      <c r="A9" s="11" t="s">
        <v>5</v>
      </c>
      <c r="B9" s="11" t="s">
        <v>5</v>
      </c>
      <c r="C9" s="3"/>
      <c r="D9" s="3"/>
      <c r="E9" s="3"/>
      <c r="F9" s="10"/>
      <c r="T9" s="10"/>
      <c r="U9" s="22"/>
      <c r="V9" s="22"/>
      <c r="W9" s="22"/>
      <c r="X9" s="22"/>
      <c r="Y9" s="22"/>
      <c r="Z9" s="22"/>
      <c r="AA9" s="22"/>
      <c r="AB9" s="22"/>
      <c r="AC9" s="22"/>
      <c r="AD9" s="22"/>
      <c r="AE9" s="22"/>
      <c r="AF9" s="22"/>
      <c r="AG9" s="22"/>
      <c r="AJ9" s="52"/>
      <c r="AK9" s="52"/>
      <c r="AL9" s="52"/>
      <c r="AM9" s="52"/>
      <c r="AN9" s="52"/>
      <c r="AO9" s="52"/>
    </row>
    <row r="10" spans="1:41" s="2" customFormat="1" ht="12" customHeight="1">
      <c r="A10" s="11"/>
      <c r="B10" s="11"/>
      <c r="C10" s="3"/>
      <c r="D10" s="3"/>
      <c r="E10" s="3"/>
      <c r="F10" s="10"/>
      <c r="T10" s="10"/>
      <c r="U10" s="22"/>
      <c r="V10" s="22"/>
      <c r="W10" s="22"/>
      <c r="X10" s="22"/>
      <c r="Y10" s="22"/>
      <c r="Z10" s="22"/>
      <c r="AA10" s="22"/>
      <c r="AB10" s="22"/>
      <c r="AC10" s="22"/>
      <c r="AD10" s="22"/>
      <c r="AE10" s="22"/>
      <c r="AF10" s="22"/>
      <c r="AG10" s="22"/>
      <c r="AJ10" s="52"/>
      <c r="AK10" s="52"/>
      <c r="AL10" s="52"/>
      <c r="AM10" s="52"/>
      <c r="AN10" s="52"/>
      <c r="AO10" s="52"/>
    </row>
    <row r="11" spans="1:41" s="2" customFormat="1" ht="12" customHeight="1">
      <c r="A11" s="12" t="s">
        <v>6</v>
      </c>
      <c r="B11" s="12" t="s">
        <v>6</v>
      </c>
      <c r="C11" s="13"/>
      <c r="D11" s="13"/>
      <c r="E11" s="13"/>
      <c r="F11" s="13"/>
      <c r="G11" s="15"/>
      <c r="H11" s="15"/>
      <c r="I11" s="15"/>
      <c r="J11" s="15"/>
      <c r="K11" s="15"/>
      <c r="L11" s="15"/>
      <c r="M11" s="15"/>
      <c r="N11" s="15"/>
      <c r="O11" s="15"/>
      <c r="P11" s="15"/>
      <c r="Q11" s="15"/>
      <c r="R11" s="15"/>
      <c r="S11" s="15"/>
      <c r="T11" s="13"/>
      <c r="U11" s="22"/>
      <c r="V11" s="22"/>
      <c r="W11" s="22"/>
      <c r="X11" s="22"/>
      <c r="Y11" s="22"/>
      <c r="Z11" s="22"/>
      <c r="AA11" s="22"/>
      <c r="AB11" s="22"/>
      <c r="AC11" s="22"/>
      <c r="AD11" s="22"/>
      <c r="AE11" s="22"/>
      <c r="AF11" s="22"/>
      <c r="AG11" s="22"/>
      <c r="AJ11" s="52"/>
      <c r="AK11" s="52"/>
      <c r="AL11" s="52"/>
      <c r="AM11" s="52"/>
      <c r="AN11" s="52"/>
      <c r="AO11" s="52"/>
    </row>
    <row r="12" spans="1:41" s="2" customFormat="1" ht="12" customHeight="1">
      <c r="A12" s="29" t="s">
        <v>62</v>
      </c>
      <c r="B12" s="29" t="s">
        <v>37</v>
      </c>
      <c r="C12" s="13">
        <v>11.360000000000001</v>
      </c>
      <c r="D12" s="13">
        <v>11.700799999999999</v>
      </c>
      <c r="E12" s="13">
        <v>12.36</v>
      </c>
      <c r="F12" s="13"/>
      <c r="G12" s="14">
        <v>140.4</v>
      </c>
      <c r="H12" s="14">
        <v>140.4</v>
      </c>
      <c r="I12" s="14">
        <v>140.4</v>
      </c>
      <c r="J12" s="14">
        <v>140.4</v>
      </c>
      <c r="K12" s="14">
        <v>140.4</v>
      </c>
      <c r="L12" s="14">
        <v>148.32</v>
      </c>
      <c r="M12" s="14">
        <v>147.68</v>
      </c>
      <c r="N12" s="14">
        <v>147.68</v>
      </c>
      <c r="O12" s="14">
        <v>136.32</v>
      </c>
      <c r="P12" s="14">
        <v>136.32</v>
      </c>
      <c r="Q12" s="14">
        <v>136.32</v>
      </c>
      <c r="R12" s="14">
        <v>136.32</v>
      </c>
      <c r="S12" s="14">
        <f t="shared" ref="S12:S15" si="1">SUM(G12:R12)</f>
        <v>1690.9599999999998</v>
      </c>
      <c r="T12" s="13"/>
      <c r="U12" s="88">
        <f>+(G12/$D12)</f>
        <v>11.999179543279093</v>
      </c>
      <c r="V12" s="88">
        <f t="shared" ref="V12:Y14" si="2">+(H12/$D12)</f>
        <v>11.999179543279093</v>
      </c>
      <c r="W12" s="88">
        <f t="shared" si="2"/>
        <v>11.999179543279093</v>
      </c>
      <c r="X12" s="88">
        <f t="shared" si="2"/>
        <v>11.999179543279093</v>
      </c>
      <c r="Y12" s="88">
        <f t="shared" si="2"/>
        <v>11.999179543279093</v>
      </c>
      <c r="Z12" s="88">
        <f>+(L12/$E12)</f>
        <v>12</v>
      </c>
      <c r="AA12" s="88">
        <f t="shared" ref="AA12:AF14" si="3">+(M12/$C12)</f>
        <v>13</v>
      </c>
      <c r="AB12" s="88">
        <f t="shared" si="3"/>
        <v>13</v>
      </c>
      <c r="AC12" s="88">
        <f t="shared" si="3"/>
        <v>11.999999999999998</v>
      </c>
      <c r="AD12" s="88">
        <f t="shared" si="3"/>
        <v>11.999999999999998</v>
      </c>
      <c r="AE12" s="88">
        <f t="shared" si="3"/>
        <v>11.999999999999998</v>
      </c>
      <c r="AF12" s="88">
        <f t="shared" si="3"/>
        <v>11.999999999999998</v>
      </c>
      <c r="AG12" s="88">
        <f>SUM(U12:AF12)/12</f>
        <v>12.166324809699622</v>
      </c>
      <c r="AJ12" s="52">
        <v>1</v>
      </c>
      <c r="AK12" s="222">
        <f t="shared" ref="AK12:AK14" si="4">+AJ12*AG12</f>
        <v>12.166324809699622</v>
      </c>
      <c r="AL12" s="52"/>
      <c r="AM12" s="52"/>
      <c r="AN12" s="52"/>
      <c r="AO12" s="52"/>
    </row>
    <row r="13" spans="1:41" s="2" customFormat="1" ht="12" customHeight="1">
      <c r="A13" s="29" t="s">
        <v>63</v>
      </c>
      <c r="B13" s="29" t="s">
        <v>38</v>
      </c>
      <c r="C13" s="13">
        <v>12.180000000000001</v>
      </c>
      <c r="D13" s="13">
        <v>12.545400000000001</v>
      </c>
      <c r="E13" s="13">
        <v>13.31</v>
      </c>
      <c r="F13" s="13"/>
      <c r="G13" s="14">
        <v>150.6</v>
      </c>
      <c r="H13" s="14">
        <v>150.6</v>
      </c>
      <c r="I13" s="14">
        <v>150.6</v>
      </c>
      <c r="J13" s="14">
        <v>150.6</v>
      </c>
      <c r="K13" s="14">
        <v>150.6</v>
      </c>
      <c r="L13" s="14">
        <v>146.41</v>
      </c>
      <c r="M13" s="14">
        <v>146.16</v>
      </c>
      <c r="N13" s="14">
        <v>146.16</v>
      </c>
      <c r="O13" s="14">
        <v>146.16</v>
      </c>
      <c r="P13" s="14">
        <v>146.16</v>
      </c>
      <c r="Q13" s="14">
        <v>146.16</v>
      </c>
      <c r="R13" s="14">
        <v>146.16</v>
      </c>
      <c r="S13" s="14">
        <f t="shared" si="1"/>
        <v>1776.3700000000003</v>
      </c>
      <c r="T13" s="13"/>
      <c r="U13" s="88">
        <f t="shared" ref="U13:U14" si="5">+(G13/$D13)</f>
        <v>12.004400019130516</v>
      </c>
      <c r="V13" s="88">
        <f t="shared" si="2"/>
        <v>12.004400019130516</v>
      </c>
      <c r="W13" s="88">
        <f t="shared" si="2"/>
        <v>12.004400019130516</v>
      </c>
      <c r="X13" s="88">
        <f t="shared" si="2"/>
        <v>12.004400019130516</v>
      </c>
      <c r="Y13" s="88">
        <f t="shared" si="2"/>
        <v>12.004400019130516</v>
      </c>
      <c r="Z13" s="88">
        <f t="shared" ref="Z13" si="6">+(L13/$E13)</f>
        <v>11</v>
      </c>
      <c r="AA13" s="88">
        <f t="shared" si="3"/>
        <v>11.999999999999998</v>
      </c>
      <c r="AB13" s="88">
        <f t="shared" si="3"/>
        <v>11.999999999999998</v>
      </c>
      <c r="AC13" s="88">
        <f t="shared" si="3"/>
        <v>11.999999999999998</v>
      </c>
      <c r="AD13" s="88">
        <f t="shared" si="3"/>
        <v>11.999999999999998</v>
      </c>
      <c r="AE13" s="88">
        <f t="shared" si="3"/>
        <v>11.999999999999998</v>
      </c>
      <c r="AF13" s="88">
        <f t="shared" si="3"/>
        <v>11.999999999999998</v>
      </c>
      <c r="AG13" s="88">
        <f>SUM(U13:AF13)/12</f>
        <v>11.918500007971048</v>
      </c>
      <c r="AJ13" s="52">
        <v>1</v>
      </c>
      <c r="AK13" s="222">
        <f t="shared" si="4"/>
        <v>11.918500007971048</v>
      </c>
      <c r="AL13" s="52"/>
      <c r="AM13" s="52"/>
      <c r="AN13" s="52"/>
      <c r="AO13" s="52"/>
    </row>
    <row r="14" spans="1:41" s="2" customFormat="1" ht="12" customHeight="1">
      <c r="A14" s="29" t="s">
        <v>64</v>
      </c>
      <c r="B14" s="29" t="s">
        <v>39</v>
      </c>
      <c r="C14" s="13">
        <v>13.110000000000003</v>
      </c>
      <c r="D14" s="13">
        <v>13.503299999999999</v>
      </c>
      <c r="E14" s="13">
        <v>14.45</v>
      </c>
      <c r="F14" s="13"/>
      <c r="G14" s="14">
        <v>4495.5</v>
      </c>
      <c r="H14" s="14">
        <v>4495.5</v>
      </c>
      <c r="I14" s="14">
        <v>4495.5</v>
      </c>
      <c r="J14" s="14">
        <v>4509</v>
      </c>
      <c r="K14" s="14">
        <v>4509</v>
      </c>
      <c r="L14" s="14">
        <v>4840.75</v>
      </c>
      <c r="M14" s="14">
        <v>4339.41</v>
      </c>
      <c r="N14" s="14">
        <v>4326.3</v>
      </c>
      <c r="O14" s="14">
        <v>4365.63</v>
      </c>
      <c r="P14" s="14">
        <v>4365.63</v>
      </c>
      <c r="Q14" s="14">
        <v>4352.5200000000004</v>
      </c>
      <c r="R14" s="14">
        <v>4365.63</v>
      </c>
      <c r="S14" s="14">
        <f t="shared" si="1"/>
        <v>53460.369999999988</v>
      </c>
      <c r="T14" s="13"/>
      <c r="U14" s="88">
        <f t="shared" si="5"/>
        <v>332.9186198929151</v>
      </c>
      <c r="V14" s="88">
        <f t="shared" si="2"/>
        <v>332.9186198929151</v>
      </c>
      <c r="W14" s="88">
        <f t="shared" si="2"/>
        <v>332.9186198929151</v>
      </c>
      <c r="X14" s="88">
        <f>+(J14/$D14)</f>
        <v>333.91837550820912</v>
      </c>
      <c r="Y14" s="88">
        <f t="shared" si="2"/>
        <v>333.91837550820912</v>
      </c>
      <c r="Z14" s="88">
        <f>+(L14/$E14)</f>
        <v>335</v>
      </c>
      <c r="AA14" s="88">
        <f t="shared" si="3"/>
        <v>330.99999999999989</v>
      </c>
      <c r="AB14" s="88">
        <f t="shared" si="3"/>
        <v>329.99999999999994</v>
      </c>
      <c r="AC14" s="88">
        <f t="shared" si="3"/>
        <v>332.99999999999994</v>
      </c>
      <c r="AD14" s="88">
        <f t="shared" si="3"/>
        <v>332.99999999999994</v>
      </c>
      <c r="AE14" s="88">
        <f t="shared" si="3"/>
        <v>331.99999999999994</v>
      </c>
      <c r="AF14" s="88">
        <f t="shared" si="3"/>
        <v>332.99999999999994</v>
      </c>
      <c r="AG14" s="88">
        <f>SUM(U14:AF14)/12</f>
        <v>332.79938422459696</v>
      </c>
      <c r="AJ14" s="52">
        <v>1</v>
      </c>
      <c r="AK14" s="222">
        <f t="shared" si="4"/>
        <v>332.79938422459696</v>
      </c>
      <c r="AL14" s="52"/>
      <c r="AM14" s="52"/>
      <c r="AN14" s="52"/>
      <c r="AO14" s="52"/>
    </row>
    <row r="15" spans="1:41" s="2" customFormat="1" ht="12" customHeight="1">
      <c r="A15" s="29" t="s">
        <v>66</v>
      </c>
      <c r="B15" s="29" t="s">
        <v>41</v>
      </c>
      <c r="C15" s="13">
        <v>2.0499999999999998</v>
      </c>
      <c r="D15" s="13">
        <v>2.0499999999999998</v>
      </c>
      <c r="E15" s="13">
        <v>2.0499999999999998</v>
      </c>
      <c r="F15" s="13"/>
      <c r="G15" s="14">
        <v>47.74</v>
      </c>
      <c r="H15" s="14">
        <v>201.81</v>
      </c>
      <c r="I15" s="14">
        <v>65.099999999999994</v>
      </c>
      <c r="J15" s="14">
        <v>208.32</v>
      </c>
      <c r="K15" s="14">
        <v>108.5</v>
      </c>
      <c r="L15" s="14">
        <v>316.39999999999998</v>
      </c>
      <c r="M15" s="14">
        <v>80.180000000000007</v>
      </c>
      <c r="N15" s="14">
        <v>381.91</v>
      </c>
      <c r="O15" s="14">
        <v>124.49</v>
      </c>
      <c r="P15" s="14">
        <v>63.3</v>
      </c>
      <c r="Q15" s="14">
        <v>166.69</v>
      </c>
      <c r="R15" s="14">
        <v>94.95</v>
      </c>
      <c r="S15" s="14">
        <f t="shared" si="1"/>
        <v>1859.39</v>
      </c>
      <c r="T15" s="13"/>
      <c r="U15" s="88"/>
      <c r="V15" s="88"/>
      <c r="W15" s="88"/>
      <c r="X15" s="88"/>
      <c r="Y15" s="88"/>
      <c r="Z15" s="88"/>
      <c r="AA15" s="88"/>
      <c r="AB15" s="88"/>
      <c r="AC15" s="88"/>
      <c r="AD15" s="88"/>
      <c r="AE15" s="88"/>
      <c r="AF15" s="88"/>
      <c r="AG15" s="88"/>
      <c r="AJ15" s="52"/>
      <c r="AK15" s="52"/>
      <c r="AL15" s="52"/>
      <c r="AM15" s="52"/>
      <c r="AN15" s="52"/>
      <c r="AO15" s="52"/>
    </row>
    <row r="16" spans="1:41" s="2" customFormat="1" ht="12" customHeight="1" thickBot="1">
      <c r="A16" s="16"/>
      <c r="B16" s="16"/>
      <c r="C16" s="13"/>
      <c r="D16" s="13"/>
      <c r="E16" s="13"/>
      <c r="F16" s="13"/>
      <c r="G16" s="14"/>
      <c r="H16" s="14"/>
      <c r="I16" s="14"/>
      <c r="J16" s="14"/>
      <c r="K16" s="14"/>
      <c r="L16" s="14"/>
      <c r="M16" s="14"/>
      <c r="N16" s="14"/>
      <c r="O16" s="14"/>
      <c r="P16" s="14"/>
      <c r="Q16" s="14"/>
      <c r="R16" s="14"/>
      <c r="S16" s="14"/>
      <c r="T16" s="13"/>
      <c r="U16" s="22"/>
      <c r="V16" s="22"/>
      <c r="W16" s="22"/>
      <c r="X16" s="22"/>
      <c r="Y16" s="22"/>
      <c r="Z16" s="22"/>
      <c r="AA16" s="22"/>
      <c r="AB16" s="22"/>
      <c r="AC16" s="22"/>
      <c r="AD16" s="22"/>
      <c r="AE16" s="22"/>
      <c r="AF16" s="22"/>
      <c r="AG16" s="22"/>
      <c r="AJ16" s="52"/>
      <c r="AK16" s="52"/>
      <c r="AL16" s="52"/>
      <c r="AM16" s="52"/>
      <c r="AN16" s="52"/>
      <c r="AO16" s="52"/>
    </row>
    <row r="17" spans="1:41" s="2" customFormat="1" ht="12" customHeight="1" thickBot="1">
      <c r="A17" s="9"/>
      <c r="B17" s="17" t="s">
        <v>7</v>
      </c>
      <c r="C17" s="13"/>
      <c r="D17" s="13"/>
      <c r="E17" s="13"/>
      <c r="F17" s="13"/>
      <c r="G17" s="72">
        <f t="shared" ref="G17:S17" si="7">SUM(G12:G16)</f>
        <v>4834.24</v>
      </c>
      <c r="H17" s="72">
        <f t="shared" si="7"/>
        <v>4988.3100000000004</v>
      </c>
      <c r="I17" s="72">
        <f t="shared" si="7"/>
        <v>4851.6000000000004</v>
      </c>
      <c r="J17" s="72">
        <f t="shared" si="7"/>
        <v>5008.32</v>
      </c>
      <c r="K17" s="72">
        <f t="shared" si="7"/>
        <v>4908.5</v>
      </c>
      <c r="L17" s="72">
        <f t="shared" si="7"/>
        <v>5451.8799999999992</v>
      </c>
      <c r="M17" s="72">
        <f t="shared" si="7"/>
        <v>4713.43</v>
      </c>
      <c r="N17" s="72">
        <f t="shared" si="7"/>
        <v>5002.05</v>
      </c>
      <c r="O17" s="72">
        <f t="shared" si="7"/>
        <v>4772.6000000000004</v>
      </c>
      <c r="P17" s="72">
        <f t="shared" si="7"/>
        <v>4711.4100000000008</v>
      </c>
      <c r="Q17" s="72">
        <f t="shared" si="7"/>
        <v>4801.6899999999996</v>
      </c>
      <c r="R17" s="72">
        <f t="shared" si="7"/>
        <v>4743.0600000000004</v>
      </c>
      <c r="S17" s="72">
        <f t="shared" si="7"/>
        <v>58787.089999999989</v>
      </c>
      <c r="T17" s="13"/>
      <c r="U17" s="131">
        <f t="shared" ref="U17:AG17" si="8">SUM(U12:U16)</f>
        <v>356.92219945532469</v>
      </c>
      <c r="V17" s="131">
        <f t="shared" si="8"/>
        <v>356.92219945532469</v>
      </c>
      <c r="W17" s="131">
        <f t="shared" si="8"/>
        <v>356.92219945532469</v>
      </c>
      <c r="X17" s="131">
        <f t="shared" si="8"/>
        <v>357.92195507061871</v>
      </c>
      <c r="Y17" s="131">
        <f t="shared" si="8"/>
        <v>357.92195507061871</v>
      </c>
      <c r="Z17" s="131">
        <f t="shared" si="8"/>
        <v>358</v>
      </c>
      <c r="AA17" s="131">
        <f t="shared" si="8"/>
        <v>355.99999999999989</v>
      </c>
      <c r="AB17" s="131">
        <f t="shared" si="8"/>
        <v>354.99999999999994</v>
      </c>
      <c r="AC17" s="131">
        <f t="shared" si="8"/>
        <v>356.99999999999994</v>
      </c>
      <c r="AD17" s="131">
        <f t="shared" si="8"/>
        <v>356.99999999999994</v>
      </c>
      <c r="AE17" s="131">
        <f t="shared" si="8"/>
        <v>355.99999999999994</v>
      </c>
      <c r="AF17" s="131">
        <f t="shared" si="8"/>
        <v>356.99999999999994</v>
      </c>
      <c r="AG17" s="82">
        <f t="shared" si="8"/>
        <v>356.88420904226763</v>
      </c>
      <c r="AJ17" s="52"/>
      <c r="AK17" s="89">
        <f>SUM(AK12:AK15)</f>
        <v>356.88420904226763</v>
      </c>
      <c r="AL17" s="52"/>
      <c r="AM17" s="89">
        <f>SUM(AM12:AM15)</f>
        <v>0</v>
      </c>
      <c r="AN17" s="52"/>
      <c r="AO17" s="89">
        <f>SUM(AO12:AO15)</f>
        <v>0</v>
      </c>
    </row>
    <row r="18" spans="1:41" s="2" customFormat="1" ht="12" customHeight="1">
      <c r="A18" s="11"/>
      <c r="B18" s="19"/>
      <c r="C18" s="13"/>
      <c r="D18" s="13"/>
      <c r="E18" s="13"/>
      <c r="F18" s="13"/>
      <c r="G18" s="15"/>
      <c r="H18" s="15"/>
      <c r="I18" s="15"/>
      <c r="J18" s="15"/>
      <c r="K18" s="15"/>
      <c r="L18" s="15"/>
      <c r="M18" s="15"/>
      <c r="N18" s="15"/>
      <c r="O18" s="15"/>
      <c r="P18" s="15"/>
      <c r="Q18" s="15"/>
      <c r="R18" s="15"/>
      <c r="S18" s="15"/>
      <c r="T18" s="13"/>
      <c r="U18" s="22"/>
      <c r="V18" s="22"/>
      <c r="W18" s="22"/>
      <c r="X18" s="22"/>
      <c r="Y18" s="22"/>
      <c r="Z18" s="22"/>
      <c r="AA18" s="22"/>
      <c r="AB18" s="22"/>
      <c r="AC18" s="22"/>
      <c r="AD18" s="22"/>
      <c r="AE18" s="22"/>
      <c r="AF18" s="22"/>
      <c r="AG18" s="22"/>
      <c r="AJ18" s="52"/>
    </row>
    <row r="19" spans="1:41" s="2" customFormat="1" ht="12" customHeight="1">
      <c r="A19" s="12" t="s">
        <v>8</v>
      </c>
      <c r="B19" s="12" t="s">
        <v>8</v>
      </c>
      <c r="C19" s="13"/>
      <c r="D19" s="13"/>
      <c r="E19" s="13"/>
      <c r="F19" s="13"/>
      <c r="G19" s="15"/>
      <c r="H19" s="15"/>
      <c r="I19" s="15"/>
      <c r="J19" s="15"/>
      <c r="K19" s="15"/>
      <c r="L19" s="15"/>
      <c r="M19" s="15"/>
      <c r="N19" s="15"/>
      <c r="O19" s="15"/>
      <c r="P19" s="15"/>
      <c r="Q19" s="15"/>
      <c r="R19" s="15"/>
      <c r="S19" s="15"/>
      <c r="T19" s="13"/>
      <c r="U19" s="22"/>
      <c r="V19" s="22"/>
      <c r="W19" s="22"/>
      <c r="X19" s="22"/>
      <c r="Y19" s="22"/>
      <c r="Z19" s="22"/>
      <c r="AA19" s="22"/>
      <c r="AB19" s="22"/>
      <c r="AC19" s="22"/>
      <c r="AD19" s="22"/>
      <c r="AE19" s="22"/>
      <c r="AF19" s="22"/>
      <c r="AG19" s="22"/>
    </row>
    <row r="20" spans="1:41" s="2" customFormat="1" ht="12" customHeight="1">
      <c r="A20" s="21"/>
      <c r="B20" s="22"/>
      <c r="C20" s="13"/>
      <c r="D20" s="13"/>
      <c r="E20" s="13"/>
      <c r="F20" s="13"/>
      <c r="G20" s="14"/>
      <c r="H20" s="14"/>
      <c r="I20" s="14"/>
      <c r="J20" s="14"/>
      <c r="K20" s="14"/>
      <c r="L20" s="14"/>
      <c r="M20" s="14"/>
      <c r="N20" s="14"/>
      <c r="O20" s="14"/>
      <c r="P20" s="14"/>
      <c r="Q20" s="14"/>
      <c r="R20" s="14"/>
      <c r="S20" s="14"/>
      <c r="T20" s="13"/>
      <c r="U20" s="22"/>
      <c r="V20" s="22"/>
      <c r="W20" s="22"/>
      <c r="X20" s="22"/>
      <c r="Y20" s="22"/>
      <c r="Z20" s="22"/>
      <c r="AA20" s="22"/>
      <c r="AB20" s="22"/>
      <c r="AC20" s="22"/>
      <c r="AD20" s="22"/>
      <c r="AE20" s="22"/>
      <c r="AF20" s="22"/>
      <c r="AG20" s="22"/>
    </row>
    <row r="21" spans="1:41" s="2" customFormat="1" ht="12" customHeight="1">
      <c r="A21" s="9"/>
      <c r="B21" s="17" t="s">
        <v>9</v>
      </c>
      <c r="C21" s="13"/>
      <c r="D21" s="13"/>
      <c r="E21" s="13"/>
      <c r="F21" s="13"/>
      <c r="G21" s="18">
        <f>SUM(G20:G20)</f>
        <v>0</v>
      </c>
      <c r="H21" s="18">
        <f t="shared" ref="H21:S21" si="9">SUM(H20:H20)</f>
        <v>0</v>
      </c>
      <c r="I21" s="18">
        <f t="shared" si="9"/>
        <v>0</v>
      </c>
      <c r="J21" s="18">
        <f t="shared" si="9"/>
        <v>0</v>
      </c>
      <c r="K21" s="18">
        <f t="shared" si="9"/>
        <v>0</v>
      </c>
      <c r="L21" s="18">
        <f t="shared" si="9"/>
        <v>0</v>
      </c>
      <c r="M21" s="18">
        <f t="shared" si="9"/>
        <v>0</v>
      </c>
      <c r="N21" s="18">
        <f t="shared" si="9"/>
        <v>0</v>
      </c>
      <c r="O21" s="18">
        <f t="shared" si="9"/>
        <v>0</v>
      </c>
      <c r="P21" s="18">
        <f t="shared" si="9"/>
        <v>0</v>
      </c>
      <c r="Q21" s="18">
        <f t="shared" si="9"/>
        <v>0</v>
      </c>
      <c r="R21" s="18">
        <f t="shared" si="9"/>
        <v>0</v>
      </c>
      <c r="S21" s="18">
        <f t="shared" si="9"/>
        <v>0</v>
      </c>
      <c r="T21" s="13"/>
    </row>
    <row r="22" spans="1:41" s="2" customFormat="1" ht="12" customHeight="1">
      <c r="A22" s="9"/>
      <c r="B22" s="17"/>
      <c r="C22" s="13"/>
      <c r="D22" s="13"/>
      <c r="E22" s="13"/>
      <c r="F22" s="13"/>
      <c r="G22" s="15"/>
      <c r="H22" s="15"/>
      <c r="I22" s="15"/>
      <c r="J22" s="15"/>
      <c r="K22" s="15"/>
      <c r="L22" s="15"/>
      <c r="M22" s="15"/>
      <c r="N22" s="15"/>
      <c r="O22" s="15"/>
      <c r="P22" s="15"/>
      <c r="Q22" s="15"/>
      <c r="R22" s="15"/>
      <c r="S22" s="15"/>
      <c r="T22" s="13"/>
      <c r="U22" s="22"/>
      <c r="V22" s="22"/>
      <c r="W22" s="22"/>
      <c r="X22" s="22"/>
      <c r="Y22" s="22"/>
      <c r="Z22" s="22"/>
      <c r="AA22" s="22"/>
      <c r="AB22" s="22"/>
      <c r="AC22" s="22"/>
      <c r="AD22" s="22"/>
      <c r="AE22" s="22"/>
      <c r="AF22" s="22"/>
      <c r="AG22" s="22"/>
    </row>
    <row r="23" spans="1:41" s="2" customFormat="1" ht="12" customHeight="1" thickBot="1">
      <c r="A23" s="23" t="s">
        <v>10</v>
      </c>
      <c r="B23" s="23" t="s">
        <v>10</v>
      </c>
      <c r="C23" s="13"/>
      <c r="D23" s="13"/>
      <c r="E23" s="13"/>
      <c r="F23" s="13"/>
      <c r="G23" s="15"/>
      <c r="H23" s="15"/>
      <c r="I23" s="15"/>
      <c r="J23" s="15"/>
      <c r="K23" s="15"/>
      <c r="L23" s="15"/>
      <c r="M23" s="15"/>
      <c r="N23" s="15"/>
      <c r="O23" s="15"/>
      <c r="P23" s="15"/>
      <c r="Q23" s="15"/>
      <c r="R23" s="15"/>
      <c r="S23" s="15"/>
      <c r="T23" s="13"/>
    </row>
    <row r="24" spans="1:41" s="2" customFormat="1" ht="12" customHeight="1" thickBot="1">
      <c r="A24" s="29" t="s">
        <v>81</v>
      </c>
      <c r="B24" s="29" t="s">
        <v>82</v>
      </c>
      <c r="C24" s="13">
        <v>7.23</v>
      </c>
      <c r="D24" s="13">
        <v>7.4469000000000003</v>
      </c>
      <c r="E24" s="13">
        <v>7.45</v>
      </c>
      <c r="F24" s="20"/>
      <c r="G24" s="14">
        <v>692.85</v>
      </c>
      <c r="H24" s="14">
        <v>692.85</v>
      </c>
      <c r="I24" s="14">
        <v>692.85</v>
      </c>
      <c r="J24" s="14">
        <v>715.2</v>
      </c>
      <c r="K24" s="14">
        <v>730.1</v>
      </c>
      <c r="L24" s="14">
        <v>730.1</v>
      </c>
      <c r="M24" s="14">
        <v>686.85</v>
      </c>
      <c r="N24" s="14">
        <v>694.08</v>
      </c>
      <c r="O24" s="14">
        <v>701.31</v>
      </c>
      <c r="P24" s="14">
        <v>701.31</v>
      </c>
      <c r="Q24" s="14">
        <v>694.08</v>
      </c>
      <c r="R24" s="14">
        <v>679.62</v>
      </c>
      <c r="S24" s="14">
        <f t="shared" ref="S24" si="10">SUM(G24:R24)</f>
        <v>8411.2000000000007</v>
      </c>
      <c r="T24" s="20"/>
      <c r="U24" s="88">
        <f>+(G24/$D24)</f>
        <v>93.038714095798255</v>
      </c>
      <c r="V24" s="88">
        <f t="shared" ref="V24" si="11">+(H24/$D24)</f>
        <v>93.038714095798255</v>
      </c>
      <c r="W24" s="88">
        <f t="shared" ref="W24" si="12">+(I24/$D24)</f>
        <v>93.038714095798255</v>
      </c>
      <c r="X24" s="88">
        <f t="shared" ref="X24" si="13">+(J24/$D24)</f>
        <v>96.039962937598204</v>
      </c>
      <c r="Y24" s="88">
        <f t="shared" ref="Y24" si="14">+(K24/$D24)</f>
        <v>98.040795498798161</v>
      </c>
      <c r="Z24" s="88">
        <f>+(L24/$E24)</f>
        <v>98</v>
      </c>
      <c r="AA24" s="88">
        <f t="shared" ref="AA24" si="15">+(M24/$C24)</f>
        <v>95</v>
      </c>
      <c r="AB24" s="88">
        <f t="shared" ref="AB24" si="16">+(N24/$C24)</f>
        <v>96</v>
      </c>
      <c r="AC24" s="88">
        <f t="shared" ref="AC24" si="17">+(O24/$C24)</f>
        <v>96.999999999999986</v>
      </c>
      <c r="AD24" s="88">
        <f t="shared" ref="AD24" si="18">+(P24/$C24)</f>
        <v>96.999999999999986</v>
      </c>
      <c r="AE24" s="88">
        <f t="shared" ref="AE24" si="19">+(Q24/$C24)</f>
        <v>96</v>
      </c>
      <c r="AF24" s="88">
        <f t="shared" ref="AF24" si="20">+(R24/$C24)</f>
        <v>94</v>
      </c>
      <c r="AG24" s="135">
        <f>SUM(U24:AF24)/12</f>
        <v>95.516408393649272</v>
      </c>
      <c r="AJ24" s="2">
        <v>1</v>
      </c>
      <c r="AK24" s="89">
        <f>+AJ24*AG24</f>
        <v>95.516408393649272</v>
      </c>
      <c r="AL24" s="52"/>
      <c r="AM24" s="89">
        <f>SUM(AM18:AM21)</f>
        <v>0</v>
      </c>
      <c r="AN24" s="52"/>
      <c r="AO24" s="89">
        <f>SUM(AO18:AO21)</f>
        <v>0</v>
      </c>
    </row>
    <row r="25" spans="1:41" s="2" customFormat="1" ht="12" customHeight="1">
      <c r="A25" s="22"/>
      <c r="B25" s="22"/>
      <c r="C25" s="13"/>
      <c r="D25" s="13"/>
      <c r="E25" s="13"/>
      <c r="F25" s="20"/>
      <c r="G25" s="15"/>
      <c r="H25" s="15"/>
      <c r="I25" s="15"/>
      <c r="J25" s="15"/>
      <c r="K25" s="15"/>
      <c r="L25" s="15"/>
      <c r="M25" s="15"/>
      <c r="N25" s="15"/>
      <c r="O25" s="15"/>
      <c r="P25" s="15"/>
      <c r="Q25" s="15"/>
      <c r="R25" s="15"/>
      <c r="S25" s="15"/>
      <c r="T25" s="20"/>
      <c r="U25" s="22"/>
      <c r="V25" s="22"/>
      <c r="W25" s="22"/>
      <c r="X25" s="22"/>
      <c r="Y25" s="22"/>
      <c r="Z25" s="22"/>
      <c r="AA25" s="22"/>
      <c r="AB25" s="22"/>
      <c r="AC25" s="22"/>
      <c r="AD25" s="22"/>
      <c r="AE25" s="22"/>
      <c r="AF25" s="22"/>
      <c r="AG25" s="22"/>
    </row>
    <row r="26" spans="1:41" s="2" customFormat="1" ht="12" customHeight="1">
      <c r="A26" s="9"/>
      <c r="B26" s="17" t="s">
        <v>11</v>
      </c>
      <c r="C26" s="13"/>
      <c r="D26" s="13"/>
      <c r="E26" s="13"/>
      <c r="F26" s="24"/>
      <c r="G26" s="76">
        <f t="shared" ref="G26:S26" si="21">SUM(G24:G25)</f>
        <v>692.85</v>
      </c>
      <c r="H26" s="76">
        <f t="shared" si="21"/>
        <v>692.85</v>
      </c>
      <c r="I26" s="76">
        <f t="shared" si="21"/>
        <v>692.85</v>
      </c>
      <c r="J26" s="76">
        <f t="shared" si="21"/>
        <v>715.2</v>
      </c>
      <c r="K26" s="76">
        <f t="shared" si="21"/>
        <v>730.1</v>
      </c>
      <c r="L26" s="76">
        <f t="shared" si="21"/>
        <v>730.1</v>
      </c>
      <c r="M26" s="76">
        <f t="shared" si="21"/>
        <v>686.85</v>
      </c>
      <c r="N26" s="76">
        <f t="shared" si="21"/>
        <v>694.08</v>
      </c>
      <c r="O26" s="76">
        <f t="shared" si="21"/>
        <v>701.31</v>
      </c>
      <c r="P26" s="76">
        <f t="shared" si="21"/>
        <v>701.31</v>
      </c>
      <c r="Q26" s="76">
        <f t="shared" si="21"/>
        <v>694.08</v>
      </c>
      <c r="R26" s="76">
        <f t="shared" si="21"/>
        <v>679.62</v>
      </c>
      <c r="S26" s="76">
        <f t="shared" si="21"/>
        <v>8411.2000000000007</v>
      </c>
      <c r="T26" s="24"/>
      <c r="U26" s="22"/>
      <c r="V26" s="22"/>
      <c r="W26" s="22"/>
      <c r="X26" s="22"/>
      <c r="Y26" s="22"/>
      <c r="Z26" s="22"/>
      <c r="AA26" s="22"/>
      <c r="AB26" s="22"/>
      <c r="AC26" s="22"/>
      <c r="AD26" s="22"/>
      <c r="AE26" s="22"/>
      <c r="AF26" s="22"/>
      <c r="AG26" s="22"/>
    </row>
    <row r="27" spans="1:41" s="2" customFormat="1" ht="12" customHeight="1">
      <c r="A27" s="9"/>
      <c r="B27" s="9"/>
      <c r="C27" s="13"/>
      <c r="D27" s="13"/>
      <c r="E27" s="13"/>
      <c r="F27" s="13"/>
      <c r="G27" s="15"/>
      <c r="H27" s="15"/>
      <c r="I27" s="15"/>
      <c r="J27" s="15"/>
      <c r="K27" s="15"/>
      <c r="L27" s="15"/>
      <c r="M27" s="15"/>
      <c r="N27" s="15"/>
      <c r="O27" s="15"/>
      <c r="P27" s="15"/>
      <c r="Q27" s="15"/>
      <c r="R27" s="15"/>
      <c r="S27" s="15"/>
      <c r="T27" s="13"/>
      <c r="U27" s="22"/>
      <c r="V27" s="22"/>
      <c r="W27" s="22"/>
      <c r="X27" s="22"/>
      <c r="Y27" s="22"/>
      <c r="Z27" s="22"/>
      <c r="AA27" s="22"/>
      <c r="AB27" s="22"/>
      <c r="AC27" s="22"/>
      <c r="AD27" s="22"/>
      <c r="AE27" s="22"/>
      <c r="AF27" s="22"/>
      <c r="AG27" s="22"/>
    </row>
    <row r="28" spans="1:41" ht="12" customHeight="1">
      <c r="A28" s="11" t="s">
        <v>12</v>
      </c>
      <c r="B28" s="11" t="s">
        <v>12</v>
      </c>
    </row>
    <row r="29" spans="1:41" ht="12" customHeight="1">
      <c r="A29" s="11"/>
      <c r="B29" s="11"/>
    </row>
    <row r="30" spans="1:41" s="2" customFormat="1" ht="12" customHeight="1">
      <c r="A30" s="12" t="s">
        <v>13</v>
      </c>
      <c r="B30" s="12" t="s">
        <v>13</v>
      </c>
      <c r="C30" s="13"/>
      <c r="D30" s="13"/>
      <c r="E30" s="13"/>
      <c r="F30" s="13"/>
      <c r="G30" s="15"/>
      <c r="H30" s="15"/>
      <c r="I30" s="15"/>
      <c r="J30" s="15"/>
      <c r="K30" s="15"/>
      <c r="L30" s="15"/>
      <c r="M30" s="15"/>
      <c r="N30" s="15"/>
      <c r="O30" s="15"/>
      <c r="P30" s="15"/>
      <c r="Q30" s="15"/>
      <c r="R30" s="15"/>
      <c r="S30" s="15"/>
      <c r="T30" s="13"/>
      <c r="U30" s="22"/>
      <c r="V30" s="22"/>
      <c r="W30" s="22"/>
      <c r="X30" s="22"/>
      <c r="Y30" s="22"/>
      <c r="Z30" s="22"/>
      <c r="AA30" s="22"/>
      <c r="AB30" s="22"/>
      <c r="AC30" s="22"/>
      <c r="AD30" s="22"/>
      <c r="AE30" s="22"/>
      <c r="AF30" s="22"/>
      <c r="AG30" s="22"/>
      <c r="AI30" s="102"/>
    </row>
    <row r="31" spans="1:41" s="2" customFormat="1" ht="12" customHeight="1">
      <c r="A31" s="29" t="s">
        <v>86</v>
      </c>
      <c r="B31" s="29" t="s">
        <v>138</v>
      </c>
      <c r="C31" s="13">
        <v>66.180000000000007</v>
      </c>
      <c r="D31" s="13">
        <v>68.165400000000005</v>
      </c>
      <c r="E31" s="13">
        <v>71.62</v>
      </c>
      <c r="F31" s="13"/>
      <c r="G31" s="14">
        <v>2045.1</v>
      </c>
      <c r="H31" s="14">
        <v>2045.1</v>
      </c>
      <c r="I31" s="14">
        <v>2249.61</v>
      </c>
      <c r="J31" s="14">
        <v>2317.7800000000002</v>
      </c>
      <c r="K31" s="14">
        <v>2317.7800000000002</v>
      </c>
      <c r="L31" s="14">
        <v>2435.08</v>
      </c>
      <c r="M31" s="14">
        <v>2183.94</v>
      </c>
      <c r="N31" s="14">
        <v>2117.7600000000002</v>
      </c>
      <c r="O31" s="14">
        <v>1985.4</v>
      </c>
      <c r="P31" s="14">
        <v>1985.4</v>
      </c>
      <c r="Q31" s="14">
        <v>1919.22</v>
      </c>
      <c r="R31" s="14">
        <v>1919.22</v>
      </c>
      <c r="S31" s="14">
        <f t="shared" ref="S31:S40" si="22">SUM(G31:R31)</f>
        <v>25521.390000000007</v>
      </c>
      <c r="T31" s="13"/>
      <c r="U31" s="88">
        <f t="shared" ref="U31:U35" si="23">+(G31/$D31)</f>
        <v>30.002024487496584</v>
      </c>
      <c r="V31" s="88">
        <f t="shared" ref="V31:V35" si="24">+(H31/$D31)</f>
        <v>30.002024487496584</v>
      </c>
      <c r="W31" s="88">
        <f t="shared" ref="W31:W35" si="25">+(I31/$D31)</f>
        <v>33.002226936246245</v>
      </c>
      <c r="X31" s="88">
        <f t="shared" ref="X31:X35" si="26">+(J31/$D31)</f>
        <v>34.002294419162801</v>
      </c>
      <c r="Y31" s="88">
        <f t="shared" ref="Y31:Y35" si="27">+(K31/$D31)</f>
        <v>34.002294419162801</v>
      </c>
      <c r="Z31" s="88">
        <f t="shared" ref="Z31:Z35" si="28">+(L31/$E31)</f>
        <v>34</v>
      </c>
      <c r="AA31" s="88">
        <f t="shared" ref="AA31:AA35" si="29">+(M31/$C31)</f>
        <v>33</v>
      </c>
      <c r="AB31" s="88">
        <f t="shared" ref="AB31:AB35" si="30">+(N31/$C31)</f>
        <v>32</v>
      </c>
      <c r="AC31" s="88">
        <f t="shared" ref="AC31:AC35" si="31">+(O31/$C31)</f>
        <v>30</v>
      </c>
      <c r="AD31" s="88">
        <f t="shared" ref="AD31:AD35" si="32">+(P31/$C31)</f>
        <v>30</v>
      </c>
      <c r="AE31" s="88">
        <f t="shared" ref="AE31:AE35" si="33">+(Q31/$C31)</f>
        <v>28.999999999999996</v>
      </c>
      <c r="AF31" s="88">
        <f t="shared" ref="AF31:AF35" si="34">+(R31/$C31)</f>
        <v>28.999999999999996</v>
      </c>
      <c r="AG31" s="88">
        <f t="shared" ref="AG31:AG35" si="35">SUM(U31:AF31)/12</f>
        <v>31.500905395797087</v>
      </c>
      <c r="AI31" s="102"/>
      <c r="AL31" s="52">
        <v>1</v>
      </c>
      <c r="AM31" s="218">
        <f>+AG31*AL31</f>
        <v>31.500905395797087</v>
      </c>
    </row>
    <row r="32" spans="1:41" s="2" customFormat="1" ht="12" customHeight="1">
      <c r="A32" s="29" t="s">
        <v>87</v>
      </c>
      <c r="B32" s="29" t="s">
        <v>139</v>
      </c>
      <c r="C32" s="13">
        <v>108.9</v>
      </c>
      <c r="D32" s="13">
        <v>112.16700000000002</v>
      </c>
      <c r="E32" s="13">
        <v>119.1</v>
      </c>
      <c r="F32" s="13"/>
      <c r="G32" s="14">
        <v>2019.06</v>
      </c>
      <c r="H32" s="14">
        <v>2019.06</v>
      </c>
      <c r="I32" s="14">
        <v>2019.06</v>
      </c>
      <c r="J32" s="14">
        <v>2019.06</v>
      </c>
      <c r="K32" s="14">
        <v>2131.23</v>
      </c>
      <c r="L32" s="14">
        <v>2382</v>
      </c>
      <c r="M32" s="14">
        <v>2504.6999999999998</v>
      </c>
      <c r="N32" s="14">
        <v>2504.6999999999998</v>
      </c>
      <c r="O32" s="14">
        <v>2178</v>
      </c>
      <c r="P32" s="14">
        <v>2178</v>
      </c>
      <c r="Q32" s="14">
        <v>2178</v>
      </c>
      <c r="R32" s="14">
        <v>1960.2</v>
      </c>
      <c r="S32" s="14">
        <f t="shared" si="22"/>
        <v>26093.07</v>
      </c>
      <c r="T32" s="13"/>
      <c r="U32" s="88">
        <f t="shared" si="23"/>
        <v>18.000481425018052</v>
      </c>
      <c r="V32" s="88">
        <f t="shared" si="24"/>
        <v>18.000481425018052</v>
      </c>
      <c r="W32" s="88">
        <f t="shared" si="25"/>
        <v>18.000481425018052</v>
      </c>
      <c r="X32" s="88">
        <f t="shared" si="26"/>
        <v>18.000481425018052</v>
      </c>
      <c r="Y32" s="88">
        <f t="shared" si="27"/>
        <v>19.000508170852388</v>
      </c>
      <c r="Z32" s="88">
        <f t="shared" si="28"/>
        <v>20</v>
      </c>
      <c r="AA32" s="88">
        <f t="shared" si="29"/>
        <v>22.999999999999996</v>
      </c>
      <c r="AB32" s="88">
        <f t="shared" si="30"/>
        <v>22.999999999999996</v>
      </c>
      <c r="AC32" s="88">
        <f t="shared" si="31"/>
        <v>20</v>
      </c>
      <c r="AD32" s="88">
        <f t="shared" si="32"/>
        <v>20</v>
      </c>
      <c r="AE32" s="88">
        <f t="shared" si="33"/>
        <v>20</v>
      </c>
      <c r="AF32" s="88">
        <f t="shared" si="34"/>
        <v>18</v>
      </c>
      <c r="AG32" s="88">
        <f t="shared" si="35"/>
        <v>19.583536155910384</v>
      </c>
      <c r="AI32" s="102"/>
      <c r="AL32" s="52">
        <v>1</v>
      </c>
      <c r="AM32" s="218">
        <f t="shared" ref="AM32:AM33" si="36">+AG32*AL32</f>
        <v>19.583536155910384</v>
      </c>
    </row>
    <row r="33" spans="1:41" s="2" customFormat="1" ht="12" customHeight="1">
      <c r="A33" s="29" t="s">
        <v>88</v>
      </c>
      <c r="B33" s="29" t="s">
        <v>140</v>
      </c>
      <c r="C33" s="13">
        <v>151.62</v>
      </c>
      <c r="D33" s="13">
        <v>156.1686</v>
      </c>
      <c r="E33" s="13">
        <v>166.58</v>
      </c>
      <c r="F33" s="13"/>
      <c r="G33" s="14">
        <v>624.67999999999995</v>
      </c>
      <c r="H33" s="14">
        <v>624.67999999999995</v>
      </c>
      <c r="I33" s="14">
        <v>624.67999999999995</v>
      </c>
      <c r="J33" s="14">
        <v>624.67999999999995</v>
      </c>
      <c r="K33" s="14">
        <v>624.67999999999995</v>
      </c>
      <c r="L33" s="14">
        <v>666.32</v>
      </c>
      <c r="M33" s="14">
        <v>303.24</v>
      </c>
      <c r="N33" s="14">
        <v>303.24</v>
      </c>
      <c r="O33" s="14">
        <v>606.48</v>
      </c>
      <c r="P33" s="14">
        <v>606.48</v>
      </c>
      <c r="Q33" s="14">
        <v>606.48</v>
      </c>
      <c r="R33" s="14">
        <v>606.48</v>
      </c>
      <c r="S33" s="14">
        <f t="shared" ref="S33" si="37">SUM(G33:R33)</f>
        <v>6822.119999999999</v>
      </c>
      <c r="T33" s="13"/>
      <c r="U33" s="88">
        <f t="shared" si="23"/>
        <v>4.0000358586809384</v>
      </c>
      <c r="V33" s="88">
        <f t="shared" si="24"/>
        <v>4.0000358586809384</v>
      </c>
      <c r="W33" s="88">
        <f t="shared" si="25"/>
        <v>4.0000358586809384</v>
      </c>
      <c r="X33" s="88">
        <f t="shared" si="26"/>
        <v>4.0000358586809384</v>
      </c>
      <c r="Y33" s="88">
        <f t="shared" si="27"/>
        <v>4.0000358586809384</v>
      </c>
      <c r="Z33" s="88">
        <f t="shared" si="28"/>
        <v>4</v>
      </c>
      <c r="AA33" s="88">
        <f t="shared" si="29"/>
        <v>2</v>
      </c>
      <c r="AB33" s="88">
        <f t="shared" si="30"/>
        <v>2</v>
      </c>
      <c r="AC33" s="88">
        <f t="shared" si="31"/>
        <v>4</v>
      </c>
      <c r="AD33" s="88">
        <f t="shared" si="32"/>
        <v>4</v>
      </c>
      <c r="AE33" s="88">
        <f t="shared" si="33"/>
        <v>4</v>
      </c>
      <c r="AF33" s="88">
        <f t="shared" si="34"/>
        <v>4</v>
      </c>
      <c r="AG33" s="88">
        <f t="shared" ref="AG33" si="38">SUM(U33:AF33)/12</f>
        <v>3.6666816077837243</v>
      </c>
      <c r="AI33" s="102"/>
      <c r="AL33" s="52">
        <v>1</v>
      </c>
      <c r="AM33" s="218">
        <f t="shared" si="36"/>
        <v>3.6666816077837243</v>
      </c>
    </row>
    <row r="34" spans="1:41" s="2" customFormat="1" ht="12" customHeight="1">
      <c r="A34" s="29" t="s">
        <v>116</v>
      </c>
      <c r="B34" s="29" t="s">
        <v>168</v>
      </c>
      <c r="C34" s="13">
        <v>22.099999999999998</v>
      </c>
      <c r="D34" s="13">
        <v>22.763000000000002</v>
      </c>
      <c r="E34" s="13">
        <v>23.51</v>
      </c>
      <c r="F34" s="13"/>
      <c r="G34" s="14">
        <v>136.56</v>
      </c>
      <c r="H34" s="14">
        <v>136.56</v>
      </c>
      <c r="I34" s="14">
        <v>113.8</v>
      </c>
      <c r="J34" s="14">
        <v>113.8</v>
      </c>
      <c r="K34" s="14">
        <v>113.8</v>
      </c>
      <c r="L34" s="14">
        <v>117.55</v>
      </c>
      <c r="M34" s="14">
        <v>132.6</v>
      </c>
      <c r="N34" s="14">
        <v>132.6</v>
      </c>
      <c r="O34" s="14">
        <v>132.6</v>
      </c>
      <c r="P34" s="14">
        <v>132.6</v>
      </c>
      <c r="Q34" s="14">
        <v>110.5</v>
      </c>
      <c r="R34" s="14">
        <v>132.6</v>
      </c>
      <c r="S34" s="14">
        <f t="shared" si="22"/>
        <v>1505.5699999999997</v>
      </c>
      <c r="T34" s="13"/>
      <c r="U34" s="88">
        <f t="shared" si="23"/>
        <v>5.9992092430698936</v>
      </c>
      <c r="V34" s="88">
        <f t="shared" si="24"/>
        <v>5.9992092430698936</v>
      </c>
      <c r="W34" s="88">
        <f t="shared" si="25"/>
        <v>4.999341035891578</v>
      </c>
      <c r="X34" s="88">
        <f t="shared" si="26"/>
        <v>4.999341035891578</v>
      </c>
      <c r="Y34" s="88">
        <f t="shared" si="27"/>
        <v>4.999341035891578</v>
      </c>
      <c r="Z34" s="88">
        <f t="shared" si="28"/>
        <v>4.9999999999999991</v>
      </c>
      <c r="AA34" s="88">
        <f t="shared" si="29"/>
        <v>6</v>
      </c>
      <c r="AB34" s="88">
        <f t="shared" si="30"/>
        <v>6</v>
      </c>
      <c r="AC34" s="88">
        <f t="shared" si="31"/>
        <v>6</v>
      </c>
      <c r="AD34" s="88">
        <f t="shared" si="32"/>
        <v>6</v>
      </c>
      <c r="AE34" s="88">
        <f t="shared" si="33"/>
        <v>5.0000000000000009</v>
      </c>
      <c r="AF34" s="88">
        <f t="shared" si="34"/>
        <v>6</v>
      </c>
      <c r="AG34" s="88">
        <f t="shared" si="35"/>
        <v>5.5830367994845433</v>
      </c>
      <c r="AI34" s="102"/>
      <c r="AJ34" s="2">
        <v>1</v>
      </c>
      <c r="AK34" s="218">
        <f>+AG34*AJ34</f>
        <v>5.5830367994845433</v>
      </c>
    </row>
    <row r="35" spans="1:41" s="2" customFormat="1" ht="12" customHeight="1">
      <c r="A35" s="29" t="s">
        <v>117</v>
      </c>
      <c r="B35" s="29" t="s">
        <v>169</v>
      </c>
      <c r="C35" s="13">
        <v>33.010000000000005</v>
      </c>
      <c r="D35" s="13">
        <v>34.000299999999996</v>
      </c>
      <c r="E35" s="13">
        <v>34.93</v>
      </c>
      <c r="F35" s="13"/>
      <c r="G35" s="14">
        <v>476</v>
      </c>
      <c r="H35" s="14">
        <v>476</v>
      </c>
      <c r="I35" s="14">
        <v>476</v>
      </c>
      <c r="J35" s="14">
        <v>476</v>
      </c>
      <c r="K35" s="14">
        <v>476</v>
      </c>
      <c r="L35" s="14">
        <v>489.02</v>
      </c>
      <c r="M35" s="14">
        <v>462.14</v>
      </c>
      <c r="N35" s="14">
        <v>462.14</v>
      </c>
      <c r="O35" s="14">
        <v>462.14</v>
      </c>
      <c r="P35" s="14">
        <v>462.14</v>
      </c>
      <c r="Q35" s="14">
        <v>462.14</v>
      </c>
      <c r="R35" s="14">
        <v>462.14</v>
      </c>
      <c r="S35" s="14">
        <f t="shared" si="22"/>
        <v>5641.8600000000006</v>
      </c>
      <c r="T35" s="13"/>
      <c r="U35" s="88">
        <f t="shared" si="23"/>
        <v>13.999876471678192</v>
      </c>
      <c r="V35" s="88">
        <f t="shared" si="24"/>
        <v>13.999876471678192</v>
      </c>
      <c r="W35" s="88">
        <f t="shared" si="25"/>
        <v>13.999876471678192</v>
      </c>
      <c r="X35" s="88">
        <f t="shared" si="26"/>
        <v>13.999876471678192</v>
      </c>
      <c r="Y35" s="88">
        <f t="shared" si="27"/>
        <v>13.999876471678192</v>
      </c>
      <c r="Z35" s="88">
        <f t="shared" si="28"/>
        <v>14</v>
      </c>
      <c r="AA35" s="88">
        <f t="shared" si="29"/>
        <v>13.999999999999998</v>
      </c>
      <c r="AB35" s="88">
        <f t="shared" si="30"/>
        <v>13.999999999999998</v>
      </c>
      <c r="AC35" s="88">
        <f t="shared" si="31"/>
        <v>13.999999999999998</v>
      </c>
      <c r="AD35" s="88">
        <f t="shared" si="32"/>
        <v>13.999999999999998</v>
      </c>
      <c r="AE35" s="88">
        <f t="shared" si="33"/>
        <v>13.999999999999998</v>
      </c>
      <c r="AF35" s="88">
        <f t="shared" si="34"/>
        <v>13.999999999999998</v>
      </c>
      <c r="AG35" s="88">
        <f t="shared" si="35"/>
        <v>13.999948529865913</v>
      </c>
      <c r="AI35" s="102"/>
      <c r="AJ35" s="2">
        <v>1</v>
      </c>
      <c r="AK35" s="218">
        <f>+AG35*AJ35</f>
        <v>13.999948529865913</v>
      </c>
    </row>
    <row r="36" spans="1:41" s="2" customFormat="1" ht="12" customHeight="1">
      <c r="A36" s="29" t="s">
        <v>464</v>
      </c>
      <c r="B36" s="29" t="s">
        <v>465</v>
      </c>
      <c r="C36" s="13">
        <v>8.2899999999999991</v>
      </c>
      <c r="D36" s="13">
        <v>8.2899999999999991</v>
      </c>
      <c r="E36" s="13">
        <v>8.2899999999999991</v>
      </c>
      <c r="F36" s="13"/>
      <c r="G36" s="14">
        <v>110</v>
      </c>
      <c r="H36" s="14">
        <v>35.200000000000003</v>
      </c>
      <c r="I36" s="14">
        <v>26.4</v>
      </c>
      <c r="J36" s="14">
        <v>96.8</v>
      </c>
      <c r="K36" s="14">
        <v>96.8</v>
      </c>
      <c r="L36" s="14">
        <v>258.95999999999998</v>
      </c>
      <c r="M36" s="14">
        <v>298.89999999999998</v>
      </c>
      <c r="N36" s="14">
        <v>290.36</v>
      </c>
      <c r="O36" s="14">
        <v>409.92</v>
      </c>
      <c r="P36" s="14">
        <v>337.33</v>
      </c>
      <c r="Q36" s="14">
        <v>320.25</v>
      </c>
      <c r="R36" s="14">
        <v>59.78</v>
      </c>
      <c r="S36" s="14">
        <f t="shared" ref="S36" si="39">SUM(G36:R36)</f>
        <v>2340.7000000000003</v>
      </c>
      <c r="T36" s="13"/>
      <c r="U36" s="22"/>
      <c r="V36" s="22"/>
      <c r="W36" s="22"/>
      <c r="X36" s="22"/>
      <c r="Y36" s="22"/>
      <c r="Z36" s="22"/>
      <c r="AA36" s="22"/>
      <c r="AB36" s="22"/>
      <c r="AC36" s="22"/>
      <c r="AD36" s="22"/>
      <c r="AE36" s="22"/>
      <c r="AF36" s="22"/>
      <c r="AG36" s="22"/>
      <c r="AI36" s="102"/>
    </row>
    <row r="37" spans="1:41" s="2" customFormat="1" ht="12" customHeight="1">
      <c r="A37" s="29" t="s">
        <v>118</v>
      </c>
      <c r="B37" s="29" t="s">
        <v>179</v>
      </c>
      <c r="C37" s="13"/>
      <c r="D37" s="13">
        <v>26.22</v>
      </c>
      <c r="E37" s="13">
        <v>26.22</v>
      </c>
      <c r="F37" s="13"/>
      <c r="G37" s="14">
        <v>0</v>
      </c>
      <c r="H37" s="14">
        <v>0</v>
      </c>
      <c r="I37" s="14">
        <v>0</v>
      </c>
      <c r="J37" s="14">
        <v>0</v>
      </c>
      <c r="K37" s="14">
        <v>26.22</v>
      </c>
      <c r="L37" s="14">
        <v>29.7</v>
      </c>
      <c r="M37" s="14">
        <v>0</v>
      </c>
      <c r="N37" s="14">
        <v>0</v>
      </c>
      <c r="O37" s="14">
        <v>0</v>
      </c>
      <c r="P37" s="14">
        <v>0</v>
      </c>
      <c r="Q37" s="14">
        <v>0</v>
      </c>
      <c r="R37" s="14">
        <v>0</v>
      </c>
      <c r="S37" s="14">
        <f t="shared" ref="S37" si="40">SUM(G37:R37)</f>
        <v>55.92</v>
      </c>
      <c r="T37" s="13"/>
      <c r="U37" s="22"/>
      <c r="V37" s="22"/>
      <c r="W37" s="22"/>
      <c r="X37" s="22"/>
      <c r="Y37" s="22"/>
      <c r="Z37" s="22"/>
      <c r="AA37" s="22"/>
      <c r="AB37" s="22"/>
      <c r="AC37" s="22"/>
      <c r="AD37" s="22"/>
      <c r="AE37" s="22"/>
      <c r="AF37" s="22"/>
      <c r="AG37" s="22"/>
      <c r="AI37" s="102"/>
    </row>
    <row r="38" spans="1:41" s="2" customFormat="1" ht="12" customHeight="1">
      <c r="A38" s="29" t="s">
        <v>132</v>
      </c>
      <c r="B38" s="29" t="s">
        <v>197</v>
      </c>
      <c r="C38" s="13">
        <v>6.02</v>
      </c>
      <c r="D38" s="13">
        <v>6.5096000000000007</v>
      </c>
      <c r="E38" s="13">
        <v>6.32</v>
      </c>
      <c r="F38" s="13"/>
      <c r="G38" s="14">
        <v>6.32</v>
      </c>
      <c r="H38" s="14">
        <v>6.32</v>
      </c>
      <c r="I38" s="14">
        <v>6.32</v>
      </c>
      <c r="J38" s="14">
        <v>6.32</v>
      </c>
      <c r="K38" s="14">
        <v>6.32</v>
      </c>
      <c r="L38" s="14">
        <v>6.32</v>
      </c>
      <c r="M38" s="14">
        <v>6.02</v>
      </c>
      <c r="N38" s="14">
        <v>6.32</v>
      </c>
      <c r="O38" s="14">
        <v>6.32</v>
      </c>
      <c r="P38" s="14">
        <v>6.32</v>
      </c>
      <c r="Q38" s="14">
        <v>6.32</v>
      </c>
      <c r="R38" s="14">
        <v>6.32</v>
      </c>
      <c r="S38" s="14">
        <f t="shared" ref="S38:S39" si="41">SUM(G38:R38)</f>
        <v>75.539999999999992</v>
      </c>
      <c r="T38" s="13"/>
      <c r="U38" s="22"/>
      <c r="V38" s="22"/>
      <c r="W38" s="22"/>
      <c r="X38" s="22"/>
      <c r="Y38" s="22"/>
      <c r="Z38" s="22"/>
      <c r="AA38" s="22"/>
      <c r="AB38" s="22"/>
      <c r="AC38" s="22"/>
      <c r="AD38" s="22"/>
      <c r="AE38" s="22"/>
      <c r="AF38" s="22"/>
      <c r="AG38" s="22"/>
      <c r="AH38" s="15"/>
      <c r="AI38" s="102"/>
    </row>
    <row r="39" spans="1:41" s="2" customFormat="1" ht="12" customHeight="1">
      <c r="A39" s="29" t="s">
        <v>341</v>
      </c>
      <c r="B39" s="29" t="s">
        <v>196</v>
      </c>
      <c r="C39" s="13">
        <v>6.02</v>
      </c>
      <c r="D39" s="13">
        <v>6.02</v>
      </c>
      <c r="E39" s="13">
        <v>6.32</v>
      </c>
      <c r="F39" s="13"/>
      <c r="G39" s="14">
        <v>12.64</v>
      </c>
      <c r="H39" s="14">
        <v>12.64</v>
      </c>
      <c r="I39" s="14">
        <v>12.64</v>
      </c>
      <c r="J39" s="14">
        <v>12.64</v>
      </c>
      <c r="K39" s="14">
        <v>12.64</v>
      </c>
      <c r="L39" s="14">
        <v>12.64</v>
      </c>
      <c r="M39" s="14">
        <v>12.04</v>
      </c>
      <c r="N39" s="14">
        <v>12.64</v>
      </c>
      <c r="O39" s="14">
        <v>12.64</v>
      </c>
      <c r="P39" s="14">
        <v>12.64</v>
      </c>
      <c r="Q39" s="14">
        <v>12.64</v>
      </c>
      <c r="R39" s="14">
        <v>12.64</v>
      </c>
      <c r="S39" s="14">
        <f t="shared" si="41"/>
        <v>151.07999999999998</v>
      </c>
      <c r="T39" s="13"/>
      <c r="U39" s="22"/>
      <c r="V39" s="22"/>
      <c r="W39" s="22"/>
      <c r="X39" s="22"/>
      <c r="Y39" s="22"/>
      <c r="Z39" s="22"/>
      <c r="AA39" s="22"/>
      <c r="AB39" s="22"/>
      <c r="AC39" s="22"/>
      <c r="AD39" s="22"/>
      <c r="AE39" s="22"/>
      <c r="AF39" s="22"/>
      <c r="AG39" s="22"/>
      <c r="AH39" s="15"/>
      <c r="AI39" s="102"/>
    </row>
    <row r="40" spans="1:41" s="2" customFormat="1" ht="12" customHeight="1">
      <c r="A40" s="29" t="s">
        <v>405</v>
      </c>
      <c r="B40" s="29" t="s">
        <v>406</v>
      </c>
      <c r="C40" s="13">
        <v>48.65</v>
      </c>
      <c r="D40" s="13">
        <v>48.65</v>
      </c>
      <c r="E40" s="13">
        <v>48.65</v>
      </c>
      <c r="F40" s="13"/>
      <c r="G40" s="14">
        <v>0</v>
      </c>
      <c r="H40" s="14">
        <v>0</v>
      </c>
      <c r="I40" s="14">
        <v>0</v>
      </c>
      <c r="J40" s="14">
        <v>0</v>
      </c>
      <c r="K40" s="14">
        <v>0</v>
      </c>
      <c r="L40" s="14">
        <v>0</v>
      </c>
      <c r="M40" s="14">
        <v>0</v>
      </c>
      <c r="N40" s="14">
        <v>0</v>
      </c>
      <c r="O40" s="14">
        <v>0</v>
      </c>
      <c r="P40" s="14">
        <v>-48.65</v>
      </c>
      <c r="Q40" s="14">
        <v>0</v>
      </c>
      <c r="R40" s="14">
        <v>0</v>
      </c>
      <c r="S40" s="14">
        <f t="shared" si="22"/>
        <v>-48.65</v>
      </c>
      <c r="T40" s="13"/>
      <c r="U40" s="22"/>
      <c r="V40" s="22"/>
      <c r="W40" s="22"/>
      <c r="X40" s="22"/>
      <c r="Y40" s="22"/>
      <c r="Z40" s="22"/>
      <c r="AA40" s="22"/>
      <c r="AB40" s="22"/>
      <c r="AC40" s="22"/>
      <c r="AD40" s="22"/>
      <c r="AE40" s="22"/>
      <c r="AF40" s="22"/>
      <c r="AG40" s="22"/>
      <c r="AH40" s="15"/>
      <c r="AI40" s="102"/>
    </row>
    <row r="41" spans="1:41" s="2" customFormat="1" ht="12" customHeight="1" thickBot="1">
      <c r="A41" s="25"/>
      <c r="B41" s="25"/>
      <c r="C41" s="13"/>
      <c r="D41" s="13"/>
      <c r="E41" s="13"/>
      <c r="F41" s="13"/>
      <c r="G41" s="15"/>
      <c r="H41" s="15"/>
      <c r="I41" s="15"/>
      <c r="J41" s="15"/>
      <c r="K41" s="15"/>
      <c r="L41" s="15"/>
      <c r="M41" s="15"/>
      <c r="N41" s="15"/>
      <c r="O41" s="15"/>
      <c r="P41" s="15"/>
      <c r="Q41" s="15"/>
      <c r="R41" s="15"/>
      <c r="S41" s="15"/>
      <c r="T41" s="13"/>
      <c r="U41" s="22"/>
      <c r="V41" s="22"/>
      <c r="W41" s="22"/>
      <c r="X41" s="22"/>
      <c r="Y41" s="22"/>
      <c r="Z41" s="22"/>
      <c r="AA41" s="22"/>
      <c r="AB41" s="22"/>
      <c r="AC41" s="22"/>
      <c r="AD41" s="22"/>
      <c r="AE41" s="22"/>
      <c r="AF41" s="22"/>
      <c r="AG41" s="22"/>
      <c r="AI41" s="102"/>
    </row>
    <row r="42" spans="1:41" s="2" customFormat="1" ht="12" customHeight="1" thickBot="1">
      <c r="A42" s="25"/>
      <c r="B42" s="17" t="s">
        <v>14</v>
      </c>
      <c r="C42" s="13"/>
      <c r="D42" s="13"/>
      <c r="E42" s="13"/>
      <c r="F42" s="13"/>
      <c r="G42" s="76">
        <f t="shared" ref="G42:S42" si="42">SUM(G31:G41)</f>
        <v>5430.3600000000006</v>
      </c>
      <c r="H42" s="76">
        <f t="shared" si="42"/>
        <v>5355.56</v>
      </c>
      <c r="I42" s="76">
        <f t="shared" si="42"/>
        <v>5528.51</v>
      </c>
      <c r="J42" s="76">
        <f t="shared" si="42"/>
        <v>5667.0800000000008</v>
      </c>
      <c r="K42" s="76">
        <f t="shared" si="42"/>
        <v>5805.4700000000012</v>
      </c>
      <c r="L42" s="76">
        <f t="shared" si="42"/>
        <v>6397.5899999999992</v>
      </c>
      <c r="M42" s="76">
        <f t="shared" si="42"/>
        <v>5903.58</v>
      </c>
      <c r="N42" s="76">
        <f t="shared" si="42"/>
        <v>5829.76</v>
      </c>
      <c r="O42" s="76">
        <f t="shared" si="42"/>
        <v>5793.5</v>
      </c>
      <c r="P42" s="76">
        <f t="shared" si="42"/>
        <v>5672.26</v>
      </c>
      <c r="Q42" s="76">
        <f t="shared" si="42"/>
        <v>5615.5500000000011</v>
      </c>
      <c r="R42" s="76">
        <f t="shared" si="42"/>
        <v>5159.38</v>
      </c>
      <c r="S42" s="76">
        <f t="shared" si="42"/>
        <v>68158.600000000006</v>
      </c>
      <c r="T42" s="13"/>
      <c r="U42" s="121">
        <f t="shared" ref="U42:AG42" si="43">SUM(U31:U41)</f>
        <v>72.001627485943658</v>
      </c>
      <c r="V42" s="121">
        <f t="shared" si="43"/>
        <v>72.001627485943658</v>
      </c>
      <c r="W42" s="121">
        <f t="shared" si="43"/>
        <v>74.00196172751501</v>
      </c>
      <c r="X42" s="121">
        <f t="shared" si="43"/>
        <v>75.002029210431559</v>
      </c>
      <c r="Y42" s="121">
        <f t="shared" si="43"/>
        <v>76.002055956265906</v>
      </c>
      <c r="Z42" s="121">
        <f t="shared" si="43"/>
        <v>77</v>
      </c>
      <c r="AA42" s="121">
        <f t="shared" si="43"/>
        <v>78</v>
      </c>
      <c r="AB42" s="121">
        <f t="shared" si="43"/>
        <v>77</v>
      </c>
      <c r="AC42" s="121">
        <f t="shared" si="43"/>
        <v>74</v>
      </c>
      <c r="AD42" s="121">
        <f t="shared" si="43"/>
        <v>74</v>
      </c>
      <c r="AE42" s="121">
        <f t="shared" si="43"/>
        <v>72</v>
      </c>
      <c r="AF42" s="121">
        <f t="shared" si="43"/>
        <v>71</v>
      </c>
      <c r="AG42" s="89">
        <f t="shared" si="43"/>
        <v>74.33410848884165</v>
      </c>
      <c r="AI42" s="102"/>
      <c r="AK42" s="89">
        <f>SUM(AK31:AK40)</f>
        <v>19.582985329350457</v>
      </c>
      <c r="AL42" s="52"/>
      <c r="AM42" s="89">
        <f>SUM(AM31:AM40)</f>
        <v>54.751123159491193</v>
      </c>
      <c r="AN42" s="52"/>
      <c r="AO42" s="89">
        <f>SUM(AO37:AO40)</f>
        <v>0</v>
      </c>
    </row>
    <row r="43" spans="1:41" ht="12" customHeight="1">
      <c r="A43" s="9"/>
      <c r="B43" s="9"/>
      <c r="AI43" s="102"/>
      <c r="AJ43" s="2"/>
    </row>
    <row r="44" spans="1:41" ht="12" customHeight="1">
      <c r="A44" s="11" t="s">
        <v>17</v>
      </c>
      <c r="B44" s="11" t="s">
        <v>17</v>
      </c>
    </row>
    <row r="45" spans="1:41" ht="12" customHeight="1">
      <c r="A45" s="19"/>
      <c r="B45" s="19"/>
      <c r="AM45" s="102"/>
      <c r="AN45" s="97"/>
    </row>
    <row r="46" spans="1:41" ht="12" customHeight="1">
      <c r="A46" s="23" t="s">
        <v>18</v>
      </c>
      <c r="B46" s="23" t="s">
        <v>18</v>
      </c>
    </row>
    <row r="47" spans="1:41" ht="12" customHeight="1">
      <c r="A47" s="29" t="s">
        <v>200</v>
      </c>
      <c r="B47" s="29" t="s">
        <v>222</v>
      </c>
      <c r="C47" s="13">
        <v>100.95</v>
      </c>
      <c r="D47" s="13">
        <v>103.97850000000001</v>
      </c>
      <c r="E47" s="13">
        <v>103.98</v>
      </c>
      <c r="G47" s="14">
        <v>415.92</v>
      </c>
      <c r="H47" s="14">
        <v>623.88</v>
      </c>
      <c r="I47" s="14">
        <v>623.88</v>
      </c>
      <c r="J47" s="14">
        <v>623.88</v>
      </c>
      <c r="K47" s="14">
        <v>831.84</v>
      </c>
      <c r="L47" s="14">
        <v>831.84</v>
      </c>
      <c r="M47" s="14">
        <v>403.8</v>
      </c>
      <c r="N47" s="14">
        <v>706.65</v>
      </c>
      <c r="O47" s="14">
        <v>605.70000000000005</v>
      </c>
      <c r="P47" s="14">
        <v>807.6</v>
      </c>
      <c r="Q47" s="14">
        <v>706.65</v>
      </c>
      <c r="R47" s="14">
        <v>403.8</v>
      </c>
      <c r="S47" s="14">
        <f t="shared" ref="S47:S50" si="44">SUM(G47:R47)</f>
        <v>7585.44</v>
      </c>
      <c r="U47" s="88"/>
      <c r="V47" s="88"/>
      <c r="W47" s="88"/>
      <c r="X47" s="88"/>
      <c r="Y47" s="88"/>
      <c r="Z47" s="88"/>
      <c r="AA47" s="88"/>
      <c r="AB47" s="88"/>
      <c r="AC47" s="88"/>
      <c r="AD47" s="88"/>
      <c r="AE47" s="88"/>
      <c r="AF47" s="88"/>
      <c r="AG47" s="88"/>
    </row>
    <row r="48" spans="1:41" ht="12" customHeight="1">
      <c r="A48" s="29" t="s">
        <v>201</v>
      </c>
      <c r="B48" s="29" t="s">
        <v>223</v>
      </c>
      <c r="C48" s="13">
        <v>117.72000000000001</v>
      </c>
      <c r="D48" s="13">
        <v>121.2516</v>
      </c>
      <c r="E48" s="13">
        <v>121.25</v>
      </c>
      <c r="G48" s="14">
        <v>727.5</v>
      </c>
      <c r="H48" s="14">
        <v>727.5</v>
      </c>
      <c r="I48" s="14">
        <v>727.5</v>
      </c>
      <c r="J48" s="14">
        <v>727.5</v>
      </c>
      <c r="K48" s="14">
        <v>1091.25</v>
      </c>
      <c r="L48" s="14">
        <v>727.5</v>
      </c>
      <c r="M48" s="14">
        <v>706.32</v>
      </c>
      <c r="N48" s="14">
        <v>706.32</v>
      </c>
      <c r="O48" s="14">
        <v>706.32</v>
      </c>
      <c r="P48" s="14">
        <v>706.32</v>
      </c>
      <c r="Q48" s="14">
        <v>1059.48</v>
      </c>
      <c r="R48" s="14">
        <v>706.32</v>
      </c>
      <c r="S48" s="14">
        <f t="shared" ref="S48:S49" si="45">SUM(G48:R48)</f>
        <v>9319.8299999999981</v>
      </c>
      <c r="U48" s="88"/>
      <c r="V48" s="88"/>
      <c r="W48" s="88"/>
      <c r="X48" s="88"/>
      <c r="Y48" s="88"/>
      <c r="Z48" s="88"/>
      <c r="AA48" s="88"/>
      <c r="AB48" s="88"/>
      <c r="AC48" s="88"/>
      <c r="AD48" s="88"/>
      <c r="AE48" s="88"/>
      <c r="AF48" s="88"/>
      <c r="AG48" s="88"/>
    </row>
    <row r="49" spans="1:41" ht="12" customHeight="1">
      <c r="A49" s="29" t="s">
        <v>214</v>
      </c>
      <c r="B49" s="29" t="s">
        <v>236</v>
      </c>
      <c r="C49" s="13">
        <v>44.980000000000004</v>
      </c>
      <c r="D49" s="13">
        <v>46.3294</v>
      </c>
      <c r="E49" s="13">
        <v>46.33</v>
      </c>
      <c r="G49" s="14">
        <v>92.66</v>
      </c>
      <c r="H49" s="14">
        <v>92.66</v>
      </c>
      <c r="I49" s="14">
        <v>92.66</v>
      </c>
      <c r="J49" s="14">
        <v>92.66</v>
      </c>
      <c r="K49" s="14">
        <v>92.66</v>
      </c>
      <c r="L49" s="14">
        <v>92.66</v>
      </c>
      <c r="M49" s="14">
        <v>89.96</v>
      </c>
      <c r="N49" s="14">
        <v>89.96</v>
      </c>
      <c r="O49" s="14">
        <v>89.96</v>
      </c>
      <c r="P49" s="14">
        <v>89.96</v>
      </c>
      <c r="Q49" s="14">
        <v>89.96</v>
      </c>
      <c r="R49" s="14">
        <v>89.96</v>
      </c>
      <c r="S49" s="14">
        <f t="shared" si="45"/>
        <v>1095.72</v>
      </c>
      <c r="U49" s="88">
        <f t="shared" ref="U49:U50" si="46">+(G49/$D49)</f>
        <v>2.0000259014794062</v>
      </c>
      <c r="V49" s="88">
        <f t="shared" ref="V49:V50" si="47">+(H49/$D49)</f>
        <v>2.0000259014794062</v>
      </c>
      <c r="W49" s="88">
        <f t="shared" ref="W49:W50" si="48">+(I49/$D49)</f>
        <v>2.0000259014794062</v>
      </c>
      <c r="X49" s="88">
        <f t="shared" ref="X49:X50" si="49">+(J49/$D49)</f>
        <v>2.0000259014794062</v>
      </c>
      <c r="Y49" s="88">
        <f t="shared" ref="Y49:Y50" si="50">+(K49/$D49)</f>
        <v>2.0000259014794062</v>
      </c>
      <c r="Z49" s="88">
        <f t="shared" ref="Z49:Z50" si="51">+(L49/$E49)</f>
        <v>2</v>
      </c>
      <c r="AA49" s="88">
        <f t="shared" ref="AA49:AA50" si="52">+(M49/$C49)</f>
        <v>1.9999999999999998</v>
      </c>
      <c r="AB49" s="88">
        <f t="shared" ref="AB49:AB50" si="53">+(N49/$C49)</f>
        <v>1.9999999999999998</v>
      </c>
      <c r="AC49" s="88">
        <f t="shared" ref="AC49:AC50" si="54">+(O49/$C49)</f>
        <v>1.9999999999999998</v>
      </c>
      <c r="AD49" s="88">
        <f t="shared" ref="AD49:AD50" si="55">+(P49/$C49)</f>
        <v>1.9999999999999998</v>
      </c>
      <c r="AE49" s="88">
        <f t="shared" ref="AE49:AE50" si="56">+(Q49/$C49)</f>
        <v>1.9999999999999998</v>
      </c>
      <c r="AF49" s="88">
        <f t="shared" ref="AF49:AF50" si="57">+(R49/$C49)</f>
        <v>1.9999999999999998</v>
      </c>
      <c r="AG49" s="88">
        <f t="shared" ref="AG49:AG50" si="58">SUM(U49:AF49)/12</f>
        <v>2.0000107922830859</v>
      </c>
      <c r="AN49" s="52">
        <v>1</v>
      </c>
      <c r="AO49" s="78">
        <f>+AN49*AG49</f>
        <v>2.0000107922830859</v>
      </c>
    </row>
    <row r="50" spans="1:41" ht="12" customHeight="1">
      <c r="A50" s="29" t="s">
        <v>215</v>
      </c>
      <c r="B50" s="29" t="s">
        <v>237</v>
      </c>
      <c r="C50" s="13">
        <v>47.75</v>
      </c>
      <c r="D50" s="13">
        <v>49.182500000000005</v>
      </c>
      <c r="E50" s="13">
        <v>49.18</v>
      </c>
      <c r="G50" s="14">
        <v>147.54</v>
      </c>
      <c r="H50" s="14">
        <v>147.54</v>
      </c>
      <c r="I50" s="14">
        <v>147.54</v>
      </c>
      <c r="J50" s="14">
        <v>147.54</v>
      </c>
      <c r="K50" s="14">
        <v>147.54</v>
      </c>
      <c r="L50" s="14">
        <v>147.54</v>
      </c>
      <c r="M50" s="14">
        <v>143.25</v>
      </c>
      <c r="N50" s="14">
        <v>143.25</v>
      </c>
      <c r="O50" s="14">
        <v>143.25</v>
      </c>
      <c r="P50" s="14">
        <v>143.25</v>
      </c>
      <c r="Q50" s="14">
        <v>143.25</v>
      </c>
      <c r="R50" s="14">
        <v>143.25</v>
      </c>
      <c r="S50" s="14">
        <f t="shared" si="44"/>
        <v>1744.7399999999998</v>
      </c>
      <c r="U50" s="88">
        <f t="shared" si="46"/>
        <v>2.9998475067351187</v>
      </c>
      <c r="V50" s="88">
        <f t="shared" si="47"/>
        <v>2.9998475067351187</v>
      </c>
      <c r="W50" s="88">
        <f t="shared" si="48"/>
        <v>2.9998475067351187</v>
      </c>
      <c r="X50" s="88">
        <f t="shared" si="49"/>
        <v>2.9998475067351187</v>
      </c>
      <c r="Y50" s="88">
        <f t="shared" si="50"/>
        <v>2.9998475067351187</v>
      </c>
      <c r="Z50" s="88">
        <f t="shared" si="51"/>
        <v>3</v>
      </c>
      <c r="AA50" s="88">
        <f t="shared" si="52"/>
        <v>3</v>
      </c>
      <c r="AB50" s="88">
        <f t="shared" si="53"/>
        <v>3</v>
      </c>
      <c r="AC50" s="88">
        <f t="shared" si="54"/>
        <v>3</v>
      </c>
      <c r="AD50" s="88">
        <f t="shared" si="55"/>
        <v>3</v>
      </c>
      <c r="AE50" s="88">
        <f t="shared" si="56"/>
        <v>3</v>
      </c>
      <c r="AF50" s="88">
        <f t="shared" si="57"/>
        <v>3</v>
      </c>
      <c r="AG50" s="88">
        <f t="shared" si="58"/>
        <v>2.9999364611396331</v>
      </c>
      <c r="AN50" s="52">
        <v>1</v>
      </c>
      <c r="AO50" s="78">
        <f>+AN50*AG50</f>
        <v>2.9999364611396331</v>
      </c>
    </row>
    <row r="51" spans="1:41" ht="12" customHeight="1" thickBot="1">
      <c r="A51" s="9"/>
      <c r="B51" s="9"/>
    </row>
    <row r="52" spans="1:41" ht="12" customHeight="1" thickBot="1">
      <c r="A52" s="9"/>
      <c r="B52" s="17" t="s">
        <v>19</v>
      </c>
      <c r="G52" s="76">
        <f>SUM(G47:G51)</f>
        <v>1383.6200000000001</v>
      </c>
      <c r="H52" s="76">
        <f t="shared" ref="H52:S52" si="59">SUM(H47:H51)</f>
        <v>1591.5800000000002</v>
      </c>
      <c r="I52" s="76">
        <f t="shared" si="59"/>
        <v>1591.5800000000002</v>
      </c>
      <c r="J52" s="76">
        <f t="shared" si="59"/>
        <v>1591.5800000000002</v>
      </c>
      <c r="K52" s="76">
        <f t="shared" si="59"/>
        <v>2163.2900000000004</v>
      </c>
      <c r="L52" s="76">
        <f t="shared" si="59"/>
        <v>1799.5400000000002</v>
      </c>
      <c r="M52" s="76">
        <f t="shared" si="59"/>
        <v>1343.3300000000002</v>
      </c>
      <c r="N52" s="76">
        <f t="shared" si="59"/>
        <v>1646.18</v>
      </c>
      <c r="O52" s="76">
        <f t="shared" si="59"/>
        <v>1545.23</v>
      </c>
      <c r="P52" s="76">
        <f t="shared" si="59"/>
        <v>1747.13</v>
      </c>
      <c r="Q52" s="76">
        <f t="shared" si="59"/>
        <v>1999.3400000000001</v>
      </c>
      <c r="R52" s="76">
        <f t="shared" si="59"/>
        <v>1343.3300000000002</v>
      </c>
      <c r="S52" s="76">
        <f t="shared" si="59"/>
        <v>19745.729999999996</v>
      </c>
      <c r="AG52" s="89">
        <f>SUM(AG47:AG51)</f>
        <v>4.999947253422719</v>
      </c>
      <c r="AK52" s="89">
        <f>SUM(AK47:AK50)</f>
        <v>0</v>
      </c>
      <c r="AL52" s="52"/>
      <c r="AM52" s="89">
        <f>SUM(AM47:AM50)</f>
        <v>0</v>
      </c>
      <c r="AN52" s="52"/>
      <c r="AO52" s="89">
        <f>SUM(AO47:AO50)</f>
        <v>4.999947253422719</v>
      </c>
    </row>
    <row r="53" spans="1:41" ht="12" customHeight="1">
      <c r="A53" s="9"/>
      <c r="B53" s="9"/>
    </row>
    <row r="54" spans="1:41" ht="12" customHeight="1">
      <c r="A54" s="23" t="s">
        <v>20</v>
      </c>
      <c r="B54" s="23" t="s">
        <v>20</v>
      </c>
    </row>
    <row r="55" spans="1:41" ht="12" customHeight="1">
      <c r="A55" s="29" t="s">
        <v>245</v>
      </c>
      <c r="B55" s="29" t="s">
        <v>246</v>
      </c>
      <c r="C55" s="13">
        <v>36.68</v>
      </c>
      <c r="D55" s="13">
        <v>36.68</v>
      </c>
      <c r="E55" s="13">
        <v>42.47</v>
      </c>
      <c r="G55" s="14">
        <v>491.51</v>
      </c>
      <c r="H55" s="14">
        <v>520.12</v>
      </c>
      <c r="I55" s="14">
        <v>535.53</v>
      </c>
      <c r="J55" s="14">
        <v>481.24</v>
      </c>
      <c r="K55" s="14">
        <v>740.57</v>
      </c>
      <c r="L55" s="14">
        <v>503.27</v>
      </c>
      <c r="M55" s="14">
        <v>235.85</v>
      </c>
      <c r="N55" s="14">
        <v>596.78</v>
      </c>
      <c r="O55" s="14">
        <v>546.9</v>
      </c>
      <c r="P55" s="14">
        <v>502.15</v>
      </c>
      <c r="Q55" s="14">
        <v>725.53</v>
      </c>
      <c r="R55" s="14">
        <v>317.27999999999997</v>
      </c>
      <c r="S55" s="14">
        <f t="shared" ref="S55" si="60">SUM(G55:R55)</f>
        <v>6196.7299999999987</v>
      </c>
    </row>
    <row r="56" spans="1:41" ht="12" customHeight="1">
      <c r="A56" s="22"/>
      <c r="B56" s="22"/>
      <c r="G56" s="26"/>
      <c r="H56" s="26"/>
      <c r="I56" s="26"/>
      <c r="J56" s="26"/>
      <c r="K56" s="26"/>
      <c r="L56" s="26"/>
      <c r="M56" s="26"/>
      <c r="N56" s="26"/>
      <c r="O56" s="26"/>
      <c r="P56" s="26"/>
      <c r="Q56" s="26"/>
      <c r="R56" s="26"/>
      <c r="S56" s="26"/>
    </row>
    <row r="57" spans="1:41" ht="12" customHeight="1">
      <c r="A57" s="9"/>
      <c r="B57" s="17" t="s">
        <v>21</v>
      </c>
      <c r="G57" s="76">
        <f t="shared" ref="G57:S57" si="61">SUM(G55:G56)</f>
        <v>491.51</v>
      </c>
      <c r="H57" s="76">
        <f t="shared" si="61"/>
        <v>520.12</v>
      </c>
      <c r="I57" s="76">
        <f t="shared" si="61"/>
        <v>535.53</v>
      </c>
      <c r="J57" s="76">
        <f t="shared" si="61"/>
        <v>481.24</v>
      </c>
      <c r="K57" s="76">
        <f t="shared" si="61"/>
        <v>740.57</v>
      </c>
      <c r="L57" s="76">
        <f t="shared" si="61"/>
        <v>503.27</v>
      </c>
      <c r="M57" s="76">
        <f t="shared" si="61"/>
        <v>235.85</v>
      </c>
      <c r="N57" s="76">
        <f t="shared" si="61"/>
        <v>596.78</v>
      </c>
      <c r="O57" s="76">
        <f t="shared" si="61"/>
        <v>546.9</v>
      </c>
      <c r="P57" s="76">
        <f t="shared" si="61"/>
        <v>502.15</v>
      </c>
      <c r="Q57" s="76">
        <f t="shared" si="61"/>
        <v>725.53</v>
      </c>
      <c r="R57" s="76">
        <f t="shared" si="61"/>
        <v>317.27999999999997</v>
      </c>
      <c r="S57" s="76">
        <f t="shared" si="61"/>
        <v>6196.7299999999987</v>
      </c>
    </row>
    <row r="58" spans="1:41" ht="12" customHeight="1">
      <c r="A58" s="9"/>
      <c r="B58" s="17"/>
      <c r="G58" s="27"/>
      <c r="H58" s="27"/>
      <c r="I58" s="27"/>
      <c r="J58" s="27"/>
      <c r="K58" s="27"/>
      <c r="L58" s="27"/>
      <c r="M58" s="27"/>
      <c r="N58" s="27"/>
      <c r="O58" s="27"/>
      <c r="P58" s="27"/>
      <c r="Q58" s="27"/>
      <c r="R58" s="27"/>
      <c r="S58" s="27"/>
    </row>
    <row r="59" spans="1:41" s="2" customFormat="1" ht="12" customHeight="1">
      <c r="A59" s="19" t="s">
        <v>22</v>
      </c>
      <c r="B59" s="19" t="s">
        <v>22</v>
      </c>
      <c r="C59" s="13"/>
      <c r="D59" s="13"/>
      <c r="E59" s="13"/>
      <c r="F59" s="13"/>
      <c r="G59" s="15"/>
      <c r="H59" s="15"/>
      <c r="I59" s="15"/>
      <c r="J59" s="15"/>
      <c r="K59" s="15"/>
      <c r="L59" s="15"/>
      <c r="M59" s="15"/>
      <c r="N59" s="15"/>
      <c r="O59" s="15"/>
      <c r="P59" s="15"/>
      <c r="Q59" s="15"/>
      <c r="R59" s="15"/>
      <c r="S59" s="15"/>
      <c r="T59" s="13"/>
      <c r="U59" s="22"/>
      <c r="V59" s="22"/>
      <c r="W59" s="22"/>
      <c r="X59" s="22"/>
      <c r="Y59" s="22"/>
      <c r="Z59" s="22"/>
      <c r="AA59" s="22"/>
      <c r="AB59" s="22"/>
      <c r="AC59" s="22"/>
      <c r="AD59" s="22"/>
      <c r="AE59" s="22"/>
      <c r="AF59" s="22"/>
      <c r="AG59" s="22"/>
    </row>
    <row r="60" spans="1:41" s="2" customFormat="1" ht="12" customHeight="1">
      <c r="A60" s="29" t="s">
        <v>247</v>
      </c>
      <c r="B60" s="29" t="s">
        <v>249</v>
      </c>
      <c r="C60" s="13"/>
      <c r="D60" s="13"/>
      <c r="E60" s="13"/>
      <c r="F60" s="13"/>
      <c r="G60" s="14">
        <v>0</v>
      </c>
      <c r="H60" s="14">
        <v>0</v>
      </c>
      <c r="I60" s="14">
        <v>0</v>
      </c>
      <c r="J60" s="14">
        <v>0</v>
      </c>
      <c r="K60" s="14">
        <v>0</v>
      </c>
      <c r="L60" s="14">
        <v>0</v>
      </c>
      <c r="M60" s="14">
        <v>0</v>
      </c>
      <c r="N60" s="14">
        <v>0</v>
      </c>
      <c r="O60" s="14">
        <v>0</v>
      </c>
      <c r="P60" s="14">
        <v>0</v>
      </c>
      <c r="Q60" s="14">
        <v>0</v>
      </c>
      <c r="R60" s="14">
        <v>0</v>
      </c>
      <c r="S60" s="14">
        <f t="shared" ref="S60" si="62">SUM(G60:R60)</f>
        <v>0</v>
      </c>
      <c r="T60" s="13"/>
      <c r="U60" s="22"/>
      <c r="V60" s="22"/>
      <c r="W60" s="22"/>
      <c r="X60" s="22"/>
      <c r="Y60" s="22"/>
      <c r="Z60" s="22"/>
      <c r="AA60" s="22"/>
      <c r="AB60" s="22"/>
      <c r="AC60" s="22"/>
      <c r="AD60" s="22"/>
      <c r="AE60" s="22"/>
      <c r="AF60" s="22"/>
      <c r="AG60" s="22"/>
    </row>
    <row r="61" spans="1:41" s="2" customFormat="1" ht="12" customHeight="1">
      <c r="A61" s="29" t="s">
        <v>445</v>
      </c>
      <c r="B61" s="29" t="s">
        <v>446</v>
      </c>
      <c r="C61" s="13"/>
      <c r="D61" s="13"/>
      <c r="E61" s="13"/>
      <c r="F61" s="13"/>
      <c r="G61" s="14">
        <v>0</v>
      </c>
      <c r="H61" s="14">
        <v>0</v>
      </c>
      <c r="I61" s="14">
        <v>0</v>
      </c>
      <c r="J61" s="14">
        <v>0</v>
      </c>
      <c r="K61" s="14">
        <v>0</v>
      </c>
      <c r="L61" s="14">
        <v>0</v>
      </c>
      <c r="M61" s="14">
        <v>0</v>
      </c>
      <c r="N61" s="14">
        <v>0</v>
      </c>
      <c r="O61" s="14">
        <v>0</v>
      </c>
      <c r="P61" s="14">
        <v>0</v>
      </c>
      <c r="Q61" s="14">
        <v>0</v>
      </c>
      <c r="R61" s="14">
        <v>0</v>
      </c>
      <c r="S61" s="14">
        <f t="shared" ref="S61" si="63">SUM(G61:R61)</f>
        <v>0</v>
      </c>
      <c r="T61" s="13"/>
      <c r="U61" s="22"/>
      <c r="V61" s="22"/>
      <c r="W61" s="22"/>
      <c r="X61" s="22"/>
      <c r="Y61" s="22"/>
      <c r="Z61" s="22"/>
      <c r="AA61" s="22"/>
      <c r="AB61" s="22"/>
      <c r="AC61" s="22"/>
      <c r="AD61" s="22"/>
      <c r="AE61" s="22"/>
      <c r="AF61" s="22"/>
      <c r="AG61" s="22"/>
    </row>
    <row r="62" spans="1:41" s="2" customFormat="1" ht="12" customHeight="1">
      <c r="A62" s="16"/>
      <c r="B62" s="16"/>
      <c r="C62" s="13"/>
      <c r="D62" s="13"/>
      <c r="E62" s="13"/>
      <c r="F62" s="13"/>
      <c r="G62" s="15"/>
      <c r="H62" s="15"/>
      <c r="I62" s="15"/>
      <c r="J62" s="15"/>
      <c r="K62" s="15"/>
      <c r="L62" s="15"/>
      <c r="M62" s="15"/>
      <c r="N62" s="15"/>
      <c r="O62" s="15"/>
      <c r="P62" s="15"/>
      <c r="Q62" s="15"/>
      <c r="R62" s="15"/>
      <c r="S62" s="15"/>
      <c r="T62" s="13"/>
      <c r="U62" s="22"/>
      <c r="V62" s="22"/>
      <c r="W62" s="22"/>
      <c r="X62" s="22"/>
      <c r="Y62" s="22"/>
      <c r="Z62" s="22"/>
      <c r="AA62" s="22"/>
      <c r="AB62" s="22"/>
      <c r="AC62" s="22"/>
      <c r="AD62" s="22"/>
      <c r="AE62" s="22"/>
      <c r="AF62" s="22"/>
      <c r="AG62" s="22"/>
      <c r="AH62" s="102"/>
      <c r="AI62" s="97"/>
    </row>
    <row r="63" spans="1:41" s="2" customFormat="1" ht="12" customHeight="1">
      <c r="A63" s="9"/>
      <c r="B63" s="17" t="s">
        <v>25</v>
      </c>
      <c r="C63" s="13"/>
      <c r="D63" s="13"/>
      <c r="E63" s="13"/>
      <c r="F63" s="13"/>
      <c r="G63" s="76">
        <f t="shared" ref="G63:S63" si="64">SUM(G60:G62)</f>
        <v>0</v>
      </c>
      <c r="H63" s="76">
        <f t="shared" si="64"/>
        <v>0</v>
      </c>
      <c r="I63" s="76">
        <f t="shared" si="64"/>
        <v>0</v>
      </c>
      <c r="J63" s="76">
        <f t="shared" si="64"/>
        <v>0</v>
      </c>
      <c r="K63" s="76">
        <f t="shared" si="64"/>
        <v>0</v>
      </c>
      <c r="L63" s="76">
        <f t="shared" si="64"/>
        <v>0</v>
      </c>
      <c r="M63" s="76">
        <f t="shared" si="64"/>
        <v>0</v>
      </c>
      <c r="N63" s="76">
        <f t="shared" si="64"/>
        <v>0</v>
      </c>
      <c r="O63" s="76">
        <f t="shared" si="64"/>
        <v>0</v>
      </c>
      <c r="P63" s="76">
        <f t="shared" si="64"/>
        <v>0</v>
      </c>
      <c r="Q63" s="76">
        <f t="shared" si="64"/>
        <v>0</v>
      </c>
      <c r="R63" s="76">
        <f t="shared" si="64"/>
        <v>0</v>
      </c>
      <c r="S63" s="76">
        <f t="shared" si="64"/>
        <v>0</v>
      </c>
      <c r="T63" s="13"/>
      <c r="U63" s="22"/>
      <c r="V63" s="22"/>
      <c r="W63" s="22"/>
      <c r="X63" s="22"/>
      <c r="Y63" s="22"/>
      <c r="Z63" s="22"/>
      <c r="AA63" s="22"/>
      <c r="AB63" s="22"/>
      <c r="AC63" s="22"/>
      <c r="AD63" s="22"/>
      <c r="AE63" s="22"/>
      <c r="AF63" s="22"/>
      <c r="AG63" s="22"/>
    </row>
    <row r="64" spans="1:41" ht="12" customHeight="1" thickBot="1">
      <c r="A64" s="9"/>
      <c r="B64" s="17"/>
      <c r="G64" s="77"/>
      <c r="H64" s="77"/>
      <c r="I64" s="77"/>
      <c r="J64" s="77"/>
      <c r="K64" s="77"/>
      <c r="L64" s="77"/>
      <c r="M64" s="77"/>
      <c r="N64" s="77"/>
      <c r="O64" s="183"/>
      <c r="P64" s="77"/>
      <c r="Q64" s="77"/>
      <c r="R64" s="77"/>
      <c r="S64" s="77"/>
    </row>
    <row r="65" spans="1:43" ht="12" customHeight="1" thickBot="1">
      <c r="A65" s="23"/>
      <c r="B65" s="28" t="s">
        <v>26</v>
      </c>
      <c r="G65" s="76">
        <f t="shared" ref="G65:S65" si="65">SUM(G17,G21,G26,G42,G52,G57,G63)</f>
        <v>12832.580000000002</v>
      </c>
      <c r="H65" s="76">
        <f t="shared" si="65"/>
        <v>13148.420000000002</v>
      </c>
      <c r="I65" s="76">
        <f t="shared" si="65"/>
        <v>13200.070000000002</v>
      </c>
      <c r="J65" s="76">
        <f t="shared" si="65"/>
        <v>13463.42</v>
      </c>
      <c r="K65" s="76">
        <f t="shared" si="65"/>
        <v>14347.930000000002</v>
      </c>
      <c r="L65" s="76">
        <f t="shared" si="65"/>
        <v>14882.380000000001</v>
      </c>
      <c r="M65" s="76">
        <f t="shared" si="65"/>
        <v>12883.04</v>
      </c>
      <c r="N65" s="76">
        <f t="shared" si="65"/>
        <v>13768.85</v>
      </c>
      <c r="O65" s="76">
        <f t="shared" si="65"/>
        <v>13359.539999999999</v>
      </c>
      <c r="P65" s="76">
        <f t="shared" si="65"/>
        <v>13334.26</v>
      </c>
      <c r="Q65" s="76">
        <f t="shared" si="65"/>
        <v>13836.19</v>
      </c>
      <c r="R65" s="76">
        <f t="shared" si="65"/>
        <v>12242.670000000002</v>
      </c>
      <c r="S65" s="76">
        <f t="shared" si="65"/>
        <v>161299.35</v>
      </c>
      <c r="AG65" s="135">
        <f>+AG52+AG42+AG24+AG17</f>
        <v>531.73467317818131</v>
      </c>
      <c r="AK65" s="89">
        <f>+AK52+AK42+AK24+AK17</f>
        <v>471.98360276526739</v>
      </c>
      <c r="AL65" s="52"/>
      <c r="AM65" s="89">
        <f>+AM52+AM42+AM24+AM17</f>
        <v>54.751123159491193</v>
      </c>
      <c r="AN65" s="52"/>
      <c r="AO65" s="89">
        <f>+AO52+AO42+AO24+AO17</f>
        <v>4.999947253422719</v>
      </c>
      <c r="AQ65" s="89">
        <f>SUM(AK65:AO65)</f>
        <v>531.73467317818131</v>
      </c>
    </row>
    <row r="66" spans="1:43">
      <c r="A66" s="23"/>
      <c r="B66" s="23"/>
      <c r="S66" s="96"/>
    </row>
    <row r="67" spans="1:43">
      <c r="S67" s="96"/>
    </row>
    <row r="68" spans="1:43">
      <c r="S68" s="96"/>
    </row>
  </sheetData>
  <mergeCells count="3">
    <mergeCell ref="AJ4:AK4"/>
    <mergeCell ref="AL4:AM4"/>
    <mergeCell ref="AN4:AO4"/>
  </mergeCells>
  <pageMargins left="0.7" right="0.7" top="0.75" bottom="0.75" header="0.3" footer="0.3"/>
  <pageSetup scale="3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278E45B612CEF4B8D371274067C1662" ma:contentTypeVersion="16" ma:contentTypeDescription="" ma:contentTypeScope="" ma:versionID="65f5561432ea06fad94af1ef7c6e7b5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2023-08-11T07:00:00+00:00</OpenedDate>
    <SignificantOrder xmlns="dc463f71-b30c-4ab2-9473-d307f9d35888">false</SignificantOrder>
    <Date1 xmlns="dc463f71-b30c-4ab2-9473-d307f9d35888">2023-08-11T07:00:00+00:00</Date1>
    <IsDocumentOrder xmlns="dc463f71-b30c-4ab2-9473-d307f9d35888">false</IsDocumentOrder>
    <IsHighlyConfidential xmlns="dc463f71-b30c-4ab2-9473-d307f9d35888">false</IsHighlyConfidential>
    <CaseCompanyNames xmlns="dc463f71-b30c-4ab2-9473-d307f9d35888">Yakima Waste Systems, Inc.   </CaseCompanyNames>
    <Nickname xmlns="http://schemas.microsoft.com/sharepoint/v3" xsi:nil="true"/>
    <DocketNumber xmlns="dc463f71-b30c-4ab2-9473-d307f9d35888">230661</DocketNumber>
    <DelegatedOrder xmlns="dc463f71-b30c-4ab2-9473-d307f9d35888">false</DelegatedOrder>
  </documentManagement>
</p:properties>
</file>

<file path=customXml/itemProps1.xml><?xml version="1.0" encoding="utf-8"?>
<ds:datastoreItem xmlns:ds="http://schemas.openxmlformats.org/officeDocument/2006/customXml" ds:itemID="{94C2369E-8ECA-42C6-AF7E-F28F67B5C7C7}"/>
</file>

<file path=customXml/itemProps2.xml><?xml version="1.0" encoding="utf-8"?>
<ds:datastoreItem xmlns:ds="http://schemas.openxmlformats.org/officeDocument/2006/customXml" ds:itemID="{2EC451A1-05BF-4EAB-9CB8-1A1FA3247121}"/>
</file>

<file path=customXml/itemProps3.xml><?xml version="1.0" encoding="utf-8"?>
<ds:datastoreItem xmlns:ds="http://schemas.openxmlformats.org/officeDocument/2006/customXml" ds:itemID="{2115CB6A-19AA-4C52-B4BB-4868F8AD560C}"/>
</file>

<file path=customXml/itemProps4.xml><?xml version="1.0" encoding="utf-8"?>
<ds:datastoreItem xmlns:ds="http://schemas.openxmlformats.org/officeDocument/2006/customXml" ds:itemID="{01946066-5638-4D15-BD45-0B590687C8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Revenue Summary</vt:lpstr>
      <vt:lpstr>Cust Count Summary</vt:lpstr>
      <vt:lpstr>Container Counts</vt:lpstr>
      <vt:lpstr>Yakima Regulated Price Out</vt:lpstr>
      <vt:lpstr>Indian Nation Price Out</vt:lpstr>
      <vt:lpstr>Zillah Price Out</vt:lpstr>
      <vt:lpstr>Tieton Price Out</vt:lpstr>
      <vt:lpstr>Sunnyside Price Out</vt:lpstr>
      <vt:lpstr>Naches Price Out</vt:lpstr>
      <vt:lpstr>Mabton Price Out</vt:lpstr>
      <vt:lpstr>Comm Recy-Storage Price Out</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PatrickSa</dc:creator>
  <cp:lastModifiedBy>Brian Vandenburg</cp:lastModifiedBy>
  <cp:lastPrinted>2023-08-08T21:20:13Z</cp:lastPrinted>
  <dcterms:created xsi:type="dcterms:W3CDTF">2012-12-12T00:45:03Z</dcterms:created>
  <dcterms:modified xsi:type="dcterms:W3CDTF">2023-08-11T22:50:01Z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0x0101006E56B4D1795A2E4DB2F0B01679ED314A00A278E45B612CEF4B8D371274067C1662</vt:lpwstr>
  </property>
  <property fmtid="{D5CDD505-2E9C-101B-9397-08002B2CF9AE}" pid="3" name="_docset_NoMedatataSyncRequired">
    <vt:lpwstr>False</vt:lpwstr>
  </property>
</Properties>
</file>