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-file\Accounting\DDSVN\Personal Folders\GNiemi\"/>
    </mc:Choice>
  </mc:AlternateContent>
  <bookViews>
    <workbookView xWindow="360" yWindow="60" windowWidth="14235" windowHeight="8700"/>
  </bookViews>
  <sheets>
    <sheet name="Worksheet_FH_ROUTE_ONLY" sheetId="1" r:id="rId1"/>
    <sheet name="Passengers" sheetId="2" r:id="rId2"/>
  </sheets>
  <definedNames>
    <definedName name="_xlnm.Print_Area" localSheetId="0">Worksheet_FH_ROUTE_ONLY!$A$1:$K$55</definedName>
  </definedNames>
  <calcPr calcId="162913"/>
</workbook>
</file>

<file path=xl/calcChain.xml><?xml version="1.0" encoding="utf-8"?>
<calcChain xmlns="http://schemas.openxmlformats.org/spreadsheetml/2006/main">
  <c r="I17" i="1" l="1"/>
  <c r="C20" i="2" l="1"/>
  <c r="C21" i="2"/>
  <c r="I11" i="1"/>
  <c r="I13" i="1" s="1"/>
  <c r="I27" i="1" s="1"/>
  <c r="I19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I20" i="1"/>
  <c r="I37" i="1"/>
  <c r="I21" i="1" l="1"/>
  <c r="I23" i="1" s="1"/>
  <c r="I28" i="1" s="1"/>
  <c r="I29" i="1" s="1"/>
  <c r="I31" i="1" s="1"/>
  <c r="I38" i="1" s="1"/>
  <c r="I39" i="1" s="1"/>
  <c r="I41" i="1" s="1"/>
  <c r="I44" i="1" s="1"/>
  <c r="I46" i="1" s="1"/>
</calcChain>
</file>

<file path=xl/sharedStrings.xml><?xml version="1.0" encoding="utf-8"?>
<sst xmlns="http://schemas.openxmlformats.org/spreadsheetml/2006/main" count="92" uniqueCount="69">
  <si>
    <t>Line</t>
  </si>
  <si>
    <t>No.</t>
  </si>
  <si>
    <t>÷</t>
  </si>
  <si>
    <t>=</t>
  </si>
  <si>
    <t>Multiplied By 100</t>
  </si>
  <si>
    <t>x</t>
  </si>
  <si>
    <t>Equals Fuel Expense as % of Revenue</t>
  </si>
  <si>
    <t>% to 2 decimal pts.</t>
  </si>
  <si>
    <t>2.  Calculate the fuel price increase.</t>
  </si>
  <si>
    <t xml:space="preserve"> </t>
  </si>
  <si>
    <t>-</t>
  </si>
  <si>
    <t>Equals Fuel Price Difference</t>
  </si>
  <si>
    <t xml:space="preserve">Divided By Base Period Average Fuel Price (Line 13)                   </t>
  </si>
  <si>
    <t>Equals Relative Fuel Price Difference</t>
  </si>
  <si>
    <t>Equals Fuel Percent Price Increase</t>
  </si>
  <si>
    <t>3.  Calculate amount of revenue increase needed to recover fuel price increases.</t>
  </si>
  <si>
    <t>Fuel Expense as % of Revenue (Line 8)</t>
  </si>
  <si>
    <t>Multiplied By Fuel Percent Price Increase (Line 18)</t>
  </si>
  <si>
    <t xml:space="preserve">                </t>
  </si>
  <si>
    <t>Equals Fuel Increase as a % of Revenue</t>
  </si>
  <si>
    <t>Minus One Percentage Point</t>
  </si>
  <si>
    <t>Equals Allowable Fuel Increase as a % of Revenue</t>
  </si>
  <si>
    <t>IF LINE 26 IS LESS THAN 0.00%, STOP.  YOU DO NOT QUALIFY FOR A FUEL SURCHARGE.</t>
  </si>
  <si>
    <t>4.  Calculate Average One-Way Fare Increase Needed.</t>
  </si>
  <si>
    <t>Base Period Revenue (Line 5)</t>
  </si>
  <si>
    <t>Multiplied By Allowable Fuel Increase as a % of Revenue (Line 26)</t>
  </si>
  <si>
    <t>Equals Annual Additional Fuel Revenue Needed</t>
  </si>
  <si>
    <t>Divided by 12 Months</t>
  </si>
  <si>
    <t>Equals Monthly Additional Fuel Revenue Needed</t>
  </si>
  <si>
    <t xml:space="preserve">       </t>
  </si>
  <si>
    <t>Equals One-Way Fare Needed</t>
  </si>
  <si>
    <t>5.</t>
  </si>
  <si>
    <t xml:space="preserve"> (Round Line 39 to the nearest $0.25 - round amounts of $0.125 or</t>
  </si>
  <si>
    <t xml:space="preserve">   greater up to $0.25, and amounts less than $0.125 down, etc.)</t>
  </si>
  <si>
    <t>May</t>
  </si>
  <si>
    <t>Passenger Count</t>
  </si>
  <si>
    <t>12 Month Test Period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</si>
  <si>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</si>
  <si>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</si>
  <si>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</si>
  <si>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</si>
  <si>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</si>
  <si>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</si>
  <si>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</si>
  <si>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</si>
  <si>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</si>
  <si>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</si>
  <si>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</si>
  <si>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Passengers Count</t>
  </si>
  <si>
    <t>Total</t>
  </si>
  <si>
    <t>Average</t>
  </si>
  <si>
    <t>Year</t>
  </si>
  <si>
    <t>Fill-In "Orange" highlighted cells in Worksheet.</t>
  </si>
  <si>
    <r>
      <t xml:space="preserve">Divided by Annualized Present Revenue </t>
    </r>
    <r>
      <rPr>
        <sz val="10"/>
        <color indexed="10"/>
        <rFont val="Arial"/>
        <family val="2"/>
      </rPr>
      <t>(less baggage &amp; advertising)</t>
    </r>
  </si>
  <si>
    <r>
      <t xml:space="preserve">Current Fuel Price   </t>
    </r>
    <r>
      <rPr>
        <sz val="10"/>
        <color indexed="10"/>
        <rFont val="Arial"/>
        <family val="2"/>
      </rPr>
      <t xml:space="preserve">(most recent </t>
    </r>
    <r>
      <rPr>
        <u/>
        <sz val="10"/>
        <color indexed="10"/>
        <rFont val="Arial"/>
        <family val="2"/>
      </rPr>
      <t>Invoice</t>
    </r>
    <r>
      <rPr>
        <sz val="10"/>
        <color indexed="10"/>
        <rFont val="Arial"/>
        <family val="2"/>
      </rPr>
      <t xml:space="preserve"> price - (less tax credits))</t>
    </r>
  </si>
  <si>
    <r>
      <t xml:space="preserve">Divided by </t>
    </r>
    <r>
      <rPr>
        <u/>
        <sz val="10"/>
        <rFont val="Arial"/>
        <family val="2"/>
      </rPr>
      <t>Corresponding Month's</t>
    </r>
    <r>
      <rPr>
        <sz val="10"/>
        <rFont val="Arial"/>
        <family val="2"/>
      </rPr>
      <t xml:space="preserve"> One-Way Equiv. Passenger Count</t>
    </r>
  </si>
  <si>
    <r>
      <t>Rounded</t>
    </r>
    <r>
      <rPr>
        <sz val="10"/>
        <rFont val="Arial"/>
        <family val="2"/>
      </rPr>
      <t xml:space="preserve"> One-Way Equivalent Surcharge Amount</t>
    </r>
  </si>
  <si>
    <r>
      <t xml:space="preserve">Minus Base Period Average Fuel Price </t>
    </r>
    <r>
      <rPr>
        <sz val="10"/>
        <color indexed="10"/>
        <rFont val="Arial"/>
        <family val="2"/>
      </rPr>
      <t xml:space="preserve">(less tax credits)                 </t>
    </r>
    <r>
      <rPr>
        <sz val="10"/>
        <rFont val="Arial"/>
        <family val="2"/>
      </rPr>
      <t xml:space="preserve">                    </t>
    </r>
  </si>
  <si>
    <t xml:space="preserve"> FUEL SURCHARGE CALCULATION SHEET</t>
  </si>
  <si>
    <r>
      <t xml:space="preserve">2021 or Rate Case Fuel Expense </t>
    </r>
    <r>
      <rPr>
        <sz val="10"/>
        <color indexed="10"/>
        <rFont val="Arial"/>
        <family val="2"/>
      </rPr>
      <t>(minus tax credits, etc.)</t>
    </r>
  </si>
  <si>
    <t>1.      Using the appropriate Rate Case Period or calendar year 2021, calculate how much of your total revenue was spent on fuel.</t>
  </si>
  <si>
    <t>Equals 2021 or Rate Case Fuel vs. Revenue Ratio</t>
  </si>
  <si>
    <t>(3.7477 - .17)</t>
  </si>
  <si>
    <t>GN: Used Mar 17th fuel price</t>
  </si>
  <si>
    <t>GN: Avg. price SJC 2021</t>
  </si>
  <si>
    <t>GN: Change to 6 months for operating season</t>
  </si>
  <si>
    <t>GN: Avg. 1-way PAX counts in single month (period = May-Sep for 2022)</t>
  </si>
  <si>
    <t>GN: FH Route only; no Whale Watching</t>
  </si>
  <si>
    <t>GN: FH Route fuel expense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</si>
</sst>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&quot;$&quot;* #,##0_);_(&quot;$&quot;* \(#,##0\);_(&quot;$&quot;* &quot;-&quot;??_);_(@_)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00B050"/>
      <name val="Arial"/>
      <family val="2"/>
    </font>
    <font>
      <b/>
      <i/>
      <sz val="11"/>
      <color theme="9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0" fontId="5" fillId="0" borderId="0" xfId="0" quotePrefix="1" applyFont="1" applyAlignment="1">
      <alignment horizontal="left"/>
    </xf>
    <xf numFmtId="0" fontId="0" fillId="0" borderId="0" xfId="0" applyBorder="1"/>
    <xf numFmtId="0" fontId="2" fillId="0" borderId="0" xfId="0" quotePrefix="1" applyFont="1" applyAlignment="1">
      <alignment horizontal="left"/>
    </xf>
    <xf numFmtId="0" fontId="0" fillId="0" borderId="0" xfId="0" quotePrefix="1"/>
    <xf numFmtId="0" fontId="6" fillId="0" borderId="0" xfId="0" quotePrefix="1" applyFont="1" applyAlignment="1">
      <alignment horizontal="left"/>
    </xf>
    <xf numFmtId="0" fontId="0" fillId="0" borderId="0" xfId="0" applyAlignment="1">
      <alignment wrapText="1"/>
    </xf>
    <xf numFmtId="15" fontId="5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5" fillId="0" borderId="0" xfId="0" applyFont="1" applyBorder="1" applyAlignment="1">
      <alignment horizontal="center" vertical="justify" wrapText="1"/>
    </xf>
    <xf numFmtId="0" fontId="0" fillId="0" borderId="2" xfId="0" applyBorder="1" applyAlignment="1">
      <alignment horizontal="right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165" fontId="12" fillId="2" borderId="9" xfId="1" applyNumberFormat="1" applyFont="1" applyFill="1" applyBorder="1" applyAlignment="1">
      <alignment horizontal="center"/>
    </xf>
    <xf numFmtId="165" fontId="0" fillId="0" borderId="0" xfId="1" applyNumberFormat="1" applyFont="1" applyBorder="1"/>
    <xf numFmtId="165" fontId="0" fillId="0" borderId="10" xfId="1" applyNumberFormat="1" applyFont="1" applyBorder="1"/>
    <xf numFmtId="167" fontId="13" fillId="2" borderId="11" xfId="2" applyNumberFormat="1" applyFont="1" applyFill="1" applyBorder="1"/>
    <xf numFmtId="167" fontId="13" fillId="2" borderId="12" xfId="2" applyNumberFormat="1" applyFont="1" applyFill="1" applyBorder="1"/>
    <xf numFmtId="164" fontId="3" fillId="0" borderId="11" xfId="0" applyNumberFormat="1" applyFont="1" applyBorder="1"/>
    <xf numFmtId="0" fontId="3" fillId="0" borderId="11" xfId="0" applyFont="1" applyBorder="1"/>
    <xf numFmtId="10" fontId="3" fillId="0" borderId="11" xfId="3" applyNumberFormat="1" applyFont="1" applyBorder="1"/>
    <xf numFmtId="0" fontId="5" fillId="0" borderId="0" xfId="0" applyNumberFormat="1" applyFont="1"/>
    <xf numFmtId="166" fontId="13" fillId="2" borderId="11" xfId="2" applyNumberFormat="1" applyFont="1" applyFill="1" applyBorder="1"/>
    <xf numFmtId="166" fontId="3" fillId="0" borderId="11" xfId="2" applyNumberFormat="1" applyFont="1" applyBorder="1"/>
    <xf numFmtId="166" fontId="3" fillId="0" borderId="12" xfId="0" applyNumberFormat="1" applyFont="1" applyBorder="1"/>
    <xf numFmtId="10" fontId="3" fillId="0" borderId="11" xfId="0" applyNumberFormat="1" applyFont="1" applyBorder="1"/>
    <xf numFmtId="10" fontId="3" fillId="0" borderId="12" xfId="3" applyNumberFormat="1" applyFont="1" applyBorder="1"/>
    <xf numFmtId="10" fontId="3" fillId="0" borderId="13" xfId="0" applyNumberFormat="1" applyFont="1" applyBorder="1"/>
    <xf numFmtId="167" fontId="3" fillId="0" borderId="11" xfId="2" applyNumberFormat="1" applyFont="1" applyBorder="1"/>
    <xf numFmtId="0" fontId="3" fillId="0" borderId="0" xfId="0" applyFont="1" applyBorder="1"/>
    <xf numFmtId="44" fontId="3" fillId="0" borderId="11" xfId="2" applyFont="1" applyBorder="1"/>
    <xf numFmtId="44" fontId="14" fillId="3" borderId="14" xfId="2" applyFont="1" applyFill="1" applyBorder="1"/>
    <xf numFmtId="165" fontId="13" fillId="2" borderId="9" xfId="1" applyNumberFormat="1" applyFont="1" applyFill="1" applyBorder="1" applyAlignment="1">
      <alignment horizontal="center"/>
    </xf>
    <xf numFmtId="0" fontId="12" fillId="0" borderId="0" xfId="0" applyFont="1"/>
    <xf numFmtId="0" fontId="13" fillId="0" borderId="12" xfId="0" applyFont="1" applyBorder="1" applyAlignment="1">
      <alignment horizontal="right"/>
    </xf>
    <xf numFmtId="0" fontId="12" fillId="3" borderId="0" xfId="0" applyFont="1" applyFill="1"/>
    <xf numFmtId="0" fontId="0" fillId="3" borderId="0" xfId="0" applyFill="1"/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8"/>
  <sheetViews>
    <sheetView tabSelected="1" zoomScale="80" workbookViewId="0">
      <selection activeCell="G19" sqref="G19"/>
    </sheetView>
  </sheetViews>
  <sheetFormatPr defaultRowHeight="12.75" x14ac:dyDescent="0.2"/>
  <cols>
    <col min="1" max="1" width="5.140625" customWidth="1"/>
    <col min="2" max="2" width="3" customWidth="1"/>
    <col min="6" max="6" width="14" customWidth="1"/>
    <col min="7" max="7" width="26" customWidth="1"/>
    <col min="8" max="8" width="4.85546875" customWidth="1"/>
    <col min="9" max="9" width="14.28515625" bestFit="1" customWidth="1"/>
    <col min="10" max="10" width="17.7109375" bestFit="1" customWidth="1"/>
  </cols>
  <sheetData>
    <row r="1" spans="1:14" ht="18" x14ac:dyDescent="0.25">
      <c r="A1" s="54" t="s">
        <v>58</v>
      </c>
      <c r="B1" s="54"/>
      <c r="C1" s="54"/>
      <c r="D1" s="54"/>
      <c r="E1" s="54"/>
      <c r="F1" s="54"/>
      <c r="G1" s="54"/>
      <c r="H1" s="54"/>
      <c r="I1" s="54"/>
      <c r="J1" s="54"/>
    </row>
    <row r="2" spans="1:14" ht="12.75" customHeight="1" x14ac:dyDescent="0.2">
      <c r="A2" s="3"/>
      <c r="B2" s="3"/>
      <c r="C2" s="3"/>
      <c r="D2" s="3"/>
      <c r="E2" s="55" t="s">
        <v>52</v>
      </c>
      <c r="F2" s="55"/>
      <c r="G2" s="55"/>
      <c r="H2" s="3"/>
      <c r="I2" s="3"/>
      <c r="J2" s="14"/>
    </row>
    <row r="3" spans="1:14" x14ac:dyDescent="0.2">
      <c r="A3" s="3"/>
      <c r="B3" s="3"/>
      <c r="C3" s="4"/>
      <c r="D3" s="3"/>
      <c r="E3" s="3"/>
      <c r="F3" s="3"/>
      <c r="G3" s="3"/>
      <c r="H3" s="3"/>
      <c r="I3" s="3"/>
      <c r="J3" s="3"/>
    </row>
    <row r="4" spans="1:14" x14ac:dyDescent="0.2">
      <c r="A4" s="5" t="s">
        <v>0</v>
      </c>
      <c r="B4" s="3"/>
      <c r="C4" s="4"/>
      <c r="D4" s="3"/>
      <c r="E4" s="3"/>
      <c r="F4" s="3"/>
      <c r="G4" s="3"/>
      <c r="H4" s="3"/>
      <c r="I4" s="3"/>
      <c r="J4" s="3"/>
    </row>
    <row r="5" spans="1:14" x14ac:dyDescent="0.2">
      <c r="A5" s="6" t="s">
        <v>1</v>
      </c>
      <c r="B5" s="3"/>
      <c r="C5" s="4"/>
      <c r="D5" s="3"/>
      <c r="E5" s="3"/>
      <c r="F5" s="3"/>
      <c r="G5" s="3"/>
      <c r="H5" s="3"/>
      <c r="I5" s="3"/>
      <c r="J5" s="3"/>
    </row>
    <row r="6" spans="1:14" ht="15" customHeight="1" x14ac:dyDescent="0.2">
      <c r="A6" s="5">
        <v>1</v>
      </c>
      <c r="B6" s="7" t="s">
        <v>60</v>
      </c>
    </row>
    <row r="7" spans="1:14" ht="15" customHeight="1" x14ac:dyDescent="0.2">
      <c r="A7" s="5">
        <v>2</v>
      </c>
    </row>
    <row r="8" spans="1:14" ht="15" customHeight="1" x14ac:dyDescent="0.2">
      <c r="A8" s="5">
        <v>3</v>
      </c>
    </row>
    <row r="9" spans="1:14" ht="15" customHeight="1" x14ac:dyDescent="0.2">
      <c r="A9" s="5">
        <v>4</v>
      </c>
      <c r="C9" s="8" t="s">
        <v>59</v>
      </c>
      <c r="D9" s="19"/>
      <c r="E9" s="19"/>
      <c r="F9" s="19"/>
      <c r="G9" s="2"/>
      <c r="H9" s="2"/>
      <c r="I9" s="33">
        <v>238242</v>
      </c>
      <c r="K9" s="52" t="s">
        <v>68</v>
      </c>
      <c r="L9" s="53"/>
      <c r="M9" s="53"/>
      <c r="N9" s="53"/>
    </row>
    <row r="10" spans="1:14" ht="15" customHeight="1" x14ac:dyDescent="0.2">
      <c r="A10" s="5">
        <v>5</v>
      </c>
      <c r="C10" s="8" t="s">
        <v>53</v>
      </c>
      <c r="D10" s="19"/>
      <c r="E10" s="19"/>
      <c r="F10" s="19"/>
      <c r="G10" s="2"/>
      <c r="H10" s="2" t="s">
        <v>2</v>
      </c>
      <c r="I10" s="34">
        <v>1292704</v>
      </c>
      <c r="K10" s="52" t="s">
        <v>67</v>
      </c>
      <c r="L10" s="53"/>
      <c r="M10" s="53"/>
      <c r="N10" s="53"/>
    </row>
    <row r="11" spans="1:14" ht="15" customHeight="1" x14ac:dyDescent="0.2">
      <c r="A11" s="5">
        <v>6</v>
      </c>
      <c r="C11" s="19"/>
      <c r="D11" s="8" t="s">
        <v>61</v>
      </c>
      <c r="E11" s="19"/>
      <c r="F11" s="19"/>
      <c r="H11" s="2" t="s">
        <v>3</v>
      </c>
      <c r="I11" s="35">
        <f>I9/I10</f>
        <v>0.18429741069881428</v>
      </c>
    </row>
    <row r="12" spans="1:14" ht="15" customHeight="1" x14ac:dyDescent="0.2">
      <c r="A12" s="5">
        <v>7</v>
      </c>
      <c r="C12" s="19" t="s">
        <v>4</v>
      </c>
      <c r="D12" s="19"/>
      <c r="E12" s="19"/>
      <c r="F12" s="19"/>
      <c r="H12" s="2" t="s">
        <v>5</v>
      </c>
      <c r="I12" s="36">
        <v>100</v>
      </c>
    </row>
    <row r="13" spans="1:14" ht="15" customHeight="1" x14ac:dyDescent="0.2">
      <c r="A13" s="5">
        <v>8</v>
      </c>
      <c r="C13" s="19"/>
      <c r="D13" s="8" t="s">
        <v>6</v>
      </c>
      <c r="E13" s="19"/>
      <c r="F13" s="19"/>
      <c r="H13" s="2" t="s">
        <v>3</v>
      </c>
      <c r="I13" s="37">
        <f>ROUND(I11,4)</f>
        <v>0.18429999999999999</v>
      </c>
      <c r="J13" t="s">
        <v>7</v>
      </c>
    </row>
    <row r="14" spans="1:14" ht="15" customHeight="1" x14ac:dyDescent="0.2">
      <c r="A14" s="5">
        <v>9</v>
      </c>
    </row>
    <row r="15" spans="1:14" ht="15" customHeight="1" x14ac:dyDescent="0.2">
      <c r="A15" s="5">
        <v>10</v>
      </c>
      <c r="B15" t="s">
        <v>8</v>
      </c>
    </row>
    <row r="16" spans="1:14" ht="15" customHeight="1" x14ac:dyDescent="0.2">
      <c r="A16" s="5">
        <v>11</v>
      </c>
    </row>
    <row r="17" spans="1:11" ht="15" customHeight="1" x14ac:dyDescent="0.2">
      <c r="A17" s="5">
        <v>12</v>
      </c>
      <c r="C17" s="8" t="s">
        <v>54</v>
      </c>
      <c r="D17" s="19"/>
      <c r="E17" s="19"/>
      <c r="F17" s="19"/>
      <c r="H17" t="s">
        <v>9</v>
      </c>
      <c r="I17" s="39">
        <f>3.7477-0.17</f>
        <v>3.5777000000000001</v>
      </c>
      <c r="J17" t="s">
        <v>62</v>
      </c>
      <c r="K17" s="50" t="s">
        <v>63</v>
      </c>
    </row>
    <row r="18" spans="1:11" ht="15" customHeight="1" x14ac:dyDescent="0.2">
      <c r="A18" s="5">
        <v>13</v>
      </c>
      <c r="C18" s="8" t="s">
        <v>57</v>
      </c>
      <c r="D18" s="19"/>
      <c r="E18" s="19"/>
      <c r="F18" s="19"/>
      <c r="H18" s="2" t="s">
        <v>10</v>
      </c>
      <c r="I18" s="39">
        <v>2.4529999999999998</v>
      </c>
      <c r="K18" s="50" t="s">
        <v>64</v>
      </c>
    </row>
    <row r="19" spans="1:11" ht="15" customHeight="1" x14ac:dyDescent="0.2">
      <c r="A19" s="5">
        <v>14</v>
      </c>
      <c r="C19" s="19"/>
      <c r="D19" s="19" t="s">
        <v>11</v>
      </c>
      <c r="E19" s="19"/>
      <c r="F19" s="19"/>
      <c r="H19" s="2" t="s">
        <v>3</v>
      </c>
      <c r="I19" s="40">
        <f>I17-I18</f>
        <v>1.1247000000000003</v>
      </c>
    </row>
    <row r="20" spans="1:11" ht="15" customHeight="1" x14ac:dyDescent="0.2">
      <c r="A20" s="5">
        <f>+A19+1</f>
        <v>15</v>
      </c>
      <c r="C20" s="8" t="s">
        <v>12</v>
      </c>
      <c r="D20" s="19"/>
      <c r="E20" s="19"/>
      <c r="F20" s="19"/>
      <c r="H20" s="2" t="s">
        <v>2</v>
      </c>
      <c r="I20" s="41">
        <f>I18</f>
        <v>2.4529999999999998</v>
      </c>
    </row>
    <row r="21" spans="1:11" ht="15" customHeight="1" x14ac:dyDescent="0.2">
      <c r="A21" s="5">
        <f t="shared" ref="A21:A35" si="0">+A20+1</f>
        <v>16</v>
      </c>
      <c r="C21" s="19"/>
      <c r="D21" s="19" t="s">
        <v>13</v>
      </c>
      <c r="E21" s="19"/>
      <c r="F21" s="19"/>
      <c r="H21" s="2" t="s">
        <v>3</v>
      </c>
      <c r="I21" s="35">
        <f>I19/I20</f>
        <v>0.45849979616795772</v>
      </c>
    </row>
    <row r="22" spans="1:11" ht="15" customHeight="1" x14ac:dyDescent="0.2">
      <c r="A22" s="5">
        <f t="shared" si="0"/>
        <v>17</v>
      </c>
      <c r="C22" s="19" t="s">
        <v>4</v>
      </c>
      <c r="D22" s="19"/>
      <c r="E22" s="19"/>
      <c r="F22" s="19"/>
      <c r="H22" s="2" t="s">
        <v>5</v>
      </c>
      <c r="I22" s="36">
        <v>100</v>
      </c>
      <c r="K22" t="s">
        <v>9</v>
      </c>
    </row>
    <row r="23" spans="1:11" ht="15" customHeight="1" x14ac:dyDescent="0.2">
      <c r="A23" s="5">
        <f t="shared" si="0"/>
        <v>18</v>
      </c>
      <c r="C23" s="19"/>
      <c r="D23" s="8" t="s">
        <v>14</v>
      </c>
      <c r="E23" s="19"/>
      <c r="F23" s="38"/>
      <c r="H23" s="2" t="s">
        <v>3</v>
      </c>
      <c r="I23" s="37">
        <f>ROUND(I21,4)</f>
        <v>0.45850000000000002</v>
      </c>
      <c r="J23" t="s">
        <v>7</v>
      </c>
    </row>
    <row r="24" spans="1:11" ht="15" customHeight="1" x14ac:dyDescent="0.2">
      <c r="A24" s="5">
        <f t="shared" si="0"/>
        <v>19</v>
      </c>
    </row>
    <row r="25" spans="1:11" ht="15" customHeight="1" x14ac:dyDescent="0.2">
      <c r="A25" s="5">
        <f t="shared" si="0"/>
        <v>20</v>
      </c>
      <c r="B25" s="7" t="s">
        <v>15</v>
      </c>
    </row>
    <row r="26" spans="1:11" ht="15" customHeight="1" x14ac:dyDescent="0.2">
      <c r="A26" s="5">
        <f t="shared" si="0"/>
        <v>21</v>
      </c>
    </row>
    <row r="27" spans="1:11" ht="15" customHeight="1" x14ac:dyDescent="0.2">
      <c r="A27" s="5">
        <f t="shared" si="0"/>
        <v>22</v>
      </c>
      <c r="C27" s="8" t="s">
        <v>16</v>
      </c>
      <c r="D27" s="19"/>
      <c r="E27" s="19"/>
      <c r="F27" s="19"/>
      <c r="I27" s="42">
        <f>I13</f>
        <v>0.18429999999999999</v>
      </c>
      <c r="J27" t="s">
        <v>7</v>
      </c>
    </row>
    <row r="28" spans="1:11" ht="15" customHeight="1" x14ac:dyDescent="0.2">
      <c r="A28" s="5">
        <f t="shared" si="0"/>
        <v>23</v>
      </c>
      <c r="C28" s="8" t="s">
        <v>17</v>
      </c>
      <c r="D28" s="19"/>
      <c r="E28" s="19"/>
      <c r="F28" s="19"/>
      <c r="H28" s="2" t="s">
        <v>5</v>
      </c>
      <c r="I28" s="42">
        <f>I23</f>
        <v>0.45850000000000002</v>
      </c>
      <c r="J28" t="s">
        <v>7</v>
      </c>
    </row>
    <row r="29" spans="1:11" ht="15" customHeight="1" x14ac:dyDescent="0.2">
      <c r="A29" s="5">
        <f t="shared" si="0"/>
        <v>24</v>
      </c>
      <c r="B29" t="s">
        <v>18</v>
      </c>
      <c r="C29" s="19"/>
      <c r="D29" s="19" t="s">
        <v>19</v>
      </c>
      <c r="E29" s="19"/>
      <c r="F29" s="19"/>
      <c r="H29" s="2" t="s">
        <v>3</v>
      </c>
      <c r="I29" s="42">
        <f>ROUND(I28*I27,4)</f>
        <v>8.4500000000000006E-2</v>
      </c>
      <c r="J29" t="s">
        <v>7</v>
      </c>
    </row>
    <row r="30" spans="1:11" ht="15" customHeight="1" x14ac:dyDescent="0.2">
      <c r="A30" s="5">
        <f t="shared" si="0"/>
        <v>25</v>
      </c>
      <c r="C30" s="8" t="s">
        <v>20</v>
      </c>
      <c r="D30" s="19"/>
      <c r="E30" s="19"/>
      <c r="F30" s="19"/>
      <c r="H30" s="2" t="s">
        <v>10</v>
      </c>
      <c r="I30" s="43">
        <v>0.01</v>
      </c>
      <c r="J30" t="s">
        <v>7</v>
      </c>
    </row>
    <row r="31" spans="1:11" ht="15" customHeight="1" thickBot="1" x14ac:dyDescent="0.25">
      <c r="A31" s="5">
        <f t="shared" si="0"/>
        <v>26</v>
      </c>
      <c r="C31" s="8"/>
      <c r="D31" s="19" t="s">
        <v>21</v>
      </c>
      <c r="E31" s="19"/>
      <c r="F31" s="19"/>
      <c r="H31" s="2"/>
      <c r="I31" s="44">
        <f>I29-I30</f>
        <v>7.4500000000000011E-2</v>
      </c>
      <c r="J31" t="s">
        <v>7</v>
      </c>
    </row>
    <row r="32" spans="1:11" ht="15" customHeight="1" thickTop="1" x14ac:dyDescent="0.2">
      <c r="A32" s="5">
        <f t="shared" si="0"/>
        <v>27</v>
      </c>
      <c r="C32" s="7"/>
      <c r="H32" s="2"/>
      <c r="I32" s="9"/>
    </row>
    <row r="33" spans="1:11" ht="15" customHeight="1" x14ac:dyDescent="0.2">
      <c r="A33" s="5">
        <f t="shared" si="0"/>
        <v>28</v>
      </c>
      <c r="B33" s="10" t="s">
        <v>22</v>
      </c>
      <c r="H33" s="2"/>
      <c r="I33" s="9"/>
    </row>
    <row r="34" spans="1:11" ht="15" customHeight="1" x14ac:dyDescent="0.2">
      <c r="A34" s="5">
        <f t="shared" si="0"/>
        <v>29</v>
      </c>
    </row>
    <row r="35" spans="1:11" ht="15" customHeight="1" x14ac:dyDescent="0.2">
      <c r="A35" s="5">
        <f t="shared" si="0"/>
        <v>30</v>
      </c>
      <c r="B35" t="s">
        <v>23</v>
      </c>
      <c r="C35" s="19"/>
      <c r="D35" s="19"/>
      <c r="E35" s="19"/>
      <c r="F35" s="19"/>
    </row>
    <row r="36" spans="1:11" ht="15" customHeight="1" x14ac:dyDescent="0.2">
      <c r="A36" s="5">
        <f t="shared" ref="A36:A48" si="1">+A35+1</f>
        <v>31</v>
      </c>
      <c r="C36" s="19"/>
      <c r="D36" s="19"/>
      <c r="E36" s="19"/>
      <c r="F36" s="19"/>
    </row>
    <row r="37" spans="1:11" ht="15" customHeight="1" x14ac:dyDescent="0.2">
      <c r="A37" s="5">
        <f t="shared" si="1"/>
        <v>32</v>
      </c>
      <c r="C37" s="8" t="s">
        <v>24</v>
      </c>
      <c r="D37" s="19"/>
      <c r="E37" s="19"/>
      <c r="F37" s="19"/>
      <c r="G37" s="2"/>
      <c r="I37" s="45">
        <f>I10</f>
        <v>1292704</v>
      </c>
    </row>
    <row r="38" spans="1:11" ht="15" customHeight="1" x14ac:dyDescent="0.2">
      <c r="A38" s="5">
        <f t="shared" si="1"/>
        <v>33</v>
      </c>
      <c r="C38" s="8" t="s">
        <v>25</v>
      </c>
      <c r="D38" s="19"/>
      <c r="E38" s="19"/>
      <c r="F38" s="19"/>
      <c r="H38" s="2" t="s">
        <v>5</v>
      </c>
      <c r="I38" s="42">
        <f>I31</f>
        <v>7.4500000000000011E-2</v>
      </c>
      <c r="J38" t="s">
        <v>7</v>
      </c>
    </row>
    <row r="39" spans="1:11" ht="15" customHeight="1" x14ac:dyDescent="0.2">
      <c r="A39" s="5">
        <f t="shared" si="1"/>
        <v>34</v>
      </c>
      <c r="C39" s="19"/>
      <c r="D39" s="8" t="s">
        <v>26</v>
      </c>
      <c r="E39" s="19"/>
      <c r="F39" s="19"/>
      <c r="H39" s="2" t="s">
        <v>3</v>
      </c>
      <c r="I39" s="45">
        <f>I38*I37</f>
        <v>96306.448000000019</v>
      </c>
    </row>
    <row r="40" spans="1:11" ht="15" customHeight="1" x14ac:dyDescent="0.2">
      <c r="A40" s="5">
        <f t="shared" si="1"/>
        <v>35</v>
      </c>
      <c r="C40" s="8" t="s">
        <v>27</v>
      </c>
      <c r="D40" s="19"/>
      <c r="E40" s="19"/>
      <c r="F40" s="19"/>
      <c r="H40" s="2" t="s">
        <v>2</v>
      </c>
      <c r="I40" s="51">
        <v>6</v>
      </c>
      <c r="K40" s="50" t="s">
        <v>65</v>
      </c>
    </row>
    <row r="41" spans="1:11" ht="15" customHeight="1" x14ac:dyDescent="0.2">
      <c r="A41" s="5">
        <f t="shared" si="1"/>
        <v>36</v>
      </c>
      <c r="C41" s="4" t="s">
        <v>28</v>
      </c>
      <c r="D41" s="19"/>
      <c r="E41" s="19"/>
      <c r="F41" s="19"/>
      <c r="H41" s="2"/>
      <c r="I41" s="45">
        <f>I39/I40</f>
        <v>16051.074666666669</v>
      </c>
    </row>
    <row r="42" spans="1:11" ht="15" customHeight="1" x14ac:dyDescent="0.2">
      <c r="A42" s="5">
        <f t="shared" si="1"/>
        <v>37</v>
      </c>
      <c r="B42" t="s">
        <v>29</v>
      </c>
      <c r="C42" s="8" t="s">
        <v>55</v>
      </c>
      <c r="D42" s="19"/>
      <c r="E42" s="19"/>
      <c r="F42" s="19"/>
      <c r="H42" s="2" t="s">
        <v>2</v>
      </c>
      <c r="I42" s="49">
        <v>2204</v>
      </c>
      <c r="K42" s="50" t="s">
        <v>66</v>
      </c>
    </row>
    <row r="43" spans="1:11" ht="15" customHeight="1" x14ac:dyDescent="0.2">
      <c r="A43" s="5">
        <f t="shared" si="1"/>
        <v>38</v>
      </c>
      <c r="C43" s="8"/>
      <c r="D43" s="19"/>
      <c r="E43" s="19"/>
      <c r="F43" s="19"/>
      <c r="G43" s="2"/>
      <c r="H43" s="2"/>
      <c r="I43" s="46"/>
    </row>
    <row r="44" spans="1:11" ht="15" customHeight="1" x14ac:dyDescent="0.2">
      <c r="A44" s="5">
        <f t="shared" si="1"/>
        <v>39</v>
      </c>
      <c r="C44" s="19" t="s">
        <v>30</v>
      </c>
      <c r="D44" s="19"/>
      <c r="E44" s="19"/>
      <c r="F44" s="19"/>
      <c r="H44" s="2" t="s">
        <v>3</v>
      </c>
      <c r="I44" s="47">
        <f>I41/I42</f>
        <v>7.2827017543859665</v>
      </c>
    </row>
    <row r="45" spans="1:11" ht="15" customHeight="1" thickBot="1" x14ac:dyDescent="0.25">
      <c r="A45" s="5">
        <f t="shared" si="1"/>
        <v>40</v>
      </c>
      <c r="C45" s="19"/>
      <c r="D45" s="19"/>
      <c r="E45" s="19"/>
      <c r="F45" s="19"/>
      <c r="I45" s="1"/>
    </row>
    <row r="46" spans="1:11" ht="15" customHeight="1" thickBot="1" x14ac:dyDescent="0.25">
      <c r="A46" s="5">
        <f t="shared" si="1"/>
        <v>41</v>
      </c>
      <c r="B46" s="11" t="s">
        <v>31</v>
      </c>
      <c r="C46" s="12" t="s">
        <v>56</v>
      </c>
      <c r="D46" s="19"/>
      <c r="E46" s="19"/>
      <c r="F46" s="19"/>
      <c r="I46" s="48">
        <f>MROUND(I44,0.25)</f>
        <v>7.25</v>
      </c>
    </row>
    <row r="47" spans="1:11" ht="15" customHeight="1" x14ac:dyDescent="0.2">
      <c r="A47" s="5">
        <f t="shared" si="1"/>
        <v>42</v>
      </c>
      <c r="B47" s="11"/>
      <c r="C47" s="8" t="s">
        <v>32</v>
      </c>
      <c r="D47" s="19"/>
      <c r="E47" s="19"/>
      <c r="F47" s="19"/>
      <c r="I47" s="9"/>
    </row>
    <row r="48" spans="1:11" ht="15" customHeight="1" x14ac:dyDescent="0.2">
      <c r="A48" s="5">
        <f t="shared" si="1"/>
        <v>43</v>
      </c>
      <c r="C48" s="8" t="s">
        <v>33</v>
      </c>
      <c r="D48" s="19"/>
      <c r="E48" s="19"/>
      <c r="F48" s="19"/>
    </row>
    <row r="49" spans="1:9" ht="15" customHeight="1" x14ac:dyDescent="0.2"/>
    <row r="50" spans="1:9" ht="15" customHeight="1" x14ac:dyDescent="0.2">
      <c r="A50" s="5"/>
      <c r="C50" s="7"/>
    </row>
    <row r="51" spans="1:9" ht="15" customHeight="1" x14ac:dyDescent="0.2">
      <c r="A51" s="5"/>
      <c r="D51" s="13"/>
      <c r="F51" s="13"/>
      <c r="G51" s="13"/>
    </row>
    <row r="52" spans="1:9" ht="15" customHeight="1" x14ac:dyDescent="0.2">
      <c r="A52" s="5"/>
      <c r="C52" s="7"/>
      <c r="I52" s="9"/>
    </row>
    <row r="53" spans="1:9" ht="15" customHeight="1" x14ac:dyDescent="0.2">
      <c r="A53" s="5"/>
    </row>
    <row r="54" spans="1:9" ht="15" customHeight="1" x14ac:dyDescent="0.2">
      <c r="A54" s="5"/>
    </row>
    <row r="55" spans="1:9" ht="15" customHeight="1" x14ac:dyDescent="0.2"/>
    <row r="56" spans="1:9" ht="15" customHeight="1" x14ac:dyDescent="0.2"/>
    <row r="57" spans="1:9" ht="15" customHeight="1" x14ac:dyDescent="0.2">
      <c r="A57" s="5"/>
    </row>
    <row r="58" spans="1:9" ht="15" customHeight="1" x14ac:dyDescent="0.2">
      <c r="A58" s="5"/>
    </row>
    <row r="59" spans="1:9" ht="15" customHeight="1" x14ac:dyDescent="0.2">
      <c r="A59" s="5"/>
    </row>
    <row r="60" spans="1:9" ht="15" customHeight="1" x14ac:dyDescent="0.2">
      <c r="A60" s="5"/>
    </row>
    <row r="61" spans="1:9" ht="15" customHeight="1" x14ac:dyDescent="0.2">
      <c r="A61" s="5"/>
    </row>
    <row r="62" spans="1:9" ht="15" customHeight="1" x14ac:dyDescent="0.2">
      <c r="A62" s="5"/>
    </row>
    <row r="63" spans="1:9" ht="15" customHeight="1" x14ac:dyDescent="0.2">
      <c r="A63" s="5"/>
    </row>
    <row r="64" spans="1:9" ht="15" customHeight="1" x14ac:dyDescent="0.2">
      <c r="A64" s="5"/>
    </row>
    <row r="65" spans="1:1" ht="15" customHeight="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</sheetData>
  <mergeCells count="2">
    <mergeCell ref="A1:J1"/>
    <mergeCell ref="E2:G2"/>
  </mergeCells>
  <phoneticPr fontId="0" type="noConversion"/>
  <printOptions horizontalCentered="1" verticalCentered="1"/>
  <pageMargins left="0.75" right="0.75" top="1" bottom="1" header="0.5" footer="0.5"/>
  <pageSetup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D21"/>
  <sheetViews>
    <sheetView workbookViewId="0">
      <selection activeCell="B23" sqref="B23"/>
    </sheetView>
  </sheetViews>
  <sheetFormatPr defaultRowHeight="12.75" x14ac:dyDescent="0.2"/>
  <cols>
    <col min="2" max="2" width="16.42578125" bestFit="1" customWidth="1"/>
    <col min="3" max="3" width="10.85546875" customWidth="1"/>
  </cols>
  <sheetData>
    <row r="2" spans="2:4" ht="13.5" thickBot="1" x14ac:dyDescent="0.25"/>
    <row r="3" spans="2:4" ht="18" x14ac:dyDescent="0.25">
      <c r="B3" s="15" t="s">
        <v>35</v>
      </c>
      <c r="C3" s="20"/>
      <c r="D3" s="21"/>
    </row>
    <row r="4" spans="2:4" ht="16.5" x14ac:dyDescent="0.25">
      <c r="B4" s="16" t="s">
        <v>36</v>
      </c>
      <c r="C4" s="9"/>
      <c r="D4" s="22"/>
    </row>
    <row r="5" spans="2:4" x14ac:dyDescent="0.2">
      <c r="B5" s="25"/>
      <c r="C5" s="9"/>
      <c r="D5" s="22"/>
    </row>
    <row r="6" spans="2:4" ht="25.5" x14ac:dyDescent="0.2">
      <c r="B6" s="23"/>
      <c r="C6" s="17" t="s">
        <v>48</v>
      </c>
      <c r="D6" s="28" t="s">
        <v>51</v>
      </c>
    </row>
    <row r="7" spans="2:4" x14ac:dyDescent="0.2">
      <c r="B7" s="18" t="s">
        <v>37</v>
      </c>
      <c r="C7" s="30">
        <v>0</v>
      </c>
      <c r="D7" s="29">
        <v>2021</v>
      </c>
    </row>
    <row r="8" spans="2:4" x14ac:dyDescent="0.2">
      <c r="B8" s="18" t="s">
        <v>38</v>
      </c>
      <c r="C8" s="30">
        <v>0</v>
      </c>
      <c r="D8" s="29">
        <v>2021</v>
      </c>
    </row>
    <row r="9" spans="2:4" x14ac:dyDescent="0.2">
      <c r="B9" s="18" t="s">
        <v>39</v>
      </c>
      <c r="C9" s="30">
        <v>0</v>
      </c>
      <c r="D9" s="29">
        <v>2021</v>
      </c>
    </row>
    <row r="10" spans="2:4" x14ac:dyDescent="0.2">
      <c r="B10" s="18" t="s">
        <v>40</v>
      </c>
      <c r="C10" s="30">
        <v>0</v>
      </c>
      <c r="D10" s="29">
        <v>2021</v>
      </c>
    </row>
    <row r="11" spans="2:4" x14ac:dyDescent="0.2">
      <c r="B11" s="18" t="s">
        <v>34</v>
      </c>
      <c r="C11" s="30">
        <v>929</v>
      </c>
      <c r="D11" s="29">
        <v>2021</v>
      </c>
    </row>
    <row r="12" spans="2:4" x14ac:dyDescent="0.2">
      <c r="B12" s="18" t="s">
        <v>41</v>
      </c>
      <c r="C12" s="30">
        <v>3785</v>
      </c>
      <c r="D12" s="29">
        <v>2021</v>
      </c>
    </row>
    <row r="13" spans="2:4" x14ac:dyDescent="0.2">
      <c r="B13" s="18" t="s">
        <v>42</v>
      </c>
      <c r="C13" s="30">
        <v>5033</v>
      </c>
      <c r="D13" s="29">
        <v>2021</v>
      </c>
    </row>
    <row r="14" spans="2:4" x14ac:dyDescent="0.2">
      <c r="B14" s="18" t="s">
        <v>43</v>
      </c>
      <c r="C14" s="30">
        <v>4991</v>
      </c>
      <c r="D14" s="29">
        <v>2021</v>
      </c>
    </row>
    <row r="15" spans="2:4" x14ac:dyDescent="0.2">
      <c r="B15" s="18" t="s">
        <v>44</v>
      </c>
      <c r="C15" s="30">
        <v>3396</v>
      </c>
      <c r="D15" s="29">
        <v>2021</v>
      </c>
    </row>
    <row r="16" spans="2:4" x14ac:dyDescent="0.2">
      <c r="B16" s="18" t="s">
        <v>45</v>
      </c>
      <c r="C16" s="30">
        <v>1427</v>
      </c>
      <c r="D16" s="29">
        <v>2021</v>
      </c>
    </row>
    <row r="17" spans="2:4" x14ac:dyDescent="0.2">
      <c r="B17" s="18" t="s">
        <v>46</v>
      </c>
      <c r="C17" s="30">
        <v>0</v>
      </c>
      <c r="D17" s="29">
        <v>2021</v>
      </c>
    </row>
    <row r="18" spans="2:4" x14ac:dyDescent="0.2">
      <c r="B18" s="18" t="s">
        <v>47</v>
      </c>
      <c r="C18" s="30">
        <v>0</v>
      </c>
      <c r="D18" s="29">
        <v>2021</v>
      </c>
    </row>
    <row r="19" spans="2:4" x14ac:dyDescent="0.2">
      <c r="B19" s="23"/>
      <c r="C19" s="31"/>
      <c r="D19" s="22"/>
    </row>
    <row r="20" spans="2:4" x14ac:dyDescent="0.2">
      <c r="B20" s="26" t="s">
        <v>49</v>
      </c>
      <c r="C20" s="31">
        <f>SUM(C7:C18)</f>
        <v>19561</v>
      </c>
      <c r="D20" s="22"/>
    </row>
    <row r="21" spans="2:4" ht="13.5" thickBot="1" x14ac:dyDescent="0.25">
      <c r="B21" s="27" t="s">
        <v>50</v>
      </c>
      <c r="C21" s="32">
        <f>AVERAGE(C7:C18)</f>
        <v>1630.0833333333333</v>
      </c>
      <c r="D21" s="24"/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69DA58B428514788266DD569A2C6A2" ma:contentTypeVersion="28" ma:contentTypeDescription="" ma:contentTypeScope="" ma:versionID="9368471ed41b86aeaa8ea8fd60347ff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Fuel Surcharge Tariff</CaseType>
    <IndustryCode xmlns="dc463f71-b30c-4ab2-9473-d307f9d35888">216</IndustryCode>
    <CaseStatus xmlns="dc463f71-b30c-4ab2-9473-d307f9d35888">Closed</CaseStatus>
    <OpenedDate xmlns="dc463f71-b30c-4ab2-9473-d307f9d35888">2022-03-29T07:00:00+00:00</OpenedDate>
    <SignificantOrder xmlns="dc463f71-b30c-4ab2-9473-d307f9d35888">false</SignificantOrder>
    <Date1 xmlns="dc463f71-b30c-4ab2-9473-d307f9d35888">2022-03-29T07:00:00+00:00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San Juan Express, Inc.</CaseCompanyNames>
    <Nickname xmlns="http://schemas.microsoft.com/sharepoint/v3" xsi:nil="true"/>
    <DocketNumber xmlns="dc463f71-b30c-4ab2-9473-d307f9d35888">220233</DocketNumber>
    <DelegatedOrder xmlns="dc463f71-b30c-4ab2-9473-d307f9d35888">false</DelegatedOrder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B1DDCD0-527D-4CF7-9CFB-47F1DCDB68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B3A565-B42C-4727-92FD-C8FC64A0E024}"/>
</file>

<file path=customXml/itemProps3.xml><?xml version="1.0" encoding="utf-8"?>
<ds:datastoreItem xmlns:ds="http://schemas.openxmlformats.org/officeDocument/2006/customXml" ds:itemID="{8CAD7CAB-FDC8-42C9-87EE-EEA8210F9C07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94ccb0f8-418e-41dd-ac47-c8b0a5d07e75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B198A160-A4D1-4AEA-B0C9-5DCC7FDAB4D6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A281B049-E7E5-4810-9254-42A55366F8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Worksheet_FH_ROUTE_ONLY</vt:lpstr>
      <vt:lpstr>Passengers</vt:lpstr>
      <vt:lpstr>Worksheet_FH_ROUTE_ONLY!Print_Area</vt:lpstr>
    </vt:vector>
  </TitlesOfParts>
  <Company>WUTC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Fuel Surcharge Worksheet - Auto Trans and Buses</dc:title>
  <dc:creator>Gavin Niemi</dc:creator>
  <cp:lastModifiedBy>Gavin Niemi</cp:lastModifiedBy>
  <cp:lastPrinted>2008-08-14T18:40:25Z</cp:lastPrinted>
  <dcterms:created xsi:type="dcterms:W3CDTF">2005-06-28T20:35:36Z</dcterms:created>
  <dcterms:modified xsi:type="dcterms:W3CDTF">2022-03-29T22:20:30Z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dustry">
    <vt:lpwstr>Transportation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PublishingStartDate">
    <vt:lpwstr/>
  </property>
  <property fmtid="{D5CDD505-2E9C-101B-9397-08002B2CF9AE}" pid="7" name="PublishingExpirationDate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display_urn:schemas-microsoft-com:office:office#Editor">
    <vt:lpwstr>UTCSPDEVInstall (UTC)</vt:lpwstr>
  </property>
  <property fmtid="{D5CDD505-2E9C-101B-9397-08002B2CF9AE}" pid="11" name="display_urn:schemas-microsoft-com:office:office#Author">
    <vt:lpwstr>UTCSPDEVInstall (UTC)</vt:lpwstr>
  </property>
  <property fmtid="{D5CDD505-2E9C-101B-9397-08002B2CF9AE}" pid="12" name="Order">
    <vt:lpwstr>10400.0000000000</vt:lpwstr>
  </property>
  <property fmtid="{D5CDD505-2E9C-101B-9397-08002B2CF9AE}" pid="13" name="CofWorkbookId">
    <vt:lpwstr>3e232be0-fb1b-45b1-adaa-a42e81155d24</vt:lpwstr>
  </property>
  <property fmtid="{D5CDD505-2E9C-101B-9397-08002B2CF9AE}" pid="14" name="ContentTypeId">
    <vt:lpwstr>0x0101006E56B4D1795A2E4DB2F0B01679ED314A001B69DA58B428514788266DD569A2C6A2</vt:lpwstr>
  </property>
  <property fmtid="{D5CDD505-2E9C-101B-9397-08002B2CF9AE}" pid="15" name="_docset_NoMedatataSyncRequired">
    <vt:lpwstr>False</vt:lpwstr>
  </property>
  <property fmtid="{D5CDD505-2E9C-101B-9397-08002B2CF9AE}" pid="16" name="IsEFSEC">
    <vt:bool>false</vt:bool>
  </property>
</Properties>
</file>