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(2)'!$A$1:$M$323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D18" i="17"/>
  <c r="D41" i="17" s="1"/>
  <c r="D65" i="17" s="1"/>
  <c r="G12" i="17"/>
  <c r="H12" i="17"/>
  <c r="G13" i="17"/>
  <c r="H13" i="17"/>
  <c r="G14" i="17"/>
  <c r="H14" i="17"/>
  <c r="G15" i="17"/>
  <c r="I15" i="17" s="1"/>
  <c r="H15" i="17"/>
  <c r="G16" i="17"/>
  <c r="H16" i="17"/>
  <c r="G17" i="17"/>
  <c r="I17" i="17" s="1"/>
  <c r="H17" i="17"/>
  <c r="B18" i="17"/>
  <c r="C18" i="17"/>
  <c r="E18" i="17"/>
  <c r="F18" i="17"/>
  <c r="G20" i="17"/>
  <c r="D21" i="17"/>
  <c r="H20" i="17"/>
  <c r="B21" i="17"/>
  <c r="C21" i="17"/>
  <c r="E21" i="17"/>
  <c r="F21" i="17"/>
  <c r="H21" i="17"/>
  <c r="G23" i="17"/>
  <c r="H23" i="17"/>
  <c r="G24" i="17"/>
  <c r="H24" i="17"/>
  <c r="H25" i="17" s="1"/>
  <c r="B25" i="17"/>
  <c r="C25" i="17"/>
  <c r="D25" i="17"/>
  <c r="E25" i="17"/>
  <c r="F25" i="17"/>
  <c r="G27" i="17"/>
  <c r="H27" i="17"/>
  <c r="G28" i="17"/>
  <c r="I28" i="17" s="1"/>
  <c r="H28" i="17"/>
  <c r="G29" i="17"/>
  <c r="H29" i="17"/>
  <c r="G30" i="17"/>
  <c r="I30" i="17" s="1"/>
  <c r="H30" i="17"/>
  <c r="G31" i="17"/>
  <c r="H31" i="17"/>
  <c r="G32" i="17"/>
  <c r="I32" i="17" s="1"/>
  <c r="H32" i="17"/>
  <c r="G33" i="17"/>
  <c r="H33" i="17"/>
  <c r="G34" i="17"/>
  <c r="I34" i="17" s="1"/>
  <c r="H34" i="17"/>
  <c r="G35" i="17"/>
  <c r="H35" i="17"/>
  <c r="G36" i="17"/>
  <c r="I36" i="17" s="1"/>
  <c r="H36" i="17"/>
  <c r="G37" i="17"/>
  <c r="H37" i="17"/>
  <c r="G38" i="17"/>
  <c r="I38" i="17" s="1"/>
  <c r="H38" i="17"/>
  <c r="G39" i="17"/>
  <c r="H39" i="17"/>
  <c r="B40" i="17"/>
  <c r="C40" i="17"/>
  <c r="D40" i="17"/>
  <c r="E40" i="17"/>
  <c r="F40" i="17"/>
  <c r="B41" i="17"/>
  <c r="C41" i="17"/>
  <c r="E41" i="17"/>
  <c r="F41" i="17"/>
  <c r="G45" i="17"/>
  <c r="H45" i="17"/>
  <c r="G46" i="17"/>
  <c r="H46" i="17"/>
  <c r="H47" i="17" s="1"/>
  <c r="B47" i="17"/>
  <c r="C47" i="17"/>
  <c r="D47" i="17"/>
  <c r="E47" i="17"/>
  <c r="F47" i="17"/>
  <c r="G49" i="17"/>
  <c r="H49" i="17"/>
  <c r="G50" i="17"/>
  <c r="I50" i="17" s="1"/>
  <c r="D56" i="17"/>
  <c r="H50" i="17"/>
  <c r="G51" i="17"/>
  <c r="H51" i="17"/>
  <c r="G52" i="17"/>
  <c r="I52" i="17" s="1"/>
  <c r="H52" i="17"/>
  <c r="G53" i="17"/>
  <c r="H53" i="17"/>
  <c r="G54" i="17"/>
  <c r="H54" i="17"/>
  <c r="H55" i="17"/>
  <c r="G55" i="17"/>
  <c r="B56" i="17"/>
  <c r="C56" i="17"/>
  <c r="E56" i="17"/>
  <c r="F56" i="17"/>
  <c r="G56" i="17"/>
  <c r="C59" i="17"/>
  <c r="D59" i="17"/>
  <c r="G58" i="17"/>
  <c r="H58" i="17"/>
  <c r="H59" i="17" s="1"/>
  <c r="B59" i="17"/>
  <c r="E59" i="17"/>
  <c r="F59" i="17"/>
  <c r="H61" i="17"/>
  <c r="H62" i="17" s="1"/>
  <c r="G61" i="17"/>
  <c r="B62" i="17"/>
  <c r="C62" i="17"/>
  <c r="D62" i="17"/>
  <c r="E62" i="17"/>
  <c r="F62" i="17"/>
  <c r="G62" i="17"/>
  <c r="B63" i="17"/>
  <c r="D63" i="17"/>
  <c r="E63" i="17"/>
  <c r="F63" i="17"/>
  <c r="B65" i="17"/>
  <c r="E65" i="17"/>
  <c r="F65" i="17"/>
  <c r="H70" i="17"/>
  <c r="G70" i="17"/>
  <c r="H71" i="17"/>
  <c r="G71" i="17"/>
  <c r="I71" i="17" s="1"/>
  <c r="G72" i="17"/>
  <c r="H72" i="17"/>
  <c r="G73" i="17"/>
  <c r="H73" i="17"/>
  <c r="H74" i="17"/>
  <c r="G74" i="17"/>
  <c r="G75" i="17"/>
  <c r="G76" i="17"/>
  <c r="H76" i="17"/>
  <c r="G77" i="17"/>
  <c r="H77" i="17"/>
  <c r="H78" i="17"/>
  <c r="G78" i="17"/>
  <c r="H79" i="17"/>
  <c r="G79" i="17"/>
  <c r="I79" i="17" s="1"/>
  <c r="G80" i="17"/>
  <c r="H80" i="17"/>
  <c r="G81" i="17"/>
  <c r="H81" i="17"/>
  <c r="H82" i="17"/>
  <c r="G82" i="17"/>
  <c r="H83" i="17"/>
  <c r="G83" i="17"/>
  <c r="I83" i="17" s="1"/>
  <c r="G84" i="17"/>
  <c r="H84" i="17"/>
  <c r="G85" i="17"/>
  <c r="H85" i="17"/>
  <c r="H86" i="17"/>
  <c r="G86" i="17"/>
  <c r="H87" i="17"/>
  <c r="G87" i="17"/>
  <c r="I87" i="17" s="1"/>
  <c r="G88" i="17"/>
  <c r="H88" i="17"/>
  <c r="G89" i="17"/>
  <c r="H89" i="17"/>
  <c r="G90" i="17"/>
  <c r="H91" i="17"/>
  <c r="G91" i="17"/>
  <c r="I91" i="17" s="1"/>
  <c r="G92" i="17"/>
  <c r="H92" i="17"/>
  <c r="G93" i="17"/>
  <c r="I93" i="17" s="1"/>
  <c r="H93" i="17"/>
  <c r="G94" i="17"/>
  <c r="H95" i="17"/>
  <c r="G95" i="17"/>
  <c r="I95" i="17" s="1"/>
  <c r="G96" i="17"/>
  <c r="I96" i="17" s="1"/>
  <c r="H96" i="17"/>
  <c r="G97" i="17"/>
  <c r="H97" i="17"/>
  <c r="G98" i="17"/>
  <c r="H99" i="17"/>
  <c r="G99" i="17"/>
  <c r="I99" i="17" s="1"/>
  <c r="H100" i="17"/>
  <c r="G100" i="17"/>
  <c r="G101" i="17"/>
  <c r="H101" i="17"/>
  <c r="G102" i="17"/>
  <c r="G103" i="17"/>
  <c r="H104" i="17"/>
  <c r="G104" i="17"/>
  <c r="G105" i="17"/>
  <c r="H105" i="17"/>
  <c r="G106" i="17"/>
  <c r="G107" i="17"/>
  <c r="H108" i="17"/>
  <c r="G108" i="17"/>
  <c r="G109" i="17"/>
  <c r="H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B138" i="17"/>
  <c r="E138" i="17"/>
  <c r="H140" i="17"/>
  <c r="G140" i="17"/>
  <c r="I140" i="17" s="1"/>
  <c r="G141" i="17"/>
  <c r="H142" i="17"/>
  <c r="G142" i="17"/>
  <c r="I142" i="17" s="1"/>
  <c r="H143" i="17"/>
  <c r="G143" i="17"/>
  <c r="I143" i="17" s="1"/>
  <c r="H144" i="17"/>
  <c r="G144" i="17"/>
  <c r="I144" i="17" s="1"/>
  <c r="H145" i="17"/>
  <c r="G145" i="17"/>
  <c r="I145" i="17" s="1"/>
  <c r="H146" i="17"/>
  <c r="G146" i="17"/>
  <c r="I146" i="17" s="1"/>
  <c r="H147" i="17"/>
  <c r="G147" i="17"/>
  <c r="I147" i="17" s="1"/>
  <c r="H148" i="17"/>
  <c r="G148" i="17"/>
  <c r="I148" i="17" s="1"/>
  <c r="H149" i="17"/>
  <c r="G149" i="17"/>
  <c r="I149" i="17" s="1"/>
  <c r="H150" i="17"/>
  <c r="G150" i="17"/>
  <c r="I150" i="17" s="1"/>
  <c r="H151" i="17"/>
  <c r="G151" i="17"/>
  <c r="I151" i="17" s="1"/>
  <c r="H152" i="17"/>
  <c r="G152" i="17"/>
  <c r="I152" i="17" s="1"/>
  <c r="H153" i="17"/>
  <c r="G153" i="17"/>
  <c r="I153" i="17" s="1"/>
  <c r="H154" i="17"/>
  <c r="G154" i="17"/>
  <c r="H156" i="17"/>
  <c r="G156" i="17"/>
  <c r="I156" i="17" s="1"/>
  <c r="G157" i="17"/>
  <c r="I157" i="17" s="1"/>
  <c r="H157" i="17"/>
  <c r="H158" i="17"/>
  <c r="G158" i="17"/>
  <c r="G159" i="17"/>
  <c r="H160" i="17"/>
  <c r="G160" i="17"/>
  <c r="I160" i="17" s="1"/>
  <c r="G161" i="17"/>
  <c r="I161" i="17" s="1"/>
  <c r="H161" i="17"/>
  <c r="H162" i="17"/>
  <c r="G162" i="17"/>
  <c r="G163" i="17"/>
  <c r="H164" i="17"/>
  <c r="G164" i="17"/>
  <c r="I164" i="17" s="1"/>
  <c r="G165" i="17"/>
  <c r="H165" i="17"/>
  <c r="H166" i="17"/>
  <c r="E168" i="17"/>
  <c r="E241" i="17" s="1"/>
  <c r="E280" i="17" s="1"/>
  <c r="G167" i="17"/>
  <c r="H167" i="17"/>
  <c r="I167" i="17"/>
  <c r="G170" i="17"/>
  <c r="H170" i="17"/>
  <c r="I170" i="17"/>
  <c r="H171" i="17"/>
  <c r="G172" i="17"/>
  <c r="H172" i="17"/>
  <c r="I172" i="17"/>
  <c r="H173" i="17"/>
  <c r="G174" i="17"/>
  <c r="H174" i="17"/>
  <c r="I174" i="17"/>
  <c r="H175" i="17"/>
  <c r="G176" i="17"/>
  <c r="H176" i="17"/>
  <c r="I176" i="17"/>
  <c r="H177" i="17"/>
  <c r="E206" i="17"/>
  <c r="G178" i="17"/>
  <c r="H178" i="17"/>
  <c r="I178" i="17"/>
  <c r="G180" i="17"/>
  <c r="H180" i="17"/>
  <c r="I180" i="17"/>
  <c r="G182" i="17"/>
  <c r="H182" i="17"/>
  <c r="I182" i="17"/>
  <c r="G184" i="17"/>
  <c r="H184" i="17"/>
  <c r="I184" i="17"/>
  <c r="G186" i="17"/>
  <c r="H186" i="17"/>
  <c r="I186" i="17"/>
  <c r="G188" i="17"/>
  <c r="H188" i="17"/>
  <c r="I188" i="17"/>
  <c r="G190" i="17"/>
  <c r="H190" i="17"/>
  <c r="I190" i="17"/>
  <c r="G191" i="17"/>
  <c r="G192" i="17"/>
  <c r="H193" i="17"/>
  <c r="G193" i="17"/>
  <c r="I193" i="17" s="1"/>
  <c r="H194" i="17"/>
  <c r="G194" i="17"/>
  <c r="I194" i="17"/>
  <c r="G195" i="17"/>
  <c r="G196" i="17"/>
  <c r="H197" i="17"/>
  <c r="G197" i="17"/>
  <c r="I197" i="17" s="1"/>
  <c r="H198" i="17"/>
  <c r="G198" i="17"/>
  <c r="I198" i="17"/>
  <c r="G199" i="17"/>
  <c r="G200" i="17"/>
  <c r="H201" i="17"/>
  <c r="G201" i="17"/>
  <c r="I201" i="17" s="1"/>
  <c r="H202" i="17"/>
  <c r="G202" i="17"/>
  <c r="I202" i="17"/>
  <c r="G203" i="17"/>
  <c r="G204" i="17"/>
  <c r="F206" i="17"/>
  <c r="H205" i="17"/>
  <c r="G205" i="17"/>
  <c r="I205" i="17" s="1"/>
  <c r="B206" i="17"/>
  <c r="C206" i="17"/>
  <c r="D206" i="17"/>
  <c r="H208" i="17"/>
  <c r="G208" i="17"/>
  <c r="I208" i="17" s="1"/>
  <c r="H209" i="17"/>
  <c r="G209" i="17"/>
  <c r="I209" i="17" s="1"/>
  <c r="H210" i="17"/>
  <c r="G210" i="17"/>
  <c r="I210" i="17" s="1"/>
  <c r="G211" i="17"/>
  <c r="H211" i="17"/>
  <c r="G212" i="17"/>
  <c r="H212" i="17"/>
  <c r="B213" i="17"/>
  <c r="C213" i="17"/>
  <c r="D213" i="17"/>
  <c r="E213" i="17"/>
  <c r="F213" i="17"/>
  <c r="G215" i="17"/>
  <c r="H215" i="17"/>
  <c r="G216" i="17"/>
  <c r="H216" i="17"/>
  <c r="G217" i="17"/>
  <c r="I217" i="17" s="1"/>
  <c r="H217" i="17"/>
  <c r="G218" i="17"/>
  <c r="I218" i="17" s="1"/>
  <c r="H218" i="17"/>
  <c r="G219" i="17"/>
  <c r="I219" i="17" s="1"/>
  <c r="H219" i="17"/>
  <c r="G220" i="17"/>
  <c r="H220" i="17"/>
  <c r="G221" i="17"/>
  <c r="I221" i="17" s="1"/>
  <c r="H221" i="17"/>
  <c r="B222" i="17"/>
  <c r="C222" i="17"/>
  <c r="D222" i="17"/>
  <c r="E222" i="17"/>
  <c r="F222" i="17"/>
  <c r="G224" i="17"/>
  <c r="H224" i="17"/>
  <c r="H225" i="17" s="1"/>
  <c r="B225" i="17"/>
  <c r="C225" i="17"/>
  <c r="D225" i="17"/>
  <c r="E225" i="17"/>
  <c r="F225" i="17"/>
  <c r="G227" i="17"/>
  <c r="H227" i="17"/>
  <c r="G228" i="17"/>
  <c r="I228" i="17" s="1"/>
  <c r="H228" i="17"/>
  <c r="G229" i="17"/>
  <c r="I229" i="17" s="1"/>
  <c r="H229" i="17"/>
  <c r="G230" i="17"/>
  <c r="H230" i="17"/>
  <c r="G231" i="17"/>
  <c r="I231" i="17" s="1"/>
  <c r="H231" i="17"/>
  <c r="G232" i="17"/>
  <c r="I232" i="17" s="1"/>
  <c r="H232" i="17"/>
  <c r="G233" i="17"/>
  <c r="I233" i="17" s="1"/>
  <c r="H233" i="17"/>
  <c r="G234" i="17"/>
  <c r="H234" i="17"/>
  <c r="G235" i="17"/>
  <c r="I235" i="17" s="1"/>
  <c r="H235" i="17"/>
  <c r="G236" i="17"/>
  <c r="I236" i="17" s="1"/>
  <c r="H236" i="17"/>
  <c r="G237" i="17"/>
  <c r="I237" i="17" s="1"/>
  <c r="H237" i="17"/>
  <c r="G238" i="17"/>
  <c r="H238" i="17"/>
  <c r="G239" i="17"/>
  <c r="I239" i="17" s="1"/>
  <c r="H239" i="17"/>
  <c r="B240" i="17"/>
  <c r="C240" i="17"/>
  <c r="D240" i="17"/>
  <c r="E240" i="17"/>
  <c r="F240" i="17"/>
  <c r="G245" i="17"/>
  <c r="H245" i="17"/>
  <c r="G246" i="17"/>
  <c r="H246" i="17"/>
  <c r="B247" i="17"/>
  <c r="C247" i="17"/>
  <c r="D247" i="17"/>
  <c r="E247" i="17"/>
  <c r="F247" i="17"/>
  <c r="G249" i="17"/>
  <c r="H249" i="17"/>
  <c r="G250" i="17"/>
  <c r="I250" i="17" s="1"/>
  <c r="H250" i="17"/>
  <c r="G251" i="17"/>
  <c r="H251" i="17"/>
  <c r="B252" i="17"/>
  <c r="C252" i="17"/>
  <c r="D252" i="17"/>
  <c r="E252" i="17"/>
  <c r="F252" i="17"/>
  <c r="G254" i="17"/>
  <c r="H254" i="17"/>
  <c r="H255" i="17" s="1"/>
  <c r="B255" i="17"/>
  <c r="C255" i="17"/>
  <c r="D255" i="17"/>
  <c r="E255" i="17"/>
  <c r="F255" i="17"/>
  <c r="G257" i="17"/>
  <c r="H257" i="17"/>
  <c r="G258" i="17"/>
  <c r="I258" i="17" s="1"/>
  <c r="H258" i="17"/>
  <c r="G259" i="17"/>
  <c r="I259" i="17" s="1"/>
  <c r="H259" i="17"/>
  <c r="G260" i="17"/>
  <c r="I260" i="17" s="1"/>
  <c r="H260" i="17"/>
  <c r="G261" i="17"/>
  <c r="F263" i="17"/>
  <c r="F264" i="17" s="1"/>
  <c r="G262" i="17"/>
  <c r="C263" i="17"/>
  <c r="D263" i="17"/>
  <c r="E263" i="17"/>
  <c r="C264" i="17"/>
  <c r="D264" i="17"/>
  <c r="E264" i="17"/>
  <c r="G267" i="17"/>
  <c r="F268" i="17"/>
  <c r="C268" i="17"/>
  <c r="D268" i="17"/>
  <c r="E268" i="17"/>
  <c r="G271" i="17"/>
  <c r="G272" i="17"/>
  <c r="H272" i="17"/>
  <c r="B273" i="17"/>
  <c r="C273" i="17"/>
  <c r="D273" i="17"/>
  <c r="E273" i="17"/>
  <c r="F273" i="17"/>
  <c r="G275" i="17"/>
  <c r="G276" i="17"/>
  <c r="F278" i="17"/>
  <c r="G277" i="17"/>
  <c r="B278" i="17"/>
  <c r="C278" i="17"/>
  <c r="D278" i="17"/>
  <c r="E278" i="17"/>
  <c r="G284" i="17"/>
  <c r="F286" i="17"/>
  <c r="G285" i="17"/>
  <c r="C286" i="17"/>
  <c r="D286" i="17"/>
  <c r="E286" i="17"/>
  <c r="G288" i="17"/>
  <c r="G289" i="17"/>
  <c r="G290" i="17"/>
  <c r="G291" i="17"/>
  <c r="H291" i="17"/>
  <c r="G292" i="17"/>
  <c r="G293" i="17"/>
  <c r="G294" i="17"/>
  <c r="G295" i="17"/>
  <c r="H295" i="17"/>
  <c r="G296" i="17"/>
  <c r="F312" i="17"/>
  <c r="G297" i="17"/>
  <c r="G298" i="17"/>
  <c r="G299" i="17"/>
  <c r="H299" i="17"/>
  <c r="G300" i="17"/>
  <c r="G301" i="17"/>
  <c r="G302" i="17"/>
  <c r="G303" i="17"/>
  <c r="G304" i="17"/>
  <c r="G305" i="17"/>
  <c r="G306" i="17"/>
  <c r="G307" i="17"/>
  <c r="H307" i="17"/>
  <c r="H308" i="17"/>
  <c r="G308" i="17"/>
  <c r="G309" i="17"/>
  <c r="I309" i="17" s="1"/>
  <c r="D312" i="17"/>
  <c r="H309" i="17"/>
  <c r="H310" i="17"/>
  <c r="G310" i="17"/>
  <c r="G311" i="17"/>
  <c r="I311" i="17" s="1"/>
  <c r="H311" i="17"/>
  <c r="C312" i="17"/>
  <c r="E312" i="17"/>
  <c r="G314" i="17"/>
  <c r="H314" i="17"/>
  <c r="H315" i="17"/>
  <c r="G315" i="17"/>
  <c r="G316" i="17"/>
  <c r="H316" i="17"/>
  <c r="H317" i="17"/>
  <c r="G317" i="17"/>
  <c r="G318" i="17"/>
  <c r="I318" i="17" s="1"/>
  <c r="H318" i="17"/>
  <c r="H319" i="17"/>
  <c r="G319" i="17"/>
  <c r="G320" i="17"/>
  <c r="H320" i="17"/>
  <c r="H321" i="17"/>
  <c r="G321" i="17"/>
  <c r="G322" i="17"/>
  <c r="I322" i="17" s="1"/>
  <c r="D323" i="17"/>
  <c r="H322" i="17"/>
  <c r="E323" i="17"/>
  <c r="G325" i="17"/>
  <c r="H325" i="17"/>
  <c r="G326" i="17"/>
  <c r="I326" i="17" s="1"/>
  <c r="D327" i="17"/>
  <c r="H326" i="17"/>
  <c r="B327" i="17"/>
  <c r="C327" i="17"/>
  <c r="E327" i="17"/>
  <c r="F327" i="17"/>
  <c r="H327" i="17"/>
  <c r="E329" i="17"/>
  <c r="E331" i="17"/>
  <c r="I320" i="17" l="1"/>
  <c r="H323" i="17"/>
  <c r="D329" i="17"/>
  <c r="I307" i="17"/>
  <c r="I303" i="17"/>
  <c r="G312" i="17"/>
  <c r="G327" i="17"/>
  <c r="I325" i="17"/>
  <c r="I327" i="17" s="1"/>
  <c r="I316" i="17"/>
  <c r="I314" i="17"/>
  <c r="G323" i="17"/>
  <c r="I321" i="17"/>
  <c r="B323" i="17"/>
  <c r="H305" i="17"/>
  <c r="I305" i="17" s="1"/>
  <c r="H303" i="17"/>
  <c r="H300" i="17"/>
  <c r="I297" i="17"/>
  <c r="H296" i="17"/>
  <c r="H292" i="17"/>
  <c r="I289" i="17"/>
  <c r="H288" i="17"/>
  <c r="G286" i="17"/>
  <c r="H276" i="17"/>
  <c r="I272" i="17"/>
  <c r="H271" i="17"/>
  <c r="H273" i="17" s="1"/>
  <c r="H252" i="17"/>
  <c r="I245" i="17"/>
  <c r="G247" i="17"/>
  <c r="I224" i="17"/>
  <c r="I225" i="17" s="1"/>
  <c r="G225" i="17"/>
  <c r="I215" i="17"/>
  <c r="G222" i="17"/>
  <c r="H213" i="17"/>
  <c r="I308" i="17"/>
  <c r="I300" i="17"/>
  <c r="I296" i="17"/>
  <c r="I292" i="17"/>
  <c r="I288" i="17"/>
  <c r="I276" i="17"/>
  <c r="H275" i="17"/>
  <c r="I271" i="17"/>
  <c r="I273" i="17" s="1"/>
  <c r="G273" i="17"/>
  <c r="B263" i="17"/>
  <c r="B264" i="17" s="1"/>
  <c r="H262" i="17"/>
  <c r="I254" i="17"/>
  <c r="I255" i="17" s="1"/>
  <c r="G255" i="17"/>
  <c r="I249" i="17"/>
  <c r="G252" i="17"/>
  <c r="H240" i="17"/>
  <c r="C323" i="17"/>
  <c r="C329" i="17" s="1"/>
  <c r="B312" i="17"/>
  <c r="H306" i="17"/>
  <c r="I306" i="17" s="1"/>
  <c r="H304" i="17"/>
  <c r="I304" i="17" s="1"/>
  <c r="H302" i="17"/>
  <c r="I302" i="17" s="1"/>
  <c r="I299" i="17"/>
  <c r="H298" i="17"/>
  <c r="I295" i="17"/>
  <c r="H294" i="17"/>
  <c r="I291" i="17"/>
  <c r="H290" i="17"/>
  <c r="B286" i="17"/>
  <c r="B329" i="17" s="1"/>
  <c r="H285" i="17"/>
  <c r="I275" i="17"/>
  <c r="G278" i="17"/>
  <c r="B268" i="17"/>
  <c r="H267" i="17"/>
  <c r="H268" i="17" s="1"/>
  <c r="I262" i="17"/>
  <c r="H261" i="17"/>
  <c r="H263" i="17"/>
  <c r="I227" i="17"/>
  <c r="G240" i="17"/>
  <c r="I212" i="17"/>
  <c r="I200" i="17"/>
  <c r="I317" i="17"/>
  <c r="F323" i="17"/>
  <c r="F329" i="17" s="1"/>
  <c r="I319" i="17"/>
  <c r="I315" i="17"/>
  <c r="I310" i="17"/>
  <c r="H301" i="17"/>
  <c r="I301" i="17" s="1"/>
  <c r="I298" i="17"/>
  <c r="H297" i="17"/>
  <c r="I294" i="17"/>
  <c r="H293" i="17"/>
  <c r="I293" i="17" s="1"/>
  <c r="I290" i="17"/>
  <c r="H289" i="17"/>
  <c r="I285" i="17"/>
  <c r="H284" i="17"/>
  <c r="H286" i="17" s="1"/>
  <c r="H277" i="17"/>
  <c r="I277" i="17" s="1"/>
  <c r="I267" i="17"/>
  <c r="I268" i="17" s="1"/>
  <c r="G268" i="17"/>
  <c r="I261" i="17"/>
  <c r="I257" i="17"/>
  <c r="I263" i="17" s="1"/>
  <c r="G263" i="17"/>
  <c r="I251" i="17"/>
  <c r="I246" i="17"/>
  <c r="H247" i="17"/>
  <c r="H264" i="17" s="1"/>
  <c r="I238" i="17"/>
  <c r="I234" i="17"/>
  <c r="I230" i="17"/>
  <c r="I220" i="17"/>
  <c r="I216" i="17"/>
  <c r="H222" i="17"/>
  <c r="I211" i="17"/>
  <c r="I213" i="17" s="1"/>
  <c r="G213" i="17"/>
  <c r="D168" i="17"/>
  <c r="I125" i="17"/>
  <c r="I12" i="17"/>
  <c r="H18" i="17"/>
  <c r="I165" i="17"/>
  <c r="I141" i="17"/>
  <c r="H141" i="17"/>
  <c r="C168" i="17"/>
  <c r="G138" i="17"/>
  <c r="F138" i="17"/>
  <c r="I112" i="17"/>
  <c r="H203" i="17"/>
  <c r="I203" i="17" s="1"/>
  <c r="H199" i="17"/>
  <c r="I199" i="17" s="1"/>
  <c r="H195" i="17"/>
  <c r="I195" i="17" s="1"/>
  <c r="H191" i="17"/>
  <c r="I191" i="17" s="1"/>
  <c r="H189" i="17"/>
  <c r="H187" i="17"/>
  <c r="H185" i="17"/>
  <c r="H183" i="17"/>
  <c r="H181" i="17"/>
  <c r="H179" i="17"/>
  <c r="H159" i="17"/>
  <c r="F168" i="17"/>
  <c r="H155" i="17"/>
  <c r="G155" i="17"/>
  <c r="I155" i="17" s="1"/>
  <c r="B168" i="17"/>
  <c r="B241" i="17" s="1"/>
  <c r="B280" i="17" s="1"/>
  <c r="B331" i="17" s="1"/>
  <c r="H204" i="17"/>
  <c r="I204" i="17" s="1"/>
  <c r="H200" i="17"/>
  <c r="H196" i="17"/>
  <c r="I196" i="17" s="1"/>
  <c r="H192" i="17"/>
  <c r="I192" i="17" s="1"/>
  <c r="G189" i="17"/>
  <c r="I189" i="17" s="1"/>
  <c r="G187" i="17"/>
  <c r="G185" i="17"/>
  <c r="I185" i="17" s="1"/>
  <c r="G183" i="17"/>
  <c r="G181" i="17"/>
  <c r="I181" i="17" s="1"/>
  <c r="G179" i="17"/>
  <c r="G177" i="17"/>
  <c r="I177" i="17" s="1"/>
  <c r="G175" i="17"/>
  <c r="I175" i="17" s="1"/>
  <c r="G173" i="17"/>
  <c r="I173" i="17" s="1"/>
  <c r="G171" i="17"/>
  <c r="G166" i="17"/>
  <c r="I166" i="17" s="1"/>
  <c r="H163" i="17"/>
  <c r="I163" i="17" s="1"/>
  <c r="I159" i="17"/>
  <c r="H75" i="17"/>
  <c r="H138" i="17" s="1"/>
  <c r="C138" i="17"/>
  <c r="C241" i="17" s="1"/>
  <c r="H137" i="17"/>
  <c r="I137" i="17" s="1"/>
  <c r="H135" i="17"/>
  <c r="I135" i="17" s="1"/>
  <c r="H133" i="17"/>
  <c r="I133" i="17" s="1"/>
  <c r="H131" i="17"/>
  <c r="I131" i="17" s="1"/>
  <c r="H129" i="17"/>
  <c r="I129" i="17" s="1"/>
  <c r="H127" i="17"/>
  <c r="I127" i="17" s="1"/>
  <c r="H125" i="17"/>
  <c r="H123" i="17"/>
  <c r="I123" i="17" s="1"/>
  <c r="H121" i="17"/>
  <c r="I121" i="17" s="1"/>
  <c r="H119" i="17"/>
  <c r="I119" i="17" s="1"/>
  <c r="H117" i="17"/>
  <c r="I117" i="17" s="1"/>
  <c r="H115" i="17"/>
  <c r="I115" i="17" s="1"/>
  <c r="H113" i="17"/>
  <c r="I113" i="17" s="1"/>
  <c r="H111" i="17"/>
  <c r="I111" i="17" s="1"/>
  <c r="I109" i="17"/>
  <c r="H107" i="17"/>
  <c r="I107" i="17" s="1"/>
  <c r="I105" i="17"/>
  <c r="H103" i="17"/>
  <c r="I103" i="17" s="1"/>
  <c r="I101" i="17"/>
  <c r="I97" i="17"/>
  <c r="I162" i="17"/>
  <c r="I158" i="17"/>
  <c r="I154" i="17"/>
  <c r="H110" i="17"/>
  <c r="H106" i="17"/>
  <c r="H102" i="17"/>
  <c r="I102" i="17" s="1"/>
  <c r="H98" i="17"/>
  <c r="H94" i="17"/>
  <c r="I94" i="17" s="1"/>
  <c r="H90" i="17"/>
  <c r="H56" i="17"/>
  <c r="H63" i="17" s="1"/>
  <c r="H136" i="17"/>
  <c r="I136" i="17" s="1"/>
  <c r="H134" i="17"/>
  <c r="I134" i="17" s="1"/>
  <c r="H132" i="17"/>
  <c r="I132" i="17" s="1"/>
  <c r="H130" i="17"/>
  <c r="I130" i="17" s="1"/>
  <c r="H128" i="17"/>
  <c r="I128" i="17" s="1"/>
  <c r="H126" i="17"/>
  <c r="I126" i="17" s="1"/>
  <c r="H124" i="17"/>
  <c r="I124" i="17" s="1"/>
  <c r="H122" i="17"/>
  <c r="I122" i="17" s="1"/>
  <c r="H120" i="17"/>
  <c r="I120" i="17" s="1"/>
  <c r="H118" i="17"/>
  <c r="I118" i="17" s="1"/>
  <c r="H116" i="17"/>
  <c r="I116" i="17" s="1"/>
  <c r="H114" i="17"/>
  <c r="I114" i="17" s="1"/>
  <c r="H112" i="17"/>
  <c r="I110" i="17"/>
  <c r="I108" i="17"/>
  <c r="I106" i="17"/>
  <c r="I104" i="17"/>
  <c r="I100" i="17"/>
  <c r="I98" i="17"/>
  <c r="I90" i="17"/>
  <c r="D138" i="17"/>
  <c r="D241" i="17" s="1"/>
  <c r="D280" i="17" s="1"/>
  <c r="D331" i="17" s="1"/>
  <c r="C63" i="17"/>
  <c r="C65" i="17" s="1"/>
  <c r="C280" i="17" s="1"/>
  <c r="H40" i="17"/>
  <c r="I92" i="17"/>
  <c r="I88" i="17"/>
  <c r="I84" i="17"/>
  <c r="I80" i="17"/>
  <c r="I76" i="17"/>
  <c r="I72" i="17"/>
  <c r="I58" i="17"/>
  <c r="I59" i="17" s="1"/>
  <c r="I53" i="17"/>
  <c r="I51" i="17"/>
  <c r="I49" i="17"/>
  <c r="I46" i="17"/>
  <c r="I39" i="17"/>
  <c r="I37" i="17"/>
  <c r="I35" i="17"/>
  <c r="I33" i="17"/>
  <c r="I31" i="17"/>
  <c r="I29" i="17"/>
  <c r="I27" i="17"/>
  <c r="G40" i="17"/>
  <c r="I24" i="17"/>
  <c r="I16" i="17"/>
  <c r="I14" i="17"/>
  <c r="I89" i="17"/>
  <c r="I85" i="17"/>
  <c r="I81" i="17"/>
  <c r="I77" i="17"/>
  <c r="I73" i="17"/>
  <c r="G59" i="17"/>
  <c r="I54" i="17"/>
  <c r="I86" i="17"/>
  <c r="I82" i="17"/>
  <c r="I78" i="17"/>
  <c r="I74" i="17"/>
  <c r="I70" i="17"/>
  <c r="I61" i="17"/>
  <c r="I62" i="17" s="1"/>
  <c r="I55" i="17"/>
  <c r="I45" i="17"/>
  <c r="G47" i="17"/>
  <c r="G63" i="17" s="1"/>
  <c r="I23" i="17"/>
  <c r="I25" i="17" s="1"/>
  <c r="G25" i="17"/>
  <c r="I20" i="17"/>
  <c r="I21" i="17" s="1"/>
  <c r="G21" i="17"/>
  <c r="I13" i="17"/>
  <c r="G18" i="17"/>
  <c r="I168" i="17" l="1"/>
  <c r="I252" i="17"/>
  <c r="C331" i="17"/>
  <c r="I138" i="17"/>
  <c r="I40" i="17"/>
  <c r="I56" i="17"/>
  <c r="I75" i="17"/>
  <c r="I183" i="17"/>
  <c r="F241" i="17"/>
  <c r="F280" i="17" s="1"/>
  <c r="F331" i="17" s="1"/>
  <c r="H329" i="17"/>
  <c r="I312" i="17"/>
  <c r="G329" i="17"/>
  <c r="I323" i="17"/>
  <c r="I47" i="17"/>
  <c r="I63" i="17" s="1"/>
  <c r="H206" i="17"/>
  <c r="H168" i="17"/>
  <c r="H241" i="17" s="1"/>
  <c r="H41" i="17"/>
  <c r="H65" i="17" s="1"/>
  <c r="I278" i="17"/>
  <c r="G264" i="17"/>
  <c r="I284" i="17"/>
  <c r="I286" i="17" s="1"/>
  <c r="G41" i="17"/>
  <c r="G65" i="17" s="1"/>
  <c r="I171" i="17"/>
  <c r="I206" i="17" s="1"/>
  <c r="G206" i="17"/>
  <c r="I179" i="17"/>
  <c r="I187" i="17"/>
  <c r="G168" i="17"/>
  <c r="G241" i="17" s="1"/>
  <c r="I18" i="17"/>
  <c r="I240" i="17"/>
  <c r="H278" i="17"/>
  <c r="I222" i="17"/>
  <c r="I247" i="17"/>
  <c r="H312" i="17"/>
  <c r="H280" i="17" l="1"/>
  <c r="H331" i="17" s="1"/>
  <c r="I329" i="17"/>
  <c r="I241" i="17"/>
  <c r="G280" i="17"/>
  <c r="G331" i="17" s="1"/>
  <c r="I264" i="17"/>
  <c r="I41" i="17"/>
  <c r="I65" i="17" s="1"/>
  <c r="G49" i="13"/>
  <c r="F49" i="13"/>
  <c r="I280" i="17" l="1"/>
  <c r="I331" i="17" s="1"/>
  <c r="H73" i="13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I332" i="17" s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<sst xmlns="http://schemas.openxmlformats.org/spreadsheetml/2006/main" count="776" uniqueCount="695">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</sst>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Sheet4"/>
      <sheetName val="FM download (2)"/>
      <sheetName val="GAAP (2)"/>
      <sheetName val="Lead (2)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16631040.710000001</v>
          </cell>
          <cell r="D3">
            <v>-37663751.340000004</v>
          </cell>
          <cell r="E3">
            <v>-35510400.07</v>
          </cell>
          <cell r="F3">
            <v>-23911679.699999999</v>
          </cell>
          <cell r="G3">
            <v>-11598720.369999999</v>
          </cell>
          <cell r="H3">
            <v>-7280638.9900000002</v>
          </cell>
          <cell r="I3">
            <v>-49262471.710000001</v>
          </cell>
          <cell r="J3">
            <v>-56543110.700000003</v>
          </cell>
          <cell r="L3">
            <v>-56543110.700000003</v>
          </cell>
        </row>
        <row r="4">
          <cell r="A4" t="str">
            <v>ZW_OPERATING_INCOME</v>
          </cell>
          <cell r="B4" t="str">
            <v>WUTC Operating Incom</v>
          </cell>
          <cell r="C4">
            <v>17055773.07</v>
          </cell>
          <cell r="D4">
            <v>-36271138.829999998</v>
          </cell>
          <cell r="E4">
            <v>25684523.75</v>
          </cell>
          <cell r="F4">
            <v>16691152.27</v>
          </cell>
          <cell r="G4">
            <v>8993371.4800000004</v>
          </cell>
          <cell r="H4">
            <v>33746925.340000004</v>
          </cell>
          <cell r="I4">
            <v>-27277767.350000001</v>
          </cell>
          <cell r="J4">
            <v>6469157.9900000002</v>
          </cell>
          <cell r="L4">
            <v>6469157.9900000002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-254435117.13</v>
          </cell>
          <cell r="D5">
            <v>-139120152.56</v>
          </cell>
          <cell r="H5">
            <v>-254435117.13</v>
          </cell>
          <cell r="I5">
            <v>-139120152.56</v>
          </cell>
          <cell r="J5">
            <v>-393555269.69</v>
          </cell>
          <cell r="L5">
            <v>-393555269.69</v>
          </cell>
        </row>
        <row r="6">
          <cell r="A6" t="str">
            <v>ZW_SALES_CUSTOMERS</v>
          </cell>
          <cell r="B6" t="str">
            <v>WUTC Sales to Custom</v>
          </cell>
          <cell r="C6">
            <v>-226576760.18000001</v>
          </cell>
          <cell r="D6">
            <v>-130262339.62</v>
          </cell>
          <cell r="H6">
            <v>-226576760.18000001</v>
          </cell>
          <cell r="I6">
            <v>-130262339.62</v>
          </cell>
          <cell r="J6">
            <v>-356839099.80000001</v>
          </cell>
          <cell r="L6">
            <v>-356839099.80000001</v>
          </cell>
        </row>
        <row r="7">
          <cell r="A7" t="str">
            <v>9440000</v>
          </cell>
          <cell r="B7" t="str">
            <v>El Residential Sales</v>
          </cell>
          <cell r="C7">
            <v>-141817593.5</v>
          </cell>
          <cell r="H7">
            <v>-141817593.5</v>
          </cell>
          <cell r="J7">
            <v>-141817593.5</v>
          </cell>
          <cell r="L7">
            <v>-141817593.5</v>
          </cell>
        </row>
        <row r="8">
          <cell r="A8" t="str">
            <v>9442000</v>
          </cell>
          <cell r="B8" t="str">
            <v>El Comm &amp; Ind Sales</v>
          </cell>
          <cell r="C8">
            <v>-83305222.849999994</v>
          </cell>
          <cell r="H8">
            <v>-83305222.849999994</v>
          </cell>
          <cell r="J8">
            <v>-83305222.849999994</v>
          </cell>
          <cell r="L8">
            <v>-83305222.849999994</v>
          </cell>
        </row>
        <row r="9">
          <cell r="A9" t="str">
            <v>9444000</v>
          </cell>
          <cell r="B9" t="str">
            <v>Publ St &amp; Hghwy Ltng</v>
          </cell>
          <cell r="C9">
            <v>-1453943.83</v>
          </cell>
          <cell r="H9">
            <v>-1453943.83</v>
          </cell>
          <cell r="J9">
            <v>-1453943.83</v>
          </cell>
          <cell r="L9">
            <v>-1453943.83</v>
          </cell>
        </row>
        <row r="10">
          <cell r="A10" t="str">
            <v>9480000</v>
          </cell>
          <cell r="B10" t="str">
            <v>Gs Residential Sales</v>
          </cell>
          <cell r="D10">
            <v>-92895636.459999993</v>
          </cell>
          <cell r="I10">
            <v>-92895636.459999993</v>
          </cell>
          <cell r="J10">
            <v>-92895636.459999993</v>
          </cell>
          <cell r="L10">
            <v>-92895636.459999993</v>
          </cell>
        </row>
        <row r="11">
          <cell r="A11" t="str">
            <v>9481000</v>
          </cell>
          <cell r="B11" t="str">
            <v>Gs Comm &amp; Ind Sales</v>
          </cell>
          <cell r="D11">
            <v>-35831379.539999999</v>
          </cell>
          <cell r="I11">
            <v>-35831379.539999999</v>
          </cell>
          <cell r="J11">
            <v>-35831379.539999999</v>
          </cell>
          <cell r="L11">
            <v>-35831379.539999999</v>
          </cell>
        </row>
        <row r="12">
          <cell r="A12" t="str">
            <v>9489300</v>
          </cell>
          <cell r="B12" t="str">
            <v>Rev fr Transp Oth</v>
          </cell>
          <cell r="D12">
            <v>-1535323.62</v>
          </cell>
          <cell r="I12">
            <v>-1535323.62</v>
          </cell>
          <cell r="J12">
            <v>-1535323.62</v>
          </cell>
          <cell r="L12">
            <v>-1535323.62</v>
          </cell>
        </row>
        <row r="13">
          <cell r="A13" t="str">
            <v>ZW_SALES_RESALE</v>
          </cell>
          <cell r="B13" t="str">
            <v>WUTC Sales for Resal</v>
          </cell>
          <cell r="C13">
            <v>-43546.05</v>
          </cell>
          <cell r="H13">
            <v>-43546.05</v>
          </cell>
          <cell r="J13">
            <v>-43546.05</v>
          </cell>
          <cell r="L13">
            <v>-43546.05</v>
          </cell>
        </row>
        <row r="14">
          <cell r="A14" t="str">
            <v>9447030</v>
          </cell>
          <cell r="B14" t="str">
            <v>Elec Resale-Firm</v>
          </cell>
          <cell r="C14">
            <v>-43546.05</v>
          </cell>
          <cell r="H14">
            <v>-43546.05</v>
          </cell>
          <cell r="J14">
            <v>-43546.05</v>
          </cell>
          <cell r="L14">
            <v>-43546.05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-16741959</v>
          </cell>
          <cell r="H15">
            <v>-16741959</v>
          </cell>
          <cell r="J15">
            <v>-16741959</v>
          </cell>
          <cell r="L15">
            <v>-16741959</v>
          </cell>
        </row>
        <row r="16">
          <cell r="A16" t="str">
            <v>9447010</v>
          </cell>
          <cell r="B16" t="str">
            <v>Elec Resale-Sales</v>
          </cell>
          <cell r="C16">
            <v>-6866246.0800000001</v>
          </cell>
          <cell r="H16">
            <v>-6866246.0800000001</v>
          </cell>
          <cell r="J16">
            <v>-6866246.0800000001</v>
          </cell>
          <cell r="L16">
            <v>-6866246.0800000001</v>
          </cell>
        </row>
        <row r="17">
          <cell r="A17" t="str">
            <v>9447020</v>
          </cell>
          <cell r="B17" t="str">
            <v>Elec Resale-Purch</v>
          </cell>
          <cell r="C17">
            <v>-9875712.9199999999</v>
          </cell>
          <cell r="H17">
            <v>-9875712.9199999999</v>
          </cell>
          <cell r="J17">
            <v>-9875712.9199999999</v>
          </cell>
          <cell r="L17">
            <v>-9875712.9199999999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-11072851.9</v>
          </cell>
          <cell r="D18">
            <v>-8857812.9399999995</v>
          </cell>
          <cell r="H18">
            <v>-11072851.9</v>
          </cell>
          <cell r="I18">
            <v>-8857812.9399999995</v>
          </cell>
          <cell r="J18">
            <v>-19930664.84</v>
          </cell>
          <cell r="L18">
            <v>-19930664.84</v>
          </cell>
        </row>
        <row r="19">
          <cell r="A19" t="str">
            <v>9449100</v>
          </cell>
          <cell r="B19" t="str">
            <v>Prov for Elec Rt Ref</v>
          </cell>
          <cell r="C19">
            <v>-114624.86</v>
          </cell>
          <cell r="H19">
            <v>-114624.86</v>
          </cell>
          <cell r="J19">
            <v>-114624.86</v>
          </cell>
          <cell r="L19">
            <v>-114624.86</v>
          </cell>
        </row>
        <row r="20">
          <cell r="A20" t="str">
            <v>9450000</v>
          </cell>
          <cell r="B20" t="str">
            <v>Elec Forfeited Disc</v>
          </cell>
          <cell r="C20">
            <v>83.48</v>
          </cell>
          <cell r="H20">
            <v>83.48</v>
          </cell>
          <cell r="J20">
            <v>83.48</v>
          </cell>
          <cell r="L20">
            <v>83.48</v>
          </cell>
        </row>
        <row r="21">
          <cell r="A21" t="str">
            <v>9451000</v>
          </cell>
          <cell r="B21" t="str">
            <v>Misc Elec Serv Rev</v>
          </cell>
          <cell r="C21">
            <v>-760535.15</v>
          </cell>
          <cell r="H21">
            <v>-760535.15</v>
          </cell>
          <cell r="J21">
            <v>-760535.15</v>
          </cell>
          <cell r="L21">
            <v>-760535.15</v>
          </cell>
        </row>
        <row r="22">
          <cell r="A22" t="str">
            <v>9454000</v>
          </cell>
          <cell r="B22" t="str">
            <v>Rent from Elec Prop</v>
          </cell>
          <cell r="C22">
            <v>-933800.42</v>
          </cell>
          <cell r="H22">
            <v>-933800.42</v>
          </cell>
          <cell r="J22">
            <v>-933800.42</v>
          </cell>
          <cell r="L22">
            <v>-933800.42</v>
          </cell>
        </row>
        <row r="23">
          <cell r="A23" t="str">
            <v>9456100</v>
          </cell>
          <cell r="B23" t="str">
            <v>Rev frm Transm Other</v>
          </cell>
          <cell r="C23">
            <v>-2666797.39</v>
          </cell>
          <cell r="H23">
            <v>-2666797.39</v>
          </cell>
          <cell r="J23">
            <v>-2666797.39</v>
          </cell>
          <cell r="L23">
            <v>-2666797.39</v>
          </cell>
        </row>
        <row r="24">
          <cell r="A24" t="str">
            <v>9456020</v>
          </cell>
          <cell r="B24" t="str">
            <v>Oth Electr Revenues</v>
          </cell>
          <cell r="C24">
            <v>-6597177.5599999996</v>
          </cell>
          <cell r="H24">
            <v>-6597177.5599999996</v>
          </cell>
          <cell r="J24">
            <v>-6597177.5599999996</v>
          </cell>
          <cell r="L24">
            <v>-6597177.5599999996</v>
          </cell>
        </row>
        <row r="25">
          <cell r="A25" t="str">
            <v>9487000</v>
          </cell>
          <cell r="B25" t="str">
            <v>Gas Forfeited Disc</v>
          </cell>
          <cell r="D25">
            <v>464.69</v>
          </cell>
          <cell r="I25">
            <v>464.69</v>
          </cell>
          <cell r="J25">
            <v>464.69</v>
          </cell>
          <cell r="L25">
            <v>464.69</v>
          </cell>
        </row>
        <row r="26">
          <cell r="A26" t="str">
            <v>9488000</v>
          </cell>
          <cell r="B26" t="str">
            <v>Misc Gas Serv Rev</v>
          </cell>
          <cell r="D26">
            <v>-280549.7</v>
          </cell>
          <cell r="I26">
            <v>-280549.7</v>
          </cell>
          <cell r="J26">
            <v>-280549.7</v>
          </cell>
          <cell r="L26">
            <v>-280549.7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-306346.58</v>
          </cell>
          <cell r="I28">
            <v>-306346.58</v>
          </cell>
          <cell r="J28">
            <v>-306346.58</v>
          </cell>
          <cell r="L28">
            <v>-306346.58</v>
          </cell>
        </row>
        <row r="29">
          <cell r="A29" t="str">
            <v>9495000</v>
          </cell>
          <cell r="B29" t="str">
            <v>Other Gas Revenues</v>
          </cell>
          <cell r="D29">
            <v>-8053837.9900000002</v>
          </cell>
          <cell r="I29">
            <v>-8053837.9900000002</v>
          </cell>
          <cell r="J29">
            <v>-8053837.9900000002</v>
          </cell>
          <cell r="L29">
            <v>-8053837.9900000002</v>
          </cell>
        </row>
        <row r="30">
          <cell r="A30" t="str">
            <v>9496000</v>
          </cell>
          <cell r="B30" t="str">
            <v>Prov for Gas Rt Ref</v>
          </cell>
          <cell r="D30">
            <v>-85942.36</v>
          </cell>
          <cell r="I30">
            <v>-85942.36</v>
          </cell>
          <cell r="J30">
            <v>-85942.36</v>
          </cell>
          <cell r="L30">
            <v>-85942.36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271490890.19999999</v>
          </cell>
          <cell r="D31">
            <v>102849013.73</v>
          </cell>
          <cell r="E31">
            <v>25684523.75</v>
          </cell>
          <cell r="F31">
            <v>16691152.27</v>
          </cell>
          <cell r="G31">
            <v>8993371.4800000004</v>
          </cell>
          <cell r="H31">
            <v>288182042.47000003</v>
          </cell>
          <cell r="I31">
            <v>111842385.20999999</v>
          </cell>
          <cell r="J31">
            <v>400024427.68000001</v>
          </cell>
          <cell r="L31">
            <v>400024427.68000001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89065057.299999997</v>
          </cell>
          <cell r="D32">
            <v>51398997.649999999</v>
          </cell>
          <cell r="H32">
            <v>89065057.299999997</v>
          </cell>
          <cell r="I32">
            <v>51398997.649999999</v>
          </cell>
          <cell r="J32">
            <v>140464054.94999999</v>
          </cell>
          <cell r="L32">
            <v>140464054.94999999</v>
          </cell>
        </row>
        <row r="33">
          <cell r="A33" t="str">
            <v>ZW_FUEL</v>
          </cell>
          <cell r="B33" t="str">
            <v>WUTC Fuel</v>
          </cell>
          <cell r="C33">
            <v>19624640.5</v>
          </cell>
          <cell r="H33">
            <v>19624640.5</v>
          </cell>
          <cell r="J33">
            <v>19624640.5</v>
          </cell>
          <cell r="L33">
            <v>19624640.5</v>
          </cell>
        </row>
        <row r="34">
          <cell r="A34" t="str">
            <v>9501000</v>
          </cell>
          <cell r="B34" t="str">
            <v>Stm Op Fuel</v>
          </cell>
          <cell r="C34">
            <v>4138567.34</v>
          </cell>
          <cell r="H34">
            <v>4138567.34</v>
          </cell>
          <cell r="J34">
            <v>4138567.34</v>
          </cell>
          <cell r="L34">
            <v>4138567.34</v>
          </cell>
        </row>
        <row r="35">
          <cell r="A35" t="str">
            <v>9547000</v>
          </cell>
          <cell r="B35" t="str">
            <v>Oth Pwr Op Fuel</v>
          </cell>
          <cell r="C35">
            <v>15486073.16</v>
          </cell>
          <cell r="H35">
            <v>15486073.16</v>
          </cell>
          <cell r="J35">
            <v>15486073.16</v>
          </cell>
          <cell r="L35">
            <v>15486073.16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68748630.670000002</v>
          </cell>
          <cell r="D36">
            <v>51398997.649999999</v>
          </cell>
          <cell r="H36">
            <v>68748630.670000002</v>
          </cell>
          <cell r="I36">
            <v>51398997.649999999</v>
          </cell>
          <cell r="J36">
            <v>120147628.31999999</v>
          </cell>
          <cell r="L36">
            <v>120147628.31999999</v>
          </cell>
        </row>
        <row r="37">
          <cell r="A37" t="str">
            <v>9555010</v>
          </cell>
          <cell r="B37" t="str">
            <v>Purch Pwr-Pur &amp; Int</v>
          </cell>
          <cell r="C37">
            <v>74440169.489999995</v>
          </cell>
          <cell r="H37">
            <v>74440169.489999995</v>
          </cell>
          <cell r="J37">
            <v>74440169.489999995</v>
          </cell>
          <cell r="L37">
            <v>74440169.489999995</v>
          </cell>
        </row>
        <row r="38">
          <cell r="A38" t="str">
            <v>9557000</v>
          </cell>
          <cell r="B38" t="str">
            <v>Other Expenses</v>
          </cell>
          <cell r="C38">
            <v>-5691538.8200000003</v>
          </cell>
          <cell r="H38">
            <v>-5691538.8200000003</v>
          </cell>
          <cell r="J38">
            <v>-5691538.8200000003</v>
          </cell>
          <cell r="L38">
            <v>-5691538.8200000003</v>
          </cell>
        </row>
        <row r="39">
          <cell r="A39" t="str">
            <v>9804000</v>
          </cell>
          <cell r="B39" t="str">
            <v>Nat Gas City G Purch</v>
          </cell>
          <cell r="D39">
            <v>33884192.25</v>
          </cell>
          <cell r="I39">
            <v>33884192.25</v>
          </cell>
          <cell r="J39">
            <v>33884192.25</v>
          </cell>
          <cell r="L39">
            <v>33884192.25</v>
          </cell>
        </row>
        <row r="40">
          <cell r="A40" t="str">
            <v>9805100</v>
          </cell>
          <cell r="B40" t="str">
            <v>Purch Gas Cost Adj</v>
          </cell>
          <cell r="D40">
            <v>10247260.27</v>
          </cell>
          <cell r="I40">
            <v>10247260.27</v>
          </cell>
          <cell r="J40">
            <v>10247260.27</v>
          </cell>
          <cell r="L40">
            <v>10247260.27</v>
          </cell>
        </row>
        <row r="41">
          <cell r="A41" t="str">
            <v>9808100</v>
          </cell>
          <cell r="B41" t="str">
            <v>Gas Withd fr Storage</v>
          </cell>
          <cell r="D41">
            <v>8406406.5800000001</v>
          </cell>
          <cell r="I41">
            <v>8406406.5800000001</v>
          </cell>
          <cell r="J41">
            <v>8406406.5800000001</v>
          </cell>
          <cell r="L41">
            <v>8406406.5800000001</v>
          </cell>
        </row>
        <row r="42">
          <cell r="A42" t="str">
            <v>9808200</v>
          </cell>
          <cell r="B42" t="str">
            <v>Gas Deliv to Storage</v>
          </cell>
          <cell r="D42">
            <v>-1138861.45</v>
          </cell>
          <cell r="I42">
            <v>-1138861.45</v>
          </cell>
          <cell r="J42">
            <v>-1138861.45</v>
          </cell>
          <cell r="L42">
            <v>-1138861.45</v>
          </cell>
        </row>
        <row r="43">
          <cell r="A43" t="str">
            <v>ZW_WHEELING</v>
          </cell>
          <cell r="B43" t="str">
            <v>WUTC Wheeling</v>
          </cell>
          <cell r="C43">
            <v>9812150.3300000001</v>
          </cell>
          <cell r="H43">
            <v>9812150.3300000001</v>
          </cell>
          <cell r="J43">
            <v>9812150.3300000001</v>
          </cell>
          <cell r="L43">
            <v>9812150.3300000001</v>
          </cell>
        </row>
        <row r="44">
          <cell r="A44" t="str">
            <v>9565000</v>
          </cell>
          <cell r="B44" t="str">
            <v>Trm Op Electr by Oth</v>
          </cell>
          <cell r="C44">
            <v>9812150.3300000001</v>
          </cell>
          <cell r="H44">
            <v>9812150.3300000001</v>
          </cell>
          <cell r="J44">
            <v>9812150.3300000001</v>
          </cell>
          <cell r="L44">
            <v>9812150.3300000001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-9120364.1999999993</v>
          </cell>
          <cell r="H45">
            <v>-9120364.1999999993</v>
          </cell>
          <cell r="J45">
            <v>-9120364.1999999993</v>
          </cell>
          <cell r="L45">
            <v>-9120364.1999999993</v>
          </cell>
        </row>
        <row r="46">
          <cell r="A46" t="str">
            <v>9555020</v>
          </cell>
          <cell r="B46" t="str">
            <v>Purch Pwr-Res Exch</v>
          </cell>
          <cell r="C46">
            <v>-9120364.1999999993</v>
          </cell>
          <cell r="H46">
            <v>-9120364.1999999993</v>
          </cell>
          <cell r="J46">
            <v>-9120364.1999999993</v>
          </cell>
          <cell r="L46">
            <v>-9120364.1999999993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39610852.32</v>
          </cell>
          <cell r="D47">
            <v>13276560.82</v>
          </cell>
          <cell r="E47">
            <v>14368915.23</v>
          </cell>
          <cell r="F47">
            <v>9190480.3699999992</v>
          </cell>
          <cell r="G47">
            <v>5178434.8600000003</v>
          </cell>
          <cell r="H47">
            <v>48801332.689999998</v>
          </cell>
          <cell r="I47">
            <v>18454995.68</v>
          </cell>
          <cell r="J47">
            <v>67256328.370000005</v>
          </cell>
          <cell r="L47">
            <v>67256328.370000005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8985304.1600000001</v>
          </cell>
          <cell r="D48">
            <v>503320.86</v>
          </cell>
          <cell r="H48">
            <v>8985304.1600000001</v>
          </cell>
          <cell r="I48">
            <v>503320.86</v>
          </cell>
          <cell r="J48">
            <v>9488625.0199999996</v>
          </cell>
          <cell r="L48">
            <v>9488625.0199999996</v>
          </cell>
        </row>
        <row r="49">
          <cell r="A49" t="str">
            <v>9500000</v>
          </cell>
          <cell r="B49" t="str">
            <v>Stm Op Supv &amp; Eng</v>
          </cell>
          <cell r="C49">
            <v>142497.56</v>
          </cell>
          <cell r="H49">
            <v>142497.56</v>
          </cell>
          <cell r="J49">
            <v>142497.56</v>
          </cell>
          <cell r="L49">
            <v>142497.56</v>
          </cell>
        </row>
        <row r="50">
          <cell r="A50" t="str">
            <v>9502000</v>
          </cell>
          <cell r="B50" t="str">
            <v>Stm Op Steam Exp</v>
          </cell>
          <cell r="C50">
            <v>617472.47</v>
          </cell>
          <cell r="H50">
            <v>617472.47</v>
          </cell>
          <cell r="J50">
            <v>617472.47</v>
          </cell>
          <cell r="L50">
            <v>617472.47</v>
          </cell>
        </row>
        <row r="51">
          <cell r="A51" t="str">
            <v>9505000</v>
          </cell>
          <cell r="B51" t="str">
            <v>Stm Op Electric Exp</v>
          </cell>
          <cell r="C51">
            <v>108305.97</v>
          </cell>
          <cell r="H51">
            <v>108305.97</v>
          </cell>
          <cell r="J51">
            <v>108305.97</v>
          </cell>
          <cell r="L51">
            <v>108305.97</v>
          </cell>
        </row>
        <row r="52">
          <cell r="A52" t="str">
            <v>9506000</v>
          </cell>
          <cell r="B52" t="str">
            <v>Stm Op Misc Pwr Exp</v>
          </cell>
          <cell r="C52">
            <v>1359799.98</v>
          </cell>
          <cell r="H52">
            <v>1359799.98</v>
          </cell>
          <cell r="J52">
            <v>1359799.98</v>
          </cell>
          <cell r="L52">
            <v>1359799.98</v>
          </cell>
        </row>
        <row r="53">
          <cell r="A53" t="str">
            <v>9507000</v>
          </cell>
          <cell r="B53" t="str">
            <v>Stm Op Rents</v>
          </cell>
          <cell r="C53">
            <v>4.0999999999999996</v>
          </cell>
          <cell r="H53">
            <v>4.0999999999999996</v>
          </cell>
          <cell r="J53">
            <v>4.0999999999999996</v>
          </cell>
          <cell r="L53">
            <v>4.0999999999999996</v>
          </cell>
        </row>
        <row r="54">
          <cell r="A54" t="str">
            <v>9510000</v>
          </cell>
          <cell r="B54" t="str">
            <v>Stm Mn Supv &amp; Eng</v>
          </cell>
          <cell r="C54">
            <v>74709.240000000005</v>
          </cell>
          <cell r="H54">
            <v>74709.240000000005</v>
          </cell>
          <cell r="J54">
            <v>74709.240000000005</v>
          </cell>
          <cell r="L54">
            <v>74709.240000000005</v>
          </cell>
        </row>
        <row r="55">
          <cell r="A55" t="str">
            <v>9511000</v>
          </cell>
          <cell r="B55" t="str">
            <v>Stm Mn Structures</v>
          </cell>
          <cell r="C55">
            <v>125268.68</v>
          </cell>
          <cell r="H55">
            <v>125268.68</v>
          </cell>
          <cell r="J55">
            <v>125268.68</v>
          </cell>
          <cell r="L55">
            <v>125268.68</v>
          </cell>
        </row>
        <row r="56">
          <cell r="A56" t="str">
            <v>9512000</v>
          </cell>
          <cell r="B56" t="str">
            <v>Stm Mn Boiler Plant</v>
          </cell>
          <cell r="C56">
            <v>597524.13</v>
          </cell>
          <cell r="H56">
            <v>597524.13</v>
          </cell>
          <cell r="J56">
            <v>597524.13</v>
          </cell>
          <cell r="L56">
            <v>597524.13</v>
          </cell>
        </row>
        <row r="57">
          <cell r="A57" t="str">
            <v>9513000</v>
          </cell>
          <cell r="B57" t="str">
            <v>Stm Mn Electr Plant</v>
          </cell>
          <cell r="C57">
            <v>-221613.68</v>
          </cell>
          <cell r="H57">
            <v>-221613.68</v>
          </cell>
          <cell r="J57">
            <v>-221613.68</v>
          </cell>
          <cell r="L57">
            <v>-221613.68</v>
          </cell>
        </row>
        <row r="58">
          <cell r="A58" t="str">
            <v>9514000</v>
          </cell>
          <cell r="B58" t="str">
            <v>Stm Mn Misc Plt Exp</v>
          </cell>
          <cell r="C58">
            <v>149247.73000000001</v>
          </cell>
          <cell r="H58">
            <v>149247.73000000001</v>
          </cell>
          <cell r="J58">
            <v>149247.73000000001</v>
          </cell>
          <cell r="L58">
            <v>149247.73000000001</v>
          </cell>
        </row>
        <row r="59">
          <cell r="A59" t="str">
            <v>9535000</v>
          </cell>
          <cell r="B59" t="str">
            <v>Hyd Op Supv &amp; Eng</v>
          </cell>
          <cell r="C59">
            <v>178394.13</v>
          </cell>
          <cell r="H59">
            <v>178394.13</v>
          </cell>
          <cell r="J59">
            <v>178394.13</v>
          </cell>
          <cell r="L59">
            <v>178394.13</v>
          </cell>
        </row>
        <row r="60">
          <cell r="A60" t="str">
            <v>9537000</v>
          </cell>
          <cell r="B60" t="str">
            <v>Hyd Op Hydraulic Exp</v>
          </cell>
          <cell r="C60">
            <v>199414.82</v>
          </cell>
          <cell r="H60">
            <v>199414.82</v>
          </cell>
          <cell r="J60">
            <v>199414.82</v>
          </cell>
          <cell r="L60">
            <v>199414.82</v>
          </cell>
        </row>
        <row r="61">
          <cell r="A61" t="str">
            <v>9538000</v>
          </cell>
          <cell r="B61" t="str">
            <v>Hyd Op Electric Exp</v>
          </cell>
          <cell r="C61">
            <v>22694.91</v>
          </cell>
          <cell r="H61">
            <v>22694.91</v>
          </cell>
          <cell r="J61">
            <v>22694.91</v>
          </cell>
          <cell r="L61">
            <v>22694.91</v>
          </cell>
        </row>
        <row r="62">
          <cell r="A62" t="str">
            <v>9539000</v>
          </cell>
          <cell r="B62" t="str">
            <v>Hyd Op Misc Pwr Exp</v>
          </cell>
          <cell r="C62">
            <v>-120232.99</v>
          </cell>
          <cell r="H62">
            <v>-120232.99</v>
          </cell>
          <cell r="J62">
            <v>-120232.99</v>
          </cell>
          <cell r="L62">
            <v>-120232.99</v>
          </cell>
        </row>
        <row r="63">
          <cell r="A63" t="str">
            <v>9541000</v>
          </cell>
          <cell r="B63" t="str">
            <v>Hyd Mn Supv &amp; Eng</v>
          </cell>
          <cell r="C63">
            <v>32698.67</v>
          </cell>
          <cell r="H63">
            <v>32698.67</v>
          </cell>
          <cell r="J63">
            <v>32698.67</v>
          </cell>
          <cell r="L63">
            <v>32698.67</v>
          </cell>
        </row>
        <row r="64">
          <cell r="A64" t="str">
            <v>9542000</v>
          </cell>
          <cell r="B64" t="str">
            <v>Hyd Mn Structures</v>
          </cell>
          <cell r="C64">
            <v>64758.400000000001</v>
          </cell>
          <cell r="H64">
            <v>64758.400000000001</v>
          </cell>
          <cell r="J64">
            <v>64758.400000000001</v>
          </cell>
          <cell r="L64">
            <v>64758.400000000001</v>
          </cell>
        </row>
        <row r="65">
          <cell r="A65" t="str">
            <v>9543000</v>
          </cell>
          <cell r="B65" t="str">
            <v>Hyd Mn Resv Dams</v>
          </cell>
          <cell r="C65">
            <v>74951.31</v>
          </cell>
          <cell r="H65">
            <v>74951.31</v>
          </cell>
          <cell r="J65">
            <v>74951.31</v>
          </cell>
          <cell r="L65">
            <v>74951.31</v>
          </cell>
        </row>
        <row r="66">
          <cell r="A66" t="str">
            <v>9544000</v>
          </cell>
          <cell r="B66" t="str">
            <v>Hyd Mn Electr Plant</v>
          </cell>
          <cell r="C66">
            <v>105482.03</v>
          </cell>
          <cell r="H66">
            <v>105482.03</v>
          </cell>
          <cell r="J66">
            <v>105482.03</v>
          </cell>
          <cell r="L66">
            <v>105482.03</v>
          </cell>
        </row>
        <row r="67">
          <cell r="A67" t="str">
            <v>9545000</v>
          </cell>
          <cell r="B67" t="str">
            <v>Hyd Mn Misc Plt Exp</v>
          </cell>
          <cell r="C67">
            <v>205872.52</v>
          </cell>
          <cell r="H67">
            <v>205872.52</v>
          </cell>
          <cell r="J67">
            <v>205872.52</v>
          </cell>
          <cell r="L67">
            <v>205872.52</v>
          </cell>
        </row>
        <row r="68">
          <cell r="A68" t="str">
            <v>9546000</v>
          </cell>
          <cell r="B68" t="str">
            <v>Oth Pwr Op Sup &amp; Eng</v>
          </cell>
          <cell r="C68">
            <v>556688.68000000005</v>
          </cell>
          <cell r="H68">
            <v>556688.68000000005</v>
          </cell>
          <cell r="J68">
            <v>556688.68000000005</v>
          </cell>
          <cell r="L68">
            <v>556688.68000000005</v>
          </cell>
        </row>
        <row r="69">
          <cell r="A69" t="str">
            <v>9548000</v>
          </cell>
          <cell r="B69" t="str">
            <v>Oth Pwr Op Gen Exp</v>
          </cell>
          <cell r="C69">
            <v>958465.68</v>
          </cell>
          <cell r="H69">
            <v>958465.68</v>
          </cell>
          <cell r="J69">
            <v>958465.68</v>
          </cell>
          <cell r="L69">
            <v>958465.68</v>
          </cell>
        </row>
        <row r="70">
          <cell r="A70" t="str">
            <v>9549000</v>
          </cell>
          <cell r="B70" t="str">
            <v>Oth Pwr Op Misc Exp</v>
          </cell>
          <cell r="C70">
            <v>370134.12</v>
          </cell>
          <cell r="H70">
            <v>370134.12</v>
          </cell>
          <cell r="J70">
            <v>370134.12</v>
          </cell>
          <cell r="L70">
            <v>370134.12</v>
          </cell>
        </row>
        <row r="71">
          <cell r="A71" t="str">
            <v>9550000</v>
          </cell>
          <cell r="B71" t="str">
            <v>Oth Pwr Op Rents</v>
          </cell>
          <cell r="C71">
            <v>529368.82999999996</v>
          </cell>
          <cell r="H71">
            <v>529368.82999999996</v>
          </cell>
          <cell r="J71">
            <v>529368.82999999996</v>
          </cell>
          <cell r="L71">
            <v>529368.82999999996</v>
          </cell>
        </row>
        <row r="72">
          <cell r="A72" t="str">
            <v>9551000</v>
          </cell>
          <cell r="B72" t="str">
            <v>Oth Pwr Mn Sup &amp; Eng</v>
          </cell>
          <cell r="C72">
            <v>33736.449999999997</v>
          </cell>
          <cell r="H72">
            <v>33736.449999999997</v>
          </cell>
          <cell r="J72">
            <v>33736.449999999997</v>
          </cell>
          <cell r="L72">
            <v>33736.449999999997</v>
          </cell>
        </row>
        <row r="73">
          <cell r="A73" t="str">
            <v>9552000</v>
          </cell>
          <cell r="B73" t="str">
            <v>Oth Pwr Mn Structure</v>
          </cell>
          <cell r="C73">
            <v>195917</v>
          </cell>
          <cell r="H73">
            <v>195917</v>
          </cell>
          <cell r="J73">
            <v>195917</v>
          </cell>
          <cell r="L73">
            <v>195917</v>
          </cell>
        </row>
        <row r="74">
          <cell r="A74" t="str">
            <v>9553000</v>
          </cell>
          <cell r="B74" t="str">
            <v>Oth Pwr Mn Equipment</v>
          </cell>
          <cell r="C74">
            <v>2548041.42</v>
          </cell>
          <cell r="H74">
            <v>2548041.42</v>
          </cell>
          <cell r="J74">
            <v>2548041.42</v>
          </cell>
          <cell r="L74">
            <v>2548041.42</v>
          </cell>
        </row>
        <row r="75">
          <cell r="A75" t="str">
            <v>9554000</v>
          </cell>
          <cell r="B75" t="str">
            <v>Oth Pwr Mn Misc Exp</v>
          </cell>
          <cell r="C75">
            <v>75702</v>
          </cell>
          <cell r="H75">
            <v>75702</v>
          </cell>
          <cell r="J75">
            <v>75702</v>
          </cell>
          <cell r="L75">
            <v>75702</v>
          </cell>
        </row>
        <row r="76">
          <cell r="A76" t="str">
            <v>9717000</v>
          </cell>
          <cell r="B76" t="str">
            <v>Mfd Op Liq Petro Exp</v>
          </cell>
          <cell r="D76">
            <v>12110.05</v>
          </cell>
          <cell r="I76">
            <v>12110.05</v>
          </cell>
          <cell r="J76">
            <v>12110.05</v>
          </cell>
          <cell r="L76">
            <v>12110.05</v>
          </cell>
        </row>
        <row r="77">
          <cell r="A77" t="str">
            <v>9807000</v>
          </cell>
          <cell r="B77" t="str">
            <v>Purchased Gas Exp</v>
          </cell>
          <cell r="D77">
            <v>2139.8200000000002</v>
          </cell>
          <cell r="I77">
            <v>2139.8200000000002</v>
          </cell>
          <cell r="J77">
            <v>2139.8200000000002</v>
          </cell>
          <cell r="L77">
            <v>2139.8200000000002</v>
          </cell>
        </row>
        <row r="78">
          <cell r="A78" t="str">
            <v>9807500</v>
          </cell>
          <cell r="B78" t="str">
            <v>Oth Purch Gas Exp</v>
          </cell>
          <cell r="D78">
            <v>179947.43</v>
          </cell>
          <cell r="I78">
            <v>179947.43</v>
          </cell>
          <cell r="J78">
            <v>179947.43</v>
          </cell>
          <cell r="L78">
            <v>179947.43</v>
          </cell>
        </row>
        <row r="79">
          <cell r="A79" t="str">
            <v>9812000</v>
          </cell>
          <cell r="B79" t="str">
            <v>Gas Used fr Oth Util</v>
          </cell>
          <cell r="D79">
            <v>-2531.52</v>
          </cell>
          <cell r="I79">
            <v>-2531.52</v>
          </cell>
          <cell r="J79">
            <v>-2531.52</v>
          </cell>
          <cell r="L79">
            <v>-2531.52</v>
          </cell>
        </row>
        <row r="80">
          <cell r="A80" t="str">
            <v>9813000</v>
          </cell>
          <cell r="B80" t="str">
            <v>Oth Gas Supply Exp</v>
          </cell>
          <cell r="D80">
            <v>75113.600000000006</v>
          </cell>
          <cell r="I80">
            <v>75113.600000000006</v>
          </cell>
          <cell r="J80">
            <v>75113.600000000006</v>
          </cell>
          <cell r="L80">
            <v>75113.600000000006</v>
          </cell>
        </row>
        <row r="81">
          <cell r="A81" t="str">
            <v>9814000</v>
          </cell>
          <cell r="B81" t="str">
            <v>UGS Op Supv &amp; Eng</v>
          </cell>
          <cell r="D81">
            <v>13144.38</v>
          </cell>
          <cell r="I81">
            <v>13144.38</v>
          </cell>
          <cell r="J81">
            <v>13144.38</v>
          </cell>
          <cell r="L81">
            <v>13144.38</v>
          </cell>
        </row>
        <row r="82">
          <cell r="A82" t="str">
            <v>9816000</v>
          </cell>
          <cell r="B82" t="str">
            <v>UGS Op Wells Expense</v>
          </cell>
          <cell r="D82">
            <v>1547.66</v>
          </cell>
          <cell r="I82">
            <v>1547.66</v>
          </cell>
          <cell r="J82">
            <v>1547.66</v>
          </cell>
          <cell r="L82">
            <v>1547.66</v>
          </cell>
        </row>
        <row r="83">
          <cell r="A83" t="str">
            <v>9817000</v>
          </cell>
          <cell r="B83" t="str">
            <v>UGS Op Lines Expesne</v>
          </cell>
          <cell r="D83">
            <v>0.86</v>
          </cell>
          <cell r="I83">
            <v>0.86</v>
          </cell>
          <cell r="J83">
            <v>0.86</v>
          </cell>
          <cell r="L83">
            <v>0.86</v>
          </cell>
        </row>
        <row r="84">
          <cell r="A84" t="str">
            <v>9818000</v>
          </cell>
          <cell r="B84" t="str">
            <v>UGS Op Compr Stn Exp</v>
          </cell>
          <cell r="D84">
            <v>25792.95</v>
          </cell>
          <cell r="I84">
            <v>25792.95</v>
          </cell>
          <cell r="J84">
            <v>25792.95</v>
          </cell>
          <cell r="L84">
            <v>25792.95</v>
          </cell>
        </row>
        <row r="85">
          <cell r="A85" t="str">
            <v>9819000</v>
          </cell>
          <cell r="B85" t="str">
            <v>UGS Op Compr Stn F&amp;P</v>
          </cell>
          <cell r="D85">
            <v>5822.03</v>
          </cell>
          <cell r="I85">
            <v>5822.03</v>
          </cell>
          <cell r="J85">
            <v>5822.03</v>
          </cell>
          <cell r="L85">
            <v>5822.03</v>
          </cell>
        </row>
        <row r="86">
          <cell r="A86" t="str">
            <v>9824000</v>
          </cell>
          <cell r="B86" t="str">
            <v>UGS Op Other Expense</v>
          </cell>
          <cell r="D86">
            <v>5645.48</v>
          </cell>
          <cell r="I86">
            <v>5645.48</v>
          </cell>
          <cell r="J86">
            <v>5645.48</v>
          </cell>
          <cell r="L86">
            <v>5645.48</v>
          </cell>
        </row>
        <row r="87">
          <cell r="A87" t="str">
            <v>9825000</v>
          </cell>
          <cell r="B87" t="str">
            <v>UGS Op Storage Well</v>
          </cell>
          <cell r="D87">
            <v>19279.599999999999</v>
          </cell>
          <cell r="I87">
            <v>19279.599999999999</v>
          </cell>
          <cell r="J87">
            <v>19279.599999999999</v>
          </cell>
          <cell r="L87">
            <v>19279.599999999999</v>
          </cell>
        </row>
        <row r="88">
          <cell r="A88" t="str">
            <v>9830000</v>
          </cell>
          <cell r="B88" t="str">
            <v>UGS Mn Supv &amp; Eng</v>
          </cell>
          <cell r="D88">
            <v>11633.35</v>
          </cell>
          <cell r="I88">
            <v>11633.35</v>
          </cell>
          <cell r="J88">
            <v>11633.35</v>
          </cell>
          <cell r="L88">
            <v>11633.35</v>
          </cell>
        </row>
        <row r="89">
          <cell r="A89" t="str">
            <v>9831000</v>
          </cell>
          <cell r="B89" t="str">
            <v>UGS Mn Stuctures</v>
          </cell>
          <cell r="D89">
            <v>12986.53</v>
          </cell>
          <cell r="I89">
            <v>12986.53</v>
          </cell>
          <cell r="J89">
            <v>12986.53</v>
          </cell>
          <cell r="L89">
            <v>12986.53</v>
          </cell>
        </row>
        <row r="90">
          <cell r="A90" t="str">
            <v>9832000</v>
          </cell>
          <cell r="B90" t="str">
            <v>UGS Mn Reserv &amp; Well</v>
          </cell>
          <cell r="D90">
            <v>43836.17</v>
          </cell>
          <cell r="I90">
            <v>43836.17</v>
          </cell>
          <cell r="J90">
            <v>43836.17</v>
          </cell>
          <cell r="L90">
            <v>43836.17</v>
          </cell>
        </row>
        <row r="91">
          <cell r="A91" t="str">
            <v>9833000</v>
          </cell>
          <cell r="B91" t="str">
            <v>UGS Mn Lines</v>
          </cell>
          <cell r="D91">
            <v>36.700000000000003</v>
          </cell>
          <cell r="I91">
            <v>36.700000000000003</v>
          </cell>
          <cell r="J91">
            <v>36.700000000000003</v>
          </cell>
          <cell r="L91">
            <v>36.700000000000003</v>
          </cell>
        </row>
        <row r="92">
          <cell r="A92" t="str">
            <v>9834000</v>
          </cell>
          <cell r="B92" t="str">
            <v>UGS Mn Compr Stn Eq</v>
          </cell>
          <cell r="D92">
            <v>29209.02</v>
          </cell>
          <cell r="I92">
            <v>29209.02</v>
          </cell>
          <cell r="J92">
            <v>29209.02</v>
          </cell>
          <cell r="L92">
            <v>29209.02</v>
          </cell>
        </row>
        <row r="93">
          <cell r="A93" t="str">
            <v>9837000</v>
          </cell>
          <cell r="B93" t="str">
            <v>UGS Mn Oth Equipment</v>
          </cell>
          <cell r="D93">
            <v>709.48</v>
          </cell>
          <cell r="I93">
            <v>709.48</v>
          </cell>
          <cell r="J93">
            <v>709.48</v>
          </cell>
          <cell r="L93">
            <v>709.48</v>
          </cell>
        </row>
        <row r="94">
          <cell r="A94" t="str">
            <v>9841000</v>
          </cell>
          <cell r="B94" t="str">
            <v>OS Op Labor &amp; Exp</v>
          </cell>
          <cell r="D94">
            <v>66763.179999999993</v>
          </cell>
          <cell r="I94">
            <v>66763.179999999993</v>
          </cell>
          <cell r="J94">
            <v>66763.179999999993</v>
          </cell>
          <cell r="L94">
            <v>66763.179999999993</v>
          </cell>
        </row>
        <row r="95">
          <cell r="A95" t="str">
            <v>9844100</v>
          </cell>
          <cell r="B95" t="str">
            <v>LNG Op Supv &amp; Eng</v>
          </cell>
          <cell r="D95">
            <v>134.09</v>
          </cell>
          <cell r="I95">
            <v>134.09</v>
          </cell>
          <cell r="J95">
            <v>134.09</v>
          </cell>
          <cell r="L95">
            <v>134.09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2320895.73</v>
          </cell>
          <cell r="H96">
            <v>2320895.73</v>
          </cell>
          <cell r="J96">
            <v>2320895.73</v>
          </cell>
          <cell r="L96">
            <v>2320895.73</v>
          </cell>
        </row>
        <row r="97">
          <cell r="A97" t="str">
            <v>9560000</v>
          </cell>
          <cell r="B97" t="str">
            <v>Transm Op Supv &amp; Eng</v>
          </cell>
          <cell r="C97">
            <v>223776.8</v>
          </cell>
          <cell r="H97">
            <v>223776.8</v>
          </cell>
          <cell r="J97">
            <v>223776.8</v>
          </cell>
          <cell r="L97">
            <v>223776.8</v>
          </cell>
        </row>
        <row r="98">
          <cell r="A98" t="str">
            <v>9561100</v>
          </cell>
          <cell r="B98" t="str">
            <v>Load Disp-Reliabilit</v>
          </cell>
          <cell r="C98">
            <v>3692.27</v>
          </cell>
          <cell r="H98">
            <v>3692.27</v>
          </cell>
          <cell r="J98">
            <v>3692.27</v>
          </cell>
          <cell r="L98">
            <v>3692.27</v>
          </cell>
        </row>
        <row r="99">
          <cell r="A99" t="str">
            <v>9561200</v>
          </cell>
          <cell r="B99" t="str">
            <v>Load Disp-Monit &amp; Op</v>
          </cell>
          <cell r="C99">
            <v>149528.15</v>
          </cell>
          <cell r="H99">
            <v>149528.15</v>
          </cell>
          <cell r="J99">
            <v>149528.15</v>
          </cell>
          <cell r="L99">
            <v>149528.15</v>
          </cell>
        </row>
        <row r="100">
          <cell r="A100" t="str">
            <v>9561300</v>
          </cell>
          <cell r="B100" t="str">
            <v>Load Disp-Transm Svc</v>
          </cell>
          <cell r="C100">
            <v>88527.71</v>
          </cell>
          <cell r="H100">
            <v>88527.71</v>
          </cell>
          <cell r="J100">
            <v>88527.71</v>
          </cell>
          <cell r="L100">
            <v>88527.71</v>
          </cell>
        </row>
        <row r="101">
          <cell r="A101" t="str">
            <v>9561500</v>
          </cell>
          <cell r="B101" t="str">
            <v>Reliab Plng &amp; Stndrd</v>
          </cell>
          <cell r="C101">
            <v>158661.18</v>
          </cell>
          <cell r="H101">
            <v>158661.18</v>
          </cell>
          <cell r="J101">
            <v>158661.18</v>
          </cell>
          <cell r="L101">
            <v>158661.18</v>
          </cell>
        </row>
        <row r="102">
          <cell r="A102" t="str">
            <v>9561700</v>
          </cell>
          <cell r="B102" t="str">
            <v>Gen Interconn Study</v>
          </cell>
          <cell r="C102">
            <v>189307.34</v>
          </cell>
          <cell r="H102">
            <v>189307.34</v>
          </cell>
          <cell r="J102">
            <v>189307.34</v>
          </cell>
          <cell r="L102">
            <v>189307.34</v>
          </cell>
        </row>
        <row r="103">
          <cell r="A103" t="str">
            <v>9561800</v>
          </cell>
          <cell r="B103" t="str">
            <v>Reliab Plng &amp; SD Svc</v>
          </cell>
          <cell r="C103">
            <v>7653.88</v>
          </cell>
          <cell r="H103">
            <v>7653.88</v>
          </cell>
          <cell r="J103">
            <v>7653.88</v>
          </cell>
          <cell r="L103">
            <v>7653.88</v>
          </cell>
        </row>
        <row r="104">
          <cell r="A104" t="str">
            <v>9562000</v>
          </cell>
          <cell r="B104" t="str">
            <v>Trm Op Station Exp</v>
          </cell>
          <cell r="C104">
            <v>94717.47</v>
          </cell>
          <cell r="H104">
            <v>94717.47</v>
          </cell>
          <cell r="J104">
            <v>94717.47</v>
          </cell>
          <cell r="L104">
            <v>94717.47</v>
          </cell>
        </row>
        <row r="105">
          <cell r="A105" t="str">
            <v>9563000</v>
          </cell>
          <cell r="B105" t="str">
            <v>Trm Op Ovhd Line Exp</v>
          </cell>
          <cell r="C105">
            <v>36830.410000000003</v>
          </cell>
          <cell r="H105">
            <v>36830.410000000003</v>
          </cell>
          <cell r="J105">
            <v>36830.410000000003</v>
          </cell>
          <cell r="L105">
            <v>36830.410000000003</v>
          </cell>
        </row>
        <row r="106">
          <cell r="A106" t="str">
            <v>9566000</v>
          </cell>
          <cell r="B106" t="str">
            <v>Trm Op Misc Expenses</v>
          </cell>
          <cell r="C106">
            <v>169298.51</v>
          </cell>
          <cell r="H106">
            <v>169298.51</v>
          </cell>
          <cell r="J106">
            <v>169298.51</v>
          </cell>
          <cell r="L106">
            <v>169298.51</v>
          </cell>
        </row>
        <row r="107">
          <cell r="A107" t="str">
            <v>9567000</v>
          </cell>
          <cell r="B107" t="str">
            <v>Trm Op Rents</v>
          </cell>
          <cell r="C107">
            <v>-3950.9</v>
          </cell>
          <cell r="H107">
            <v>-3950.9</v>
          </cell>
          <cell r="J107">
            <v>-3950.9</v>
          </cell>
          <cell r="L107">
            <v>-3950.9</v>
          </cell>
        </row>
        <row r="108">
          <cell r="A108" t="str">
            <v>9568000</v>
          </cell>
          <cell r="B108" t="str">
            <v>Trm Mn Supv &amp; Eng</v>
          </cell>
          <cell r="C108">
            <v>2518.0100000000002</v>
          </cell>
          <cell r="H108">
            <v>2518.0100000000002</v>
          </cell>
          <cell r="J108">
            <v>2518.0100000000002</v>
          </cell>
          <cell r="L108">
            <v>2518.0100000000002</v>
          </cell>
        </row>
        <row r="109">
          <cell r="A109" t="str">
            <v>9569200</v>
          </cell>
          <cell r="B109" t="str">
            <v>Trm Mn Comp Software</v>
          </cell>
          <cell r="C109">
            <v>9711.07</v>
          </cell>
          <cell r="H109">
            <v>9711.07</v>
          </cell>
          <cell r="J109">
            <v>9711.07</v>
          </cell>
          <cell r="L109">
            <v>9711.07</v>
          </cell>
        </row>
        <row r="110">
          <cell r="A110" t="str">
            <v>9570000</v>
          </cell>
          <cell r="B110" t="str">
            <v>Trm Mn Station Equip</v>
          </cell>
          <cell r="C110">
            <v>370393.56</v>
          </cell>
          <cell r="H110">
            <v>370393.56</v>
          </cell>
          <cell r="J110">
            <v>370393.56</v>
          </cell>
          <cell r="L110">
            <v>370393.56</v>
          </cell>
        </row>
        <row r="111">
          <cell r="A111" t="str">
            <v>9571000</v>
          </cell>
          <cell r="B111" t="str">
            <v>Trm Mn Ovhd Lines</v>
          </cell>
          <cell r="C111">
            <v>815283.31</v>
          </cell>
          <cell r="H111">
            <v>815283.31</v>
          </cell>
          <cell r="J111">
            <v>815283.31</v>
          </cell>
          <cell r="L111">
            <v>815283.31</v>
          </cell>
        </row>
        <row r="112">
          <cell r="A112" t="str">
            <v>9573000</v>
          </cell>
          <cell r="B112" t="str">
            <v>Trm Mn Misc Transm</v>
          </cell>
          <cell r="C112">
            <v>4946.96</v>
          </cell>
          <cell r="H112">
            <v>4946.96</v>
          </cell>
          <cell r="J112">
            <v>4946.96</v>
          </cell>
          <cell r="L112">
            <v>4946.96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8662649.5500000007</v>
          </cell>
          <cell r="D113">
            <v>5955392.0199999996</v>
          </cell>
          <cell r="H113">
            <v>8662649.5500000007</v>
          </cell>
          <cell r="I113">
            <v>5955392.0199999996</v>
          </cell>
          <cell r="J113">
            <v>14618041.57</v>
          </cell>
          <cell r="L113">
            <v>14618041.57</v>
          </cell>
        </row>
        <row r="114">
          <cell r="A114" t="str">
            <v>9580000</v>
          </cell>
          <cell r="B114" t="str">
            <v>Dis Op Supv &amp; Eng</v>
          </cell>
          <cell r="C114">
            <v>308348.53999999998</v>
          </cell>
          <cell r="H114">
            <v>308348.53999999998</v>
          </cell>
          <cell r="J114">
            <v>308348.53999999998</v>
          </cell>
          <cell r="L114">
            <v>308348.53999999998</v>
          </cell>
        </row>
        <row r="115">
          <cell r="A115" t="str">
            <v>9581000</v>
          </cell>
          <cell r="B115" t="str">
            <v>Dis Op Load Dispatch</v>
          </cell>
          <cell r="C115">
            <v>142996.51</v>
          </cell>
          <cell r="H115">
            <v>142996.51</v>
          </cell>
          <cell r="J115">
            <v>142996.51</v>
          </cell>
          <cell r="L115">
            <v>142996.51</v>
          </cell>
        </row>
        <row r="116">
          <cell r="A116" t="str">
            <v>9582000</v>
          </cell>
          <cell r="B116" t="str">
            <v>Dis Op Station Exp</v>
          </cell>
          <cell r="C116">
            <v>172594.01</v>
          </cell>
          <cell r="H116">
            <v>172594.01</v>
          </cell>
          <cell r="J116">
            <v>172594.01</v>
          </cell>
          <cell r="L116">
            <v>172594.01</v>
          </cell>
        </row>
        <row r="117">
          <cell r="A117" t="str">
            <v>9583000</v>
          </cell>
          <cell r="B117" t="str">
            <v>Dis Op Ovhd Line Exp</v>
          </cell>
          <cell r="C117">
            <v>267910.44</v>
          </cell>
          <cell r="H117">
            <v>267910.44</v>
          </cell>
          <cell r="J117">
            <v>267910.44</v>
          </cell>
          <cell r="L117">
            <v>267910.44</v>
          </cell>
        </row>
        <row r="118">
          <cell r="A118" t="str">
            <v>9584000</v>
          </cell>
          <cell r="B118" t="str">
            <v>Dis Op Undg Line Exp</v>
          </cell>
          <cell r="C118">
            <v>445124.5</v>
          </cell>
          <cell r="H118">
            <v>445124.5</v>
          </cell>
          <cell r="J118">
            <v>445124.5</v>
          </cell>
          <cell r="L118">
            <v>445124.5</v>
          </cell>
        </row>
        <row r="119">
          <cell r="A119" t="str">
            <v>9586000</v>
          </cell>
          <cell r="B119" t="str">
            <v>Dis Op Meter Exp</v>
          </cell>
          <cell r="C119">
            <v>29950.26</v>
          </cell>
          <cell r="H119">
            <v>29950.26</v>
          </cell>
          <cell r="J119">
            <v>29950.26</v>
          </cell>
          <cell r="L119">
            <v>29950.26</v>
          </cell>
        </row>
        <row r="120">
          <cell r="A120" t="str">
            <v>9587000</v>
          </cell>
          <cell r="B120" t="str">
            <v>Dis Op Cust Install</v>
          </cell>
          <cell r="C120">
            <v>367944.62</v>
          </cell>
          <cell r="H120">
            <v>367944.62</v>
          </cell>
          <cell r="J120">
            <v>367944.62</v>
          </cell>
          <cell r="L120">
            <v>367944.62</v>
          </cell>
        </row>
        <row r="121">
          <cell r="A121" t="str">
            <v>9588000</v>
          </cell>
          <cell r="B121" t="str">
            <v>Dis Op Misc Expenses</v>
          </cell>
          <cell r="C121">
            <v>1045844.05</v>
          </cell>
          <cell r="H121">
            <v>1045844.05</v>
          </cell>
          <cell r="J121">
            <v>1045844.05</v>
          </cell>
          <cell r="L121">
            <v>1045844.05</v>
          </cell>
        </row>
        <row r="122">
          <cell r="A122" t="str">
            <v>9589000</v>
          </cell>
          <cell r="B122" t="str">
            <v>Dis Op Rents</v>
          </cell>
          <cell r="C122">
            <v>196450.36</v>
          </cell>
          <cell r="H122">
            <v>196450.36</v>
          </cell>
          <cell r="J122">
            <v>196450.36</v>
          </cell>
          <cell r="L122">
            <v>196450.36</v>
          </cell>
        </row>
        <row r="123">
          <cell r="A123" t="str">
            <v>9590000</v>
          </cell>
          <cell r="B123" t="str">
            <v>Dis Mn Supv &amp; Eng</v>
          </cell>
          <cell r="C123">
            <v>33317.839999999997</v>
          </cell>
          <cell r="H123">
            <v>33317.839999999997</v>
          </cell>
          <cell r="J123">
            <v>33317.839999999997</v>
          </cell>
          <cell r="L123">
            <v>33317.839999999997</v>
          </cell>
        </row>
        <row r="124">
          <cell r="A124" t="str">
            <v>9592000</v>
          </cell>
          <cell r="B124" t="str">
            <v>Dis Mn Station Equip</v>
          </cell>
          <cell r="C124">
            <v>434176.26</v>
          </cell>
          <cell r="H124">
            <v>434176.26</v>
          </cell>
          <cell r="J124">
            <v>434176.26</v>
          </cell>
          <cell r="L124">
            <v>434176.26</v>
          </cell>
        </row>
        <row r="125">
          <cell r="A125" t="str">
            <v>9593000</v>
          </cell>
          <cell r="B125" t="str">
            <v>Dis Mn Ovhd Lines</v>
          </cell>
          <cell r="C125">
            <v>3849733.96</v>
          </cell>
          <cell r="H125">
            <v>3849733.96</v>
          </cell>
          <cell r="J125">
            <v>3849733.96</v>
          </cell>
          <cell r="L125">
            <v>3849733.96</v>
          </cell>
        </row>
        <row r="126">
          <cell r="A126" t="str">
            <v>9594000</v>
          </cell>
          <cell r="B126" t="str">
            <v>Dis Mn Undgrd Lines</v>
          </cell>
          <cell r="C126">
            <v>1029392.64</v>
          </cell>
          <cell r="H126">
            <v>1029392.64</v>
          </cell>
          <cell r="J126">
            <v>1029392.64</v>
          </cell>
          <cell r="L126">
            <v>1029392.64</v>
          </cell>
        </row>
        <row r="127">
          <cell r="A127" t="str">
            <v>9595000</v>
          </cell>
          <cell r="B127" t="str">
            <v>Dis Mn Line Transfor</v>
          </cell>
          <cell r="C127">
            <v>8482.61</v>
          </cell>
          <cell r="H127">
            <v>8482.61</v>
          </cell>
          <cell r="J127">
            <v>8482.61</v>
          </cell>
          <cell r="L127">
            <v>8482.61</v>
          </cell>
        </row>
        <row r="128">
          <cell r="A128" t="str">
            <v>9596000</v>
          </cell>
          <cell r="B128" t="str">
            <v>Dis Mn St Ltng &amp; Sig</v>
          </cell>
          <cell r="C128">
            <v>273854.65999999997</v>
          </cell>
          <cell r="H128">
            <v>273854.65999999997</v>
          </cell>
          <cell r="J128">
            <v>273854.65999999997</v>
          </cell>
          <cell r="L128">
            <v>273854.65999999997</v>
          </cell>
        </row>
        <row r="129">
          <cell r="A129" t="str">
            <v>9597000</v>
          </cell>
          <cell r="B129" t="str">
            <v>Dis Mn Meters</v>
          </cell>
          <cell r="C129">
            <v>56528.29</v>
          </cell>
          <cell r="H129">
            <v>56528.29</v>
          </cell>
          <cell r="J129">
            <v>56528.29</v>
          </cell>
          <cell r="L129">
            <v>56528.29</v>
          </cell>
        </row>
        <row r="130">
          <cell r="A130" t="str">
            <v>9870000</v>
          </cell>
          <cell r="B130" t="str">
            <v>Dis Op Supv &amp; Eng</v>
          </cell>
          <cell r="D130">
            <v>171364.06</v>
          </cell>
          <cell r="I130">
            <v>171364.06</v>
          </cell>
          <cell r="J130">
            <v>171364.06</v>
          </cell>
          <cell r="L130">
            <v>171364.06</v>
          </cell>
        </row>
        <row r="131">
          <cell r="A131" t="str">
            <v>9871000</v>
          </cell>
          <cell r="B131" t="str">
            <v>Dis Op Load Dispatch</v>
          </cell>
          <cell r="D131">
            <v>23589.78</v>
          </cell>
          <cell r="I131">
            <v>23589.78</v>
          </cell>
          <cell r="J131">
            <v>23589.78</v>
          </cell>
          <cell r="L131">
            <v>23589.78</v>
          </cell>
        </row>
        <row r="132">
          <cell r="A132" t="str">
            <v>9874000</v>
          </cell>
          <cell r="B132" t="str">
            <v>Dis Op Mains &amp; Serv</v>
          </cell>
          <cell r="D132">
            <v>2064527.04</v>
          </cell>
          <cell r="I132">
            <v>2064527.04</v>
          </cell>
          <cell r="J132">
            <v>2064527.04</v>
          </cell>
          <cell r="L132">
            <v>2064527.04</v>
          </cell>
        </row>
        <row r="133">
          <cell r="A133" t="str">
            <v>9875000</v>
          </cell>
          <cell r="B133" t="str">
            <v>Dis Op M &amp; R Stn-Gen</v>
          </cell>
          <cell r="D133">
            <v>265716.65999999997</v>
          </cell>
          <cell r="I133">
            <v>265716.65999999997</v>
          </cell>
          <cell r="J133">
            <v>265716.65999999997</v>
          </cell>
          <cell r="L133">
            <v>265716.65999999997</v>
          </cell>
        </row>
        <row r="134">
          <cell r="A134" t="str">
            <v>9876000</v>
          </cell>
          <cell r="B134" t="str">
            <v>Dis Op M &amp; R Stn-Ind</v>
          </cell>
          <cell r="D134">
            <v>111873.3</v>
          </cell>
          <cell r="I134">
            <v>111873.3</v>
          </cell>
          <cell r="J134">
            <v>111873.3</v>
          </cell>
          <cell r="L134">
            <v>111873.3</v>
          </cell>
        </row>
        <row r="135">
          <cell r="A135" t="str">
            <v>9878000</v>
          </cell>
          <cell r="B135" t="str">
            <v>Dis Op Mtr &amp; Hou Reg</v>
          </cell>
          <cell r="D135">
            <v>13061.08</v>
          </cell>
          <cell r="I135">
            <v>13061.08</v>
          </cell>
          <cell r="J135">
            <v>13061.08</v>
          </cell>
          <cell r="L135">
            <v>13061.08</v>
          </cell>
        </row>
        <row r="136">
          <cell r="A136" t="str">
            <v>9879000</v>
          </cell>
          <cell r="B136" t="str">
            <v>Dis Op Cust Install</v>
          </cell>
          <cell r="D136">
            <v>136819.35</v>
          </cell>
          <cell r="I136">
            <v>136819.35</v>
          </cell>
          <cell r="J136">
            <v>136819.35</v>
          </cell>
          <cell r="L136">
            <v>136819.35</v>
          </cell>
        </row>
        <row r="137">
          <cell r="A137" t="str">
            <v>9880000</v>
          </cell>
          <cell r="B137" t="str">
            <v>Dis Op Other Expense</v>
          </cell>
          <cell r="D137">
            <v>1561429.65</v>
          </cell>
          <cell r="I137">
            <v>1561429.65</v>
          </cell>
          <cell r="J137">
            <v>1561429.65</v>
          </cell>
          <cell r="L137">
            <v>1561429.65</v>
          </cell>
        </row>
        <row r="138">
          <cell r="A138" t="str">
            <v>9881000</v>
          </cell>
          <cell r="B138" t="str">
            <v>Dis Op Rents</v>
          </cell>
          <cell r="D138">
            <v>15100.22</v>
          </cell>
          <cell r="I138">
            <v>15100.22</v>
          </cell>
          <cell r="J138">
            <v>15100.22</v>
          </cell>
          <cell r="L138">
            <v>15100.22</v>
          </cell>
        </row>
        <row r="139">
          <cell r="A139" t="str">
            <v>9885000</v>
          </cell>
          <cell r="B139" t="str">
            <v>Dis Mn Supv &amp; Eng</v>
          </cell>
          <cell r="D139">
            <v>2482.0500000000002</v>
          </cell>
          <cell r="I139">
            <v>2482.0500000000002</v>
          </cell>
          <cell r="J139">
            <v>2482.0500000000002</v>
          </cell>
          <cell r="L139">
            <v>2482.0500000000002</v>
          </cell>
        </row>
        <row r="140">
          <cell r="A140" t="str">
            <v>9886000</v>
          </cell>
          <cell r="B140" t="str">
            <v>Dis Mn Structures</v>
          </cell>
          <cell r="D140">
            <v>9361.9699999999993</v>
          </cell>
          <cell r="I140">
            <v>9361.9699999999993</v>
          </cell>
          <cell r="J140">
            <v>9361.9699999999993</v>
          </cell>
          <cell r="L140">
            <v>9361.9699999999993</v>
          </cell>
        </row>
        <row r="141">
          <cell r="A141" t="str">
            <v>9887000</v>
          </cell>
          <cell r="B141" t="str">
            <v>Dis Mn Mains</v>
          </cell>
          <cell r="D141">
            <v>840595.41</v>
          </cell>
          <cell r="I141">
            <v>840595.41</v>
          </cell>
          <cell r="J141">
            <v>840595.41</v>
          </cell>
          <cell r="L141">
            <v>840595.41</v>
          </cell>
        </row>
        <row r="142">
          <cell r="A142" t="str">
            <v>9889000</v>
          </cell>
          <cell r="B142" t="str">
            <v>Dis Mn M &amp; R Stn-Gen</v>
          </cell>
          <cell r="D142">
            <v>60281.01</v>
          </cell>
          <cell r="I142">
            <v>60281.01</v>
          </cell>
          <cell r="J142">
            <v>60281.01</v>
          </cell>
          <cell r="L142">
            <v>60281.01</v>
          </cell>
        </row>
        <row r="143">
          <cell r="A143" t="str">
            <v>9890000</v>
          </cell>
          <cell r="B143" t="str">
            <v>Dis Mn M &amp; R Stn-Ind</v>
          </cell>
          <cell r="D143">
            <v>7964.23</v>
          </cell>
          <cell r="I143">
            <v>7964.23</v>
          </cell>
          <cell r="J143">
            <v>7964.23</v>
          </cell>
          <cell r="L143">
            <v>7964.23</v>
          </cell>
        </row>
        <row r="144">
          <cell r="A144" t="str">
            <v>9892000</v>
          </cell>
          <cell r="B144" t="str">
            <v>Dis Mn Services</v>
          </cell>
          <cell r="D144">
            <v>552527.12</v>
          </cell>
          <cell r="I144">
            <v>552527.12</v>
          </cell>
          <cell r="J144">
            <v>552527.12</v>
          </cell>
          <cell r="L144">
            <v>552527.12</v>
          </cell>
        </row>
        <row r="145">
          <cell r="A145" t="str">
            <v>9893000</v>
          </cell>
          <cell r="B145" t="str">
            <v>Dis Mn Mtr &amp; Hou Reg</v>
          </cell>
          <cell r="D145">
            <v>51655.08</v>
          </cell>
          <cell r="I145">
            <v>51655.08</v>
          </cell>
          <cell r="J145">
            <v>51655.08</v>
          </cell>
          <cell r="L145">
            <v>51655.08</v>
          </cell>
        </row>
        <row r="146">
          <cell r="A146" t="str">
            <v>9894000</v>
          </cell>
          <cell r="B146" t="str">
            <v>Dis Mn Other Equipm</v>
          </cell>
          <cell r="D146">
            <v>67044.009999999995</v>
          </cell>
          <cell r="I146">
            <v>67044.009999999995</v>
          </cell>
          <cell r="J146">
            <v>67044.009999999995</v>
          </cell>
          <cell r="L146">
            <v>67044.009999999995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3816806.74</v>
          </cell>
          <cell r="D147">
            <v>1436706.77</v>
          </cell>
          <cell r="E147">
            <v>2784160.57</v>
          </cell>
          <cell r="F147">
            <v>1624765.85</v>
          </cell>
          <cell r="G147">
            <v>1159394.72</v>
          </cell>
          <cell r="H147">
            <v>5441572.5899999999</v>
          </cell>
          <cell r="I147">
            <v>2596101.4900000002</v>
          </cell>
          <cell r="J147">
            <v>8037674.0800000001</v>
          </cell>
          <cell r="L147">
            <v>8037674.0800000001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18401.939999999999</v>
          </cell>
          <cell r="F148">
            <v>10687.83</v>
          </cell>
          <cell r="G148">
            <v>7714.11</v>
          </cell>
          <cell r="H148">
            <v>10687.83</v>
          </cell>
          <cell r="I148">
            <v>7714.11</v>
          </cell>
          <cell r="J148">
            <v>18401.939999999999</v>
          </cell>
          <cell r="L148">
            <v>18401.939999999999</v>
          </cell>
        </row>
        <row r="149">
          <cell r="A149" t="str">
            <v>9902000</v>
          </cell>
          <cell r="B149" t="str">
            <v>Meter Reading Exp</v>
          </cell>
          <cell r="C149">
            <v>881830.26</v>
          </cell>
          <cell r="D149">
            <v>655311.65</v>
          </cell>
          <cell r="E149">
            <v>170916.59</v>
          </cell>
          <cell r="F149">
            <v>106993.76</v>
          </cell>
          <cell r="G149">
            <v>63922.83</v>
          </cell>
          <cell r="H149">
            <v>988824.02</v>
          </cell>
          <cell r="I149">
            <v>719234.48</v>
          </cell>
          <cell r="J149">
            <v>1708058.5</v>
          </cell>
          <cell r="L149">
            <v>1708058.5</v>
          </cell>
        </row>
        <row r="150">
          <cell r="A150" t="str">
            <v>9902100</v>
          </cell>
          <cell r="B150" t="str">
            <v>Meter Reading Exp-E</v>
          </cell>
          <cell r="C150">
            <v>1966.91</v>
          </cell>
          <cell r="H150">
            <v>1966.91</v>
          </cell>
          <cell r="J150">
            <v>1966.91</v>
          </cell>
          <cell r="L150">
            <v>1966.91</v>
          </cell>
        </row>
        <row r="151">
          <cell r="A151" t="str">
            <v>9902200</v>
          </cell>
          <cell r="B151" t="str">
            <v>Meter Reading Exp-G</v>
          </cell>
          <cell r="D151">
            <v>5180.8599999999997</v>
          </cell>
          <cell r="I151">
            <v>5180.8599999999997</v>
          </cell>
          <cell r="J151">
            <v>5180.8599999999997</v>
          </cell>
          <cell r="L151">
            <v>5180.8599999999997</v>
          </cell>
        </row>
        <row r="152">
          <cell r="A152" t="str">
            <v>9903000</v>
          </cell>
          <cell r="B152" t="str">
            <v>Customer Rec &amp; Coll</v>
          </cell>
          <cell r="C152">
            <v>12617.32</v>
          </cell>
          <cell r="D152">
            <v>15595.33</v>
          </cell>
          <cell r="E152">
            <v>2594841.87</v>
          </cell>
          <cell r="F152">
            <v>1507084.15</v>
          </cell>
          <cell r="G152">
            <v>1087757.72</v>
          </cell>
          <cell r="H152">
            <v>1519701.47</v>
          </cell>
          <cell r="I152">
            <v>1103353.05</v>
          </cell>
          <cell r="J152">
            <v>2623054.52</v>
          </cell>
          <cell r="L152">
            <v>2623054.52</v>
          </cell>
        </row>
        <row r="153">
          <cell r="A153" t="str">
            <v>9903100</v>
          </cell>
          <cell r="B153" t="str">
            <v>Cust Rec Col Exp-E</v>
          </cell>
          <cell r="C153">
            <v>53000.2</v>
          </cell>
          <cell r="H153">
            <v>53000.2</v>
          </cell>
          <cell r="J153">
            <v>53000.2</v>
          </cell>
          <cell r="L153">
            <v>53000.2</v>
          </cell>
        </row>
        <row r="154">
          <cell r="A154" t="str">
            <v>9903200</v>
          </cell>
          <cell r="B154" t="str">
            <v>Cust Rec Col Exp-G</v>
          </cell>
          <cell r="D154">
            <v>19988.04</v>
          </cell>
          <cell r="I154">
            <v>19988.04</v>
          </cell>
          <cell r="J154">
            <v>19988.04</v>
          </cell>
          <cell r="L154">
            <v>19988.04</v>
          </cell>
        </row>
        <row r="155">
          <cell r="A155" t="str">
            <v>9904000</v>
          </cell>
          <cell r="B155" t="str">
            <v>Uncollectible Accts</v>
          </cell>
          <cell r="C155">
            <v>2867392.05</v>
          </cell>
          <cell r="D155">
            <v>740630.89</v>
          </cell>
          <cell r="E155">
            <v>0.17</v>
          </cell>
          <cell r="F155">
            <v>0.11</v>
          </cell>
          <cell r="G155">
            <v>0.06</v>
          </cell>
          <cell r="H155">
            <v>2867392.16</v>
          </cell>
          <cell r="I155">
            <v>740630.95</v>
          </cell>
          <cell r="J155">
            <v>3608023.11</v>
          </cell>
          <cell r="L155">
            <v>3608023.11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2286150</v>
          </cell>
          <cell r="D156">
            <v>861393</v>
          </cell>
          <cell r="E156">
            <v>460469.28</v>
          </cell>
          <cell r="F156">
            <v>267440.59999999998</v>
          </cell>
          <cell r="G156">
            <v>193028.68</v>
          </cell>
          <cell r="H156">
            <v>2553590.6</v>
          </cell>
          <cell r="I156">
            <v>1054421.68</v>
          </cell>
          <cell r="J156">
            <v>3608012.28</v>
          </cell>
          <cell r="L156">
            <v>3608012.28</v>
          </cell>
        </row>
        <row r="157">
          <cell r="A157" t="str">
            <v>9908010</v>
          </cell>
          <cell r="B157" t="str">
            <v>Customer Serv Exp</v>
          </cell>
          <cell r="C157">
            <v>2071416.41</v>
          </cell>
          <cell r="D157">
            <v>791502.71</v>
          </cell>
          <cell r="E157">
            <v>257090.85</v>
          </cell>
          <cell r="F157">
            <v>149318.35999999999</v>
          </cell>
          <cell r="G157">
            <v>107772.49</v>
          </cell>
          <cell r="H157">
            <v>2220734.77</v>
          </cell>
          <cell r="I157">
            <v>899275.2</v>
          </cell>
          <cell r="J157">
            <v>3120009.97</v>
          </cell>
          <cell r="L157">
            <v>3120009.97</v>
          </cell>
        </row>
        <row r="158">
          <cell r="A158" t="str">
            <v>9909000</v>
          </cell>
          <cell r="B158" t="str">
            <v>Infor &amp; Inst Adv Exp</v>
          </cell>
          <cell r="C158">
            <v>141837.07</v>
          </cell>
          <cell r="D158">
            <v>69890.289999999994</v>
          </cell>
          <cell r="E158">
            <v>210804.55</v>
          </cell>
          <cell r="F158">
            <v>122435.29</v>
          </cell>
          <cell r="G158">
            <v>88369.26</v>
          </cell>
          <cell r="H158">
            <v>264272.36</v>
          </cell>
          <cell r="I158">
            <v>158259.54999999999</v>
          </cell>
          <cell r="J158">
            <v>422531.91</v>
          </cell>
          <cell r="L158">
            <v>422531.91</v>
          </cell>
        </row>
        <row r="159">
          <cell r="A159" t="str">
            <v>9912000</v>
          </cell>
          <cell r="B159" t="str">
            <v>Demonstr &amp; Sell Exp</v>
          </cell>
          <cell r="C159">
            <v>72896.52</v>
          </cell>
          <cell r="D159">
            <v>0</v>
          </cell>
          <cell r="E159">
            <v>-7426.12</v>
          </cell>
          <cell r="F159">
            <v>-4313.05</v>
          </cell>
          <cell r="G159">
            <v>-3113.07</v>
          </cell>
          <cell r="H159">
            <v>68583.47</v>
          </cell>
          <cell r="I159">
            <v>-3113.07</v>
          </cell>
          <cell r="J159">
            <v>65470.400000000001</v>
          </cell>
          <cell r="L159">
            <v>65470.400000000001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8999815.8900000006</v>
          </cell>
          <cell r="D160">
            <v>2635301.06</v>
          </cell>
          <cell r="H160">
            <v>8999815.8900000006</v>
          </cell>
          <cell r="I160">
            <v>2635301.06</v>
          </cell>
          <cell r="J160">
            <v>11635116.949999999</v>
          </cell>
          <cell r="L160">
            <v>11635116.949999999</v>
          </cell>
        </row>
        <row r="161">
          <cell r="A161" t="str">
            <v>9908020</v>
          </cell>
          <cell r="B161" t="str">
            <v>Conserv Amortization</v>
          </cell>
          <cell r="C161">
            <v>8999815.8900000006</v>
          </cell>
          <cell r="D161">
            <v>2635301.06</v>
          </cell>
          <cell r="H161">
            <v>8999815.8900000006</v>
          </cell>
          <cell r="I161">
            <v>2635301.06</v>
          </cell>
          <cell r="J161">
            <v>11635116.949999999</v>
          </cell>
          <cell r="L161">
            <v>11635116.949999999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4539230.25</v>
          </cell>
          <cell r="D162">
            <v>1884447.11</v>
          </cell>
          <cell r="E162">
            <v>11124285.380000001</v>
          </cell>
          <cell r="F162">
            <v>7298273.9199999999</v>
          </cell>
          <cell r="G162">
            <v>3826011.46</v>
          </cell>
          <cell r="H162">
            <v>11837504.17</v>
          </cell>
          <cell r="I162">
            <v>5710458.5700000003</v>
          </cell>
          <cell r="J162">
            <v>17547962.739999998</v>
          </cell>
          <cell r="L162">
            <v>17547962.739999998</v>
          </cell>
        </row>
        <row r="163">
          <cell r="A163" t="str">
            <v>9920000</v>
          </cell>
          <cell r="B163" t="str">
            <v>Admin &amp; Gen Salaries</v>
          </cell>
          <cell r="C163">
            <v>547021.80000000005</v>
          </cell>
          <cell r="D163">
            <v>47303.839999999997</v>
          </cell>
          <cell r="E163">
            <v>4872785.66</v>
          </cell>
          <cell r="F163">
            <v>3233094.29</v>
          </cell>
          <cell r="G163">
            <v>1639691.37</v>
          </cell>
          <cell r="H163">
            <v>3780116.09</v>
          </cell>
          <cell r="I163">
            <v>1686995.21</v>
          </cell>
          <cell r="J163">
            <v>5467111.2999999998</v>
          </cell>
          <cell r="L163">
            <v>5467111.2999999998</v>
          </cell>
        </row>
        <row r="164">
          <cell r="A164" t="str">
            <v>9921000</v>
          </cell>
          <cell r="B164" t="str">
            <v>Office Suppies &amp; Exp</v>
          </cell>
          <cell r="C164">
            <v>121793.02</v>
          </cell>
          <cell r="D164">
            <v>30164.98</v>
          </cell>
          <cell r="E164">
            <v>1143793.23</v>
          </cell>
          <cell r="F164">
            <v>758906.9</v>
          </cell>
          <cell r="G164">
            <v>384886.33</v>
          </cell>
          <cell r="H164">
            <v>880699.92</v>
          </cell>
          <cell r="I164">
            <v>415051.31</v>
          </cell>
          <cell r="J164">
            <v>1295751.23</v>
          </cell>
          <cell r="L164">
            <v>1295751.23</v>
          </cell>
        </row>
        <row r="165">
          <cell r="A165" t="str">
            <v>9922000</v>
          </cell>
          <cell r="B165" t="str">
            <v>Admin Exp Transf-Cr</v>
          </cell>
          <cell r="C165">
            <v>-14307.68</v>
          </cell>
          <cell r="D165">
            <v>-7256.27</v>
          </cell>
          <cell r="E165">
            <v>-2901600.01</v>
          </cell>
          <cell r="F165">
            <v>-1925211.61</v>
          </cell>
          <cell r="G165">
            <v>-976388.4</v>
          </cell>
          <cell r="H165">
            <v>-1939519.29</v>
          </cell>
          <cell r="I165">
            <v>-983644.67</v>
          </cell>
          <cell r="J165">
            <v>-2923163.96</v>
          </cell>
          <cell r="L165">
            <v>-2923163.96</v>
          </cell>
        </row>
        <row r="166">
          <cell r="A166" t="str">
            <v>9923000</v>
          </cell>
          <cell r="B166" t="str">
            <v>Outside Svc Employed</v>
          </cell>
          <cell r="C166">
            <v>429683.65</v>
          </cell>
          <cell r="D166">
            <v>279631.89</v>
          </cell>
          <cell r="E166">
            <v>1459862.14</v>
          </cell>
          <cell r="F166">
            <v>968618.53</v>
          </cell>
          <cell r="G166">
            <v>491243.61</v>
          </cell>
          <cell r="H166">
            <v>1398302.18</v>
          </cell>
          <cell r="I166">
            <v>770875.5</v>
          </cell>
          <cell r="J166">
            <v>2169177.6800000002</v>
          </cell>
          <cell r="L166">
            <v>2169177.6800000002</v>
          </cell>
        </row>
        <row r="167">
          <cell r="A167" t="str">
            <v>9924000</v>
          </cell>
          <cell r="B167" t="str">
            <v>Property Insurance</v>
          </cell>
          <cell r="C167">
            <v>446626.97</v>
          </cell>
          <cell r="D167">
            <v>11661.48</v>
          </cell>
          <cell r="E167">
            <v>-40611.599999999999</v>
          </cell>
          <cell r="F167">
            <v>-24403.48</v>
          </cell>
          <cell r="G167">
            <v>-16208.12</v>
          </cell>
          <cell r="H167">
            <v>422223.49</v>
          </cell>
          <cell r="I167">
            <v>-4546.6400000000003</v>
          </cell>
          <cell r="J167">
            <v>417676.85</v>
          </cell>
          <cell r="L167">
            <v>417676.85</v>
          </cell>
        </row>
        <row r="168">
          <cell r="A168" t="str">
            <v>9925000</v>
          </cell>
          <cell r="B168" t="str">
            <v>Injuries and Damages</v>
          </cell>
          <cell r="C168">
            <v>75778.11</v>
          </cell>
          <cell r="D168">
            <v>265255.93</v>
          </cell>
          <cell r="E168">
            <v>654138.87</v>
          </cell>
          <cell r="F168">
            <v>379923.84</v>
          </cell>
          <cell r="G168">
            <v>274215.03000000003</v>
          </cell>
          <cell r="H168">
            <v>455701.95</v>
          </cell>
          <cell r="I168">
            <v>539470.96</v>
          </cell>
          <cell r="J168">
            <v>995172.91</v>
          </cell>
          <cell r="L168">
            <v>995172.91</v>
          </cell>
        </row>
        <row r="169">
          <cell r="A169" t="str">
            <v>9926000</v>
          </cell>
          <cell r="B169" t="str">
            <v>Employee Pen &amp; Ben</v>
          </cell>
          <cell r="C169">
            <v>1943803.35</v>
          </cell>
          <cell r="D169">
            <v>856073.62</v>
          </cell>
          <cell r="E169">
            <v>1155094.9099999999</v>
          </cell>
          <cell r="F169">
            <v>735395.01</v>
          </cell>
          <cell r="G169">
            <v>419699.9</v>
          </cell>
          <cell r="H169">
            <v>2679198.36</v>
          </cell>
          <cell r="I169">
            <v>1275773.52</v>
          </cell>
          <cell r="J169">
            <v>3954971.88</v>
          </cell>
          <cell r="L169">
            <v>3954971.88</v>
          </cell>
        </row>
        <row r="170">
          <cell r="A170" t="str">
            <v>9928000</v>
          </cell>
          <cell r="B170" t="str">
            <v>Reg Commission Exp</v>
          </cell>
          <cell r="C170">
            <v>713758.11</v>
          </cell>
          <cell r="D170">
            <v>274607</v>
          </cell>
          <cell r="E170">
            <v>253302.81</v>
          </cell>
          <cell r="F170">
            <v>168066.42</v>
          </cell>
          <cell r="G170">
            <v>85236.39</v>
          </cell>
          <cell r="H170">
            <v>881824.53</v>
          </cell>
          <cell r="I170">
            <v>359843.39</v>
          </cell>
          <cell r="J170">
            <v>1241667.92</v>
          </cell>
          <cell r="L170">
            <v>1241667.92</v>
          </cell>
        </row>
        <row r="171">
          <cell r="A171" t="str">
            <v>9930200</v>
          </cell>
          <cell r="B171" t="str">
            <v>Misc General Exp</v>
          </cell>
          <cell r="C171">
            <v>77101.84</v>
          </cell>
          <cell r="D171">
            <v>37001.599999999999</v>
          </cell>
          <cell r="E171">
            <v>1040974.91</v>
          </cell>
          <cell r="F171">
            <v>690686.85</v>
          </cell>
          <cell r="G171">
            <v>350288.06</v>
          </cell>
          <cell r="H171">
            <v>767788.69</v>
          </cell>
          <cell r="I171">
            <v>387289.66</v>
          </cell>
          <cell r="J171">
            <v>1155078.3500000001</v>
          </cell>
          <cell r="L171">
            <v>1155078.3500000001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757155.27</v>
          </cell>
          <cell r="F172">
            <v>502372.53</v>
          </cell>
          <cell r="G172">
            <v>254782.74</v>
          </cell>
          <cell r="H172">
            <v>546918.78</v>
          </cell>
          <cell r="I172">
            <v>254782.74</v>
          </cell>
          <cell r="J172">
            <v>801701.52</v>
          </cell>
          <cell r="L172">
            <v>801701.52</v>
          </cell>
        </row>
        <row r="173">
          <cell r="A173" t="str">
            <v>9932000</v>
          </cell>
          <cell r="B173" t="str">
            <v>Gas Maint of Gen Plt</v>
          </cell>
          <cell r="D173">
            <v>90003.04</v>
          </cell>
          <cell r="I173">
            <v>90003.04</v>
          </cell>
          <cell r="J173">
            <v>90003.04</v>
          </cell>
          <cell r="L173">
            <v>90003.04</v>
          </cell>
        </row>
        <row r="174">
          <cell r="A174" t="str">
            <v>9935000</v>
          </cell>
          <cell r="B174" t="str">
            <v>Ele Maint of Gen Plt</v>
          </cell>
          <cell r="C174">
            <v>153424.82999999999</v>
          </cell>
          <cell r="D174">
            <v>0</v>
          </cell>
          <cell r="E174">
            <v>2729389.19</v>
          </cell>
          <cell r="F174">
            <v>1810824.64</v>
          </cell>
          <cell r="G174">
            <v>918564.55</v>
          </cell>
          <cell r="H174">
            <v>1964249.47</v>
          </cell>
          <cell r="I174">
            <v>918564.55</v>
          </cell>
          <cell r="J174">
            <v>2882814.02</v>
          </cell>
          <cell r="L174">
            <v>2882814.02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42989039.659999996</v>
          </cell>
          <cell r="D175">
            <v>11860310.66</v>
          </cell>
          <cell r="E175">
            <v>10888054.32</v>
          </cell>
          <cell r="F175">
            <v>7224224.04</v>
          </cell>
          <cell r="G175">
            <v>3663830.28</v>
          </cell>
          <cell r="H175">
            <v>50213263.700000003</v>
          </cell>
          <cell r="I175">
            <v>15524140.939999999</v>
          </cell>
          <cell r="J175">
            <v>65737404.640000001</v>
          </cell>
          <cell r="L175">
            <v>65737404.640000001</v>
          </cell>
        </row>
        <row r="176">
          <cell r="A176" t="str">
            <v>ZW_DEPRECIATION</v>
          </cell>
          <cell r="B176" t="str">
            <v>WUTC Depreciation</v>
          </cell>
          <cell r="C176">
            <v>28977907.620000001</v>
          </cell>
          <cell r="D176">
            <v>10550096.67</v>
          </cell>
          <cell r="E176">
            <v>2392715.9900000002</v>
          </cell>
          <cell r="F176">
            <v>1587567.06</v>
          </cell>
          <cell r="G176">
            <v>805148.93</v>
          </cell>
          <cell r="H176">
            <v>30565474.68</v>
          </cell>
          <cell r="I176">
            <v>11355245.6</v>
          </cell>
          <cell r="J176">
            <v>41920720.280000001</v>
          </cell>
          <cell r="L176">
            <v>41920720.280000001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28180880.039999999</v>
          </cell>
          <cell r="D177">
            <v>10537828.77</v>
          </cell>
          <cell r="E177">
            <v>2388269.41</v>
          </cell>
          <cell r="F177">
            <v>1584616.75</v>
          </cell>
          <cell r="G177">
            <v>803652.66</v>
          </cell>
          <cell r="H177">
            <v>29765496.789999999</v>
          </cell>
          <cell r="I177">
            <v>11341481.43</v>
          </cell>
          <cell r="J177">
            <v>41106978.219999999</v>
          </cell>
          <cell r="L177">
            <v>41106978.219999999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797027.58</v>
          </cell>
          <cell r="D178">
            <v>12267.9</v>
          </cell>
          <cell r="E178">
            <v>4446.58</v>
          </cell>
          <cell r="F178">
            <v>2950.31</v>
          </cell>
          <cell r="G178">
            <v>1496.27</v>
          </cell>
          <cell r="H178">
            <v>799977.89</v>
          </cell>
          <cell r="I178">
            <v>13764.17</v>
          </cell>
          <cell r="J178">
            <v>813742.06</v>
          </cell>
          <cell r="L178">
            <v>813742.06</v>
          </cell>
        </row>
        <row r="179">
          <cell r="A179" t="str">
            <v>ZW_AMORTIZATION</v>
          </cell>
          <cell r="B179" t="str">
            <v>WUTC Amortization</v>
          </cell>
          <cell r="C179">
            <v>2335131.61</v>
          </cell>
          <cell r="D179">
            <v>518441.82</v>
          </cell>
          <cell r="E179">
            <v>9057534.3300000001</v>
          </cell>
          <cell r="F179">
            <v>6009674.0300000003</v>
          </cell>
          <cell r="G179">
            <v>3047860.3</v>
          </cell>
          <cell r="H179">
            <v>8344805.6399999997</v>
          </cell>
          <cell r="I179">
            <v>3566302.12</v>
          </cell>
          <cell r="J179">
            <v>11911107.76</v>
          </cell>
          <cell r="L179">
            <v>11911107.76</v>
          </cell>
        </row>
        <row r="180">
          <cell r="A180" t="str">
            <v>9404000</v>
          </cell>
          <cell r="B180" t="str">
            <v>Amort of Limitd-Term</v>
          </cell>
          <cell r="C180">
            <v>1033125.4</v>
          </cell>
          <cell r="D180">
            <v>0</v>
          </cell>
          <cell r="E180">
            <v>9055679.1899999995</v>
          </cell>
          <cell r="F180">
            <v>6008443.1399999997</v>
          </cell>
          <cell r="G180">
            <v>3047236.05</v>
          </cell>
          <cell r="H180">
            <v>7041568.54</v>
          </cell>
          <cell r="I180">
            <v>3047236.05</v>
          </cell>
          <cell r="J180">
            <v>10088804.59</v>
          </cell>
          <cell r="L180">
            <v>10088804.59</v>
          </cell>
        </row>
        <row r="181">
          <cell r="A181" t="str">
            <v>9406000</v>
          </cell>
          <cell r="B181" t="str">
            <v>Amor of Plnt Acq Adj</v>
          </cell>
          <cell r="C181">
            <v>997431.49</v>
          </cell>
          <cell r="H181">
            <v>997431.49</v>
          </cell>
          <cell r="J181">
            <v>997431.49</v>
          </cell>
          <cell r="L181">
            <v>997431.49</v>
          </cell>
        </row>
        <row r="182">
          <cell r="A182" t="str">
            <v>9411000</v>
          </cell>
          <cell r="B182" t="str">
            <v>Accretion Expense</v>
          </cell>
          <cell r="C182">
            <v>304574.71999999997</v>
          </cell>
          <cell r="D182">
            <v>19403.61</v>
          </cell>
          <cell r="E182">
            <v>1855.14</v>
          </cell>
          <cell r="F182">
            <v>1230.8900000000001</v>
          </cell>
          <cell r="G182">
            <v>624.25</v>
          </cell>
          <cell r="H182">
            <v>305805.61</v>
          </cell>
          <cell r="I182">
            <v>20027.86</v>
          </cell>
          <cell r="J182">
            <v>325833.46999999997</v>
          </cell>
          <cell r="L182">
            <v>325833.46999999997</v>
          </cell>
        </row>
        <row r="183">
          <cell r="A183" t="str">
            <v>9404300</v>
          </cell>
          <cell r="B183" t="str">
            <v>Amort of Lim-Ter Gas</v>
          </cell>
          <cell r="D183">
            <v>499038.21</v>
          </cell>
          <cell r="I183">
            <v>499038.21</v>
          </cell>
          <cell r="J183">
            <v>499038.21</v>
          </cell>
          <cell r="L183">
            <v>499038.21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2208164.41</v>
          </cell>
          <cell r="H184">
            <v>2208164.41</v>
          </cell>
          <cell r="J184">
            <v>2208164.41</v>
          </cell>
          <cell r="L184">
            <v>2208164.41</v>
          </cell>
        </row>
        <row r="185">
          <cell r="A185" t="str">
            <v>9407000</v>
          </cell>
          <cell r="B185" t="str">
            <v>Amor of Prop Loss Un</v>
          </cell>
          <cell r="C185">
            <v>2208164.41</v>
          </cell>
          <cell r="H185">
            <v>2208164.41</v>
          </cell>
          <cell r="J185">
            <v>2208164.41</v>
          </cell>
          <cell r="L185">
            <v>2208164.41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-2312760.7400000002</v>
          </cell>
          <cell r="D186">
            <v>791772.17</v>
          </cell>
          <cell r="E186">
            <v>-562196</v>
          </cell>
          <cell r="F186">
            <v>-373017.05</v>
          </cell>
          <cell r="G186">
            <v>-189178.95</v>
          </cell>
          <cell r="H186">
            <v>-2685777.79</v>
          </cell>
          <cell r="I186">
            <v>602593.22</v>
          </cell>
          <cell r="J186">
            <v>-2083184.57</v>
          </cell>
          <cell r="L186">
            <v>-2083184.57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-2781661.53</v>
          </cell>
          <cell r="D188">
            <v>39753</v>
          </cell>
          <cell r="E188">
            <v>-562196</v>
          </cell>
          <cell r="F188">
            <v>-373017.05</v>
          </cell>
          <cell r="G188">
            <v>-189178.95</v>
          </cell>
          <cell r="H188">
            <v>-3154678.58</v>
          </cell>
          <cell r="I188">
            <v>-149425.95000000001</v>
          </cell>
          <cell r="J188">
            <v>-3304104.53</v>
          </cell>
          <cell r="L188">
            <v>-3304104.53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11780596.76</v>
          </cell>
          <cell r="H191">
            <v>11780596.76</v>
          </cell>
          <cell r="J191">
            <v>11780596.76</v>
          </cell>
          <cell r="L191">
            <v>11780596.76</v>
          </cell>
        </row>
        <row r="192">
          <cell r="A192" t="str">
            <v>9421010</v>
          </cell>
          <cell r="B192" t="str">
            <v>Msc NonOp FAS 133 Gn</v>
          </cell>
          <cell r="C192">
            <v>9142126.5299999993</v>
          </cell>
          <cell r="H192">
            <v>9142126.5299999993</v>
          </cell>
          <cell r="J192">
            <v>9142126.5299999993</v>
          </cell>
          <cell r="L192">
            <v>9142126.5299999993</v>
          </cell>
        </row>
        <row r="193">
          <cell r="A193" t="str">
            <v>9426510</v>
          </cell>
          <cell r="B193" t="str">
            <v>FAS 133 Loss</v>
          </cell>
          <cell r="C193">
            <v>2638470.23</v>
          </cell>
          <cell r="H193">
            <v>2638470.23</v>
          </cell>
          <cell r="J193">
            <v>2638470.23</v>
          </cell>
          <cell r="L193">
            <v>2638470.23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22930345.82</v>
          </cell>
          <cell r="D194">
            <v>13024057.050000001</v>
          </cell>
          <cell r="E194">
            <v>427554.2</v>
          </cell>
          <cell r="F194">
            <v>276447.86</v>
          </cell>
          <cell r="G194">
            <v>151106.34</v>
          </cell>
          <cell r="H194">
            <v>23206793.68</v>
          </cell>
          <cell r="I194">
            <v>13175163.390000001</v>
          </cell>
          <cell r="J194">
            <v>36381957.07</v>
          </cell>
          <cell r="L194">
            <v>36381957.07</v>
          </cell>
        </row>
        <row r="195">
          <cell r="A195" t="str">
            <v>9408100</v>
          </cell>
          <cell r="B195" t="str">
            <v>Other Taxes-Utl Oper</v>
          </cell>
          <cell r="C195">
            <v>22930345.82</v>
          </cell>
          <cell r="D195">
            <v>13024057.050000001</v>
          </cell>
          <cell r="E195">
            <v>427554.2</v>
          </cell>
          <cell r="F195">
            <v>276447.86</v>
          </cell>
          <cell r="G195">
            <v>151106.34</v>
          </cell>
          <cell r="H195">
            <v>23206793.68</v>
          </cell>
          <cell r="I195">
            <v>13175163.390000001</v>
          </cell>
          <cell r="J195">
            <v>36381957.07</v>
          </cell>
          <cell r="L195">
            <v>36381957.07</v>
          </cell>
        </row>
        <row r="196">
          <cell r="A196" t="str">
            <v>ZW_INCOME_TAXES</v>
          </cell>
          <cell r="B196" t="str">
            <v>WUTC Income Taxes</v>
          </cell>
          <cell r="C196">
            <v>10894404.380000001</v>
          </cell>
          <cell r="D196">
            <v>11230627.15</v>
          </cell>
          <cell r="H196">
            <v>10894404.380000001</v>
          </cell>
          <cell r="I196">
            <v>11230627.15</v>
          </cell>
          <cell r="J196">
            <v>22125031.530000001</v>
          </cell>
          <cell r="L196">
            <v>22125031.530000001</v>
          </cell>
        </row>
        <row r="197">
          <cell r="A197" t="str">
            <v>9409110</v>
          </cell>
          <cell r="B197" t="str">
            <v>State Income Taxes</v>
          </cell>
          <cell r="C197">
            <v>83883.360000000001</v>
          </cell>
          <cell r="H197">
            <v>83883.360000000001</v>
          </cell>
          <cell r="J197">
            <v>83883.360000000001</v>
          </cell>
          <cell r="L197">
            <v>83883.360000000001</v>
          </cell>
        </row>
        <row r="198">
          <cell r="A198" t="str">
            <v>9409120</v>
          </cell>
          <cell r="B198" t="str">
            <v>Federal Income Taxes</v>
          </cell>
          <cell r="C198">
            <v>10810521.02</v>
          </cell>
          <cell r="D198">
            <v>11230627.15</v>
          </cell>
          <cell r="H198">
            <v>10810521.02</v>
          </cell>
          <cell r="I198">
            <v>11230627.15</v>
          </cell>
          <cell r="J198">
            <v>22041148.170000002</v>
          </cell>
          <cell r="L198">
            <v>22041148.170000002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66001190.719999999</v>
          </cell>
          <cell r="D199">
            <v>2058460.4</v>
          </cell>
          <cell r="H199">
            <v>66001190.719999999</v>
          </cell>
          <cell r="I199">
            <v>2058460.4</v>
          </cell>
          <cell r="J199">
            <v>68059651.120000005</v>
          </cell>
          <cell r="L199">
            <v>68059651.120000005</v>
          </cell>
        </row>
        <row r="200">
          <cell r="A200" t="str">
            <v>9410100</v>
          </cell>
          <cell r="B200" t="str">
            <v>Prov Def Taxes-Utl</v>
          </cell>
          <cell r="C200">
            <v>83074012.840000004</v>
          </cell>
          <cell r="D200">
            <v>11648062.890000001</v>
          </cell>
          <cell r="H200">
            <v>83074012.840000004</v>
          </cell>
          <cell r="I200">
            <v>11648062.890000001</v>
          </cell>
          <cell r="J200">
            <v>94722075.730000004</v>
          </cell>
          <cell r="L200">
            <v>94722075.730000004</v>
          </cell>
        </row>
        <row r="201">
          <cell r="A201" t="str">
            <v>9411100</v>
          </cell>
          <cell r="B201" t="str">
            <v>Prov Def Tx-Cr Util</v>
          </cell>
          <cell r="C201">
            <v>-17072822.120000001</v>
          </cell>
          <cell r="D201">
            <v>-9589602.4900000002</v>
          </cell>
          <cell r="H201">
            <v>-17072822.120000001</v>
          </cell>
          <cell r="I201">
            <v>-9589602.4900000002</v>
          </cell>
          <cell r="J201">
            <v>-26662424.609999999</v>
          </cell>
          <cell r="L201">
            <v>-26662424.609999999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-424732.36</v>
          </cell>
          <cell r="D202">
            <v>-1392612.51</v>
          </cell>
          <cell r="E202">
            <v>-61194923.82</v>
          </cell>
          <cell r="F202">
            <v>-40602831.969999999</v>
          </cell>
          <cell r="G202">
            <v>-20592091.850000001</v>
          </cell>
          <cell r="H202">
            <v>-41027564.329999998</v>
          </cell>
          <cell r="I202">
            <v>-21984704.359999999</v>
          </cell>
          <cell r="J202">
            <v>-63012268.689999998</v>
          </cell>
          <cell r="L202">
            <v>-63012268.689999998</v>
          </cell>
        </row>
        <row r="203">
          <cell r="A203" t="str">
            <v>ZW_OTHER_INCOME</v>
          </cell>
          <cell r="B203" t="str">
            <v>WUTC Other Income</v>
          </cell>
          <cell r="C203">
            <v>-1225009.73</v>
          </cell>
          <cell r="D203">
            <v>-870080.99</v>
          </cell>
          <cell r="E203">
            <v>-81108008.370000005</v>
          </cell>
          <cell r="F203">
            <v>-53815163.57</v>
          </cell>
          <cell r="G203">
            <v>-27292844.800000001</v>
          </cell>
          <cell r="H203">
            <v>-55040173.299999997</v>
          </cell>
          <cell r="I203">
            <v>-28162925.789999999</v>
          </cell>
          <cell r="J203">
            <v>-83203099.090000004</v>
          </cell>
          <cell r="L203">
            <v>-83203099.090000004</v>
          </cell>
        </row>
        <row r="204">
          <cell r="A204" t="str">
            <v>9408200</v>
          </cell>
          <cell r="B204" t="str">
            <v>Other Taxes-Oth Inc</v>
          </cell>
          <cell r="C204">
            <v>32490</v>
          </cell>
          <cell r="D204">
            <v>49.88</v>
          </cell>
          <cell r="E204">
            <v>2406.7800000000002</v>
          </cell>
          <cell r="F204">
            <v>1596.9</v>
          </cell>
          <cell r="G204">
            <v>809.88</v>
          </cell>
          <cell r="H204">
            <v>34086.9</v>
          </cell>
          <cell r="I204">
            <v>859.76</v>
          </cell>
          <cell r="J204">
            <v>34946.660000000003</v>
          </cell>
          <cell r="L204">
            <v>34946.660000000003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-23361046.050000001</v>
          </cell>
          <cell r="F205">
            <v>-15500054.050000001</v>
          </cell>
          <cell r="G205">
            <v>-7860992</v>
          </cell>
          <cell r="H205">
            <v>-15500054.050000001</v>
          </cell>
          <cell r="I205">
            <v>-7860992</v>
          </cell>
          <cell r="J205">
            <v>-23361046.050000001</v>
          </cell>
          <cell r="L205">
            <v>-23361046.050000001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-62187215.090000004</v>
          </cell>
          <cell r="F206">
            <v>-41261217.210000001</v>
          </cell>
          <cell r="G206">
            <v>-20925997.879999999</v>
          </cell>
          <cell r="H206">
            <v>-41261217.210000001</v>
          </cell>
          <cell r="I206">
            <v>-20925997.879999999</v>
          </cell>
          <cell r="J206">
            <v>-62187215.090000004</v>
          </cell>
          <cell r="L206">
            <v>-62187215.090000004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26797.26</v>
          </cell>
          <cell r="F207">
            <v>17779.98</v>
          </cell>
          <cell r="G207">
            <v>9017.2800000000007</v>
          </cell>
          <cell r="H207">
            <v>17779.98</v>
          </cell>
          <cell r="I207">
            <v>9017.2800000000007</v>
          </cell>
          <cell r="J207">
            <v>26797.26</v>
          </cell>
          <cell r="L207">
            <v>26797.26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36215.29</v>
          </cell>
          <cell r="F208">
            <v>24028.83</v>
          </cell>
          <cell r="G208">
            <v>12186.46</v>
          </cell>
          <cell r="H208">
            <v>24028.83</v>
          </cell>
          <cell r="I208">
            <v>12186.46</v>
          </cell>
          <cell r="J208">
            <v>36215.29</v>
          </cell>
          <cell r="L208">
            <v>36215.29</v>
          </cell>
        </row>
        <row r="209">
          <cell r="A209" t="str">
            <v>9416200</v>
          </cell>
          <cell r="B209" t="str">
            <v>Exp fr Merch &amp; Job-G</v>
          </cell>
          <cell r="D209">
            <v>5491.62</v>
          </cell>
          <cell r="I209">
            <v>5491.62</v>
          </cell>
          <cell r="J209">
            <v>5491.62</v>
          </cell>
          <cell r="L209">
            <v>5491.62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-3282219.13</v>
          </cell>
          <cell r="F210">
            <v>-2177752.39</v>
          </cell>
          <cell r="G210">
            <v>-1104466.74</v>
          </cell>
          <cell r="H210">
            <v>-2177752.39</v>
          </cell>
          <cell r="I210">
            <v>-1104466.74</v>
          </cell>
          <cell r="J210">
            <v>-3282219.13</v>
          </cell>
          <cell r="L210">
            <v>-3282219.13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1335625.3600000001</v>
          </cell>
          <cell r="F211">
            <v>886187.45</v>
          </cell>
          <cell r="G211">
            <v>449437.91</v>
          </cell>
          <cell r="H211">
            <v>886187.45</v>
          </cell>
          <cell r="I211">
            <v>449437.91</v>
          </cell>
          <cell r="J211">
            <v>1335625.3600000001</v>
          </cell>
          <cell r="L211">
            <v>1335625.3600000001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103315.22</v>
          </cell>
          <cell r="F212">
            <v>68549.649999999994</v>
          </cell>
          <cell r="G212">
            <v>34765.57</v>
          </cell>
          <cell r="H212">
            <v>68549.649999999994</v>
          </cell>
          <cell r="I212">
            <v>34765.57</v>
          </cell>
          <cell r="J212">
            <v>103315.22</v>
          </cell>
          <cell r="L212">
            <v>103315.22</v>
          </cell>
        </row>
        <row r="213">
          <cell r="A213" t="str">
            <v>9419000</v>
          </cell>
          <cell r="B213" t="str">
            <v>Inter &amp; Dividend Inc</v>
          </cell>
          <cell r="C213">
            <v>331625.90999999997</v>
          </cell>
          <cell r="D213">
            <v>-46052.14</v>
          </cell>
          <cell r="E213">
            <v>-558396.53</v>
          </cell>
          <cell r="F213">
            <v>-370496.1</v>
          </cell>
          <cell r="G213">
            <v>-187900.43</v>
          </cell>
          <cell r="H213">
            <v>-38870.19</v>
          </cell>
          <cell r="I213">
            <v>-233952.57</v>
          </cell>
          <cell r="J213">
            <v>-272822.76</v>
          </cell>
          <cell r="L213">
            <v>-272822.76</v>
          </cell>
        </row>
        <row r="214">
          <cell r="A214" t="str">
            <v>9419100</v>
          </cell>
          <cell r="B214" t="str">
            <v>Allow for Oth FUDC</v>
          </cell>
          <cell r="C214">
            <v>-608900.93999999994</v>
          </cell>
          <cell r="D214">
            <v>-859484.98</v>
          </cell>
          <cell r="E214">
            <v>-174078.72</v>
          </cell>
          <cell r="F214">
            <v>-115501.23</v>
          </cell>
          <cell r="G214">
            <v>-58577.49</v>
          </cell>
          <cell r="H214">
            <v>-724402.17</v>
          </cell>
          <cell r="I214">
            <v>-918062.47</v>
          </cell>
          <cell r="J214">
            <v>-1642464.64</v>
          </cell>
          <cell r="L214">
            <v>-1642464.64</v>
          </cell>
        </row>
        <row r="215">
          <cell r="A215" t="str">
            <v>9421020</v>
          </cell>
          <cell r="B215" t="str">
            <v>Misc NonOper Income</v>
          </cell>
          <cell r="C215">
            <v>-350</v>
          </cell>
          <cell r="D215">
            <v>0</v>
          </cell>
          <cell r="E215">
            <v>-1.31</v>
          </cell>
          <cell r="F215">
            <v>-0.87</v>
          </cell>
          <cell r="G215">
            <v>-0.44</v>
          </cell>
          <cell r="H215">
            <v>-350.87</v>
          </cell>
          <cell r="I215">
            <v>-0.44</v>
          </cell>
          <cell r="J215">
            <v>-351.31</v>
          </cell>
          <cell r="L215">
            <v>-351.31</v>
          </cell>
        </row>
        <row r="216">
          <cell r="A216" t="str">
            <v>9421100</v>
          </cell>
          <cell r="B216" t="str">
            <v>Gn on Dispos of Prop</v>
          </cell>
          <cell r="C216">
            <v>-34366.68</v>
          </cell>
          <cell r="H216">
            <v>-34366.68</v>
          </cell>
          <cell r="J216">
            <v>-34366.68</v>
          </cell>
          <cell r="L216">
            <v>-34366.68</v>
          </cell>
        </row>
        <row r="217">
          <cell r="A217" t="str">
            <v>9421030</v>
          </cell>
          <cell r="B217" t="str">
            <v>Misc NonOp Inc-AFUDC</v>
          </cell>
          <cell r="C217">
            <v>-919363.52</v>
          </cell>
          <cell r="H217">
            <v>-919363.52</v>
          </cell>
          <cell r="J217">
            <v>-919363.52</v>
          </cell>
          <cell r="L217">
            <v>-919363.52</v>
          </cell>
        </row>
        <row r="218">
          <cell r="A218" t="str">
            <v>9426100</v>
          </cell>
          <cell r="B218" t="str">
            <v>Donations</v>
          </cell>
          <cell r="C218">
            <v>0</v>
          </cell>
          <cell r="D218">
            <v>0</v>
          </cell>
          <cell r="E218">
            <v>3150.27</v>
          </cell>
          <cell r="F218">
            <v>2090.21</v>
          </cell>
          <cell r="G218">
            <v>1060.06</v>
          </cell>
          <cell r="H218">
            <v>2090.21</v>
          </cell>
          <cell r="I218">
            <v>1060.06</v>
          </cell>
          <cell r="J218">
            <v>3150.27</v>
          </cell>
          <cell r="L218">
            <v>3150.27</v>
          </cell>
        </row>
        <row r="219">
          <cell r="A219" t="str">
            <v>9426200</v>
          </cell>
          <cell r="B219" t="str">
            <v>Life insurance</v>
          </cell>
          <cell r="C219">
            <v>0</v>
          </cell>
          <cell r="D219">
            <v>0</v>
          </cell>
          <cell r="E219">
            <v>-378936.68</v>
          </cell>
          <cell r="F219">
            <v>-251424.49</v>
          </cell>
          <cell r="G219">
            <v>-127512.19</v>
          </cell>
          <cell r="H219">
            <v>-251424.49</v>
          </cell>
          <cell r="I219">
            <v>-127512.19</v>
          </cell>
          <cell r="J219">
            <v>-378936.68</v>
          </cell>
          <cell r="L219">
            <v>-378936.68</v>
          </cell>
        </row>
        <row r="220">
          <cell r="A220" t="str">
            <v>9426300</v>
          </cell>
          <cell r="B220" t="str">
            <v>Penalties</v>
          </cell>
          <cell r="C220">
            <v>0</v>
          </cell>
          <cell r="D220">
            <v>0</v>
          </cell>
          <cell r="E220">
            <v>-1205000</v>
          </cell>
          <cell r="F220">
            <v>-799517.5</v>
          </cell>
          <cell r="G220">
            <v>-405482.5</v>
          </cell>
          <cell r="H220">
            <v>-799517.5</v>
          </cell>
          <cell r="I220">
            <v>-405482.5</v>
          </cell>
          <cell r="J220">
            <v>-1205000</v>
          </cell>
          <cell r="L220">
            <v>-1205000</v>
          </cell>
        </row>
        <row r="221">
          <cell r="A221" t="str">
            <v>9426400</v>
          </cell>
          <cell r="B221" t="str">
            <v>Exp Civic Politi Act</v>
          </cell>
          <cell r="C221">
            <v>-26144.5</v>
          </cell>
          <cell r="D221">
            <v>29914.63</v>
          </cell>
          <cell r="E221">
            <v>1126363.1100000001</v>
          </cell>
          <cell r="F221">
            <v>747341.87</v>
          </cell>
          <cell r="G221">
            <v>379021.24</v>
          </cell>
          <cell r="H221">
            <v>721197.37</v>
          </cell>
          <cell r="I221">
            <v>408935.87</v>
          </cell>
          <cell r="J221">
            <v>1130133.24</v>
          </cell>
          <cell r="L221">
            <v>1130133.24</v>
          </cell>
        </row>
        <row r="222">
          <cell r="A222" t="str">
            <v>9426520</v>
          </cell>
          <cell r="B222" t="str">
            <v>Other Deductions</v>
          </cell>
          <cell r="C222">
            <v>0</v>
          </cell>
          <cell r="D222">
            <v>0</v>
          </cell>
          <cell r="E222">
            <v>7405011.8499999996</v>
          </cell>
          <cell r="F222">
            <v>4913225.38</v>
          </cell>
          <cell r="G222">
            <v>2491786.4700000002</v>
          </cell>
          <cell r="H222">
            <v>4913225.38</v>
          </cell>
          <cell r="I222">
            <v>2491786.4700000002</v>
          </cell>
          <cell r="J222">
            <v>7405011.8499999996</v>
          </cell>
          <cell r="L222">
            <v>7405011.8499999996</v>
          </cell>
        </row>
        <row r="223">
          <cell r="A223" t="str">
            <v>ZW_INTEREST</v>
          </cell>
          <cell r="B223" t="str">
            <v>WUTC Interest</v>
          </cell>
          <cell r="C223">
            <v>800277.37</v>
          </cell>
          <cell r="D223">
            <v>-522531.52</v>
          </cell>
          <cell r="E223">
            <v>19913084.550000001</v>
          </cell>
          <cell r="F223">
            <v>13212331.6</v>
          </cell>
          <cell r="G223">
            <v>6700752.9500000002</v>
          </cell>
          <cell r="H223">
            <v>14012608.970000001</v>
          </cell>
          <cell r="I223">
            <v>6178221.4299999997</v>
          </cell>
          <cell r="J223">
            <v>20190830.399999999</v>
          </cell>
          <cell r="L223">
            <v>20190830.399999999</v>
          </cell>
        </row>
        <row r="224">
          <cell r="A224" t="str">
            <v>9427000</v>
          </cell>
          <cell r="B224" t="str">
            <v>Interest on LT Debt</v>
          </cell>
          <cell r="C224">
            <v>0</v>
          </cell>
          <cell r="D224">
            <v>0</v>
          </cell>
          <cell r="E224">
            <v>18932069.5</v>
          </cell>
          <cell r="F224">
            <v>12561428.109999999</v>
          </cell>
          <cell r="G224">
            <v>6370641.3899999997</v>
          </cell>
          <cell r="H224">
            <v>12561428.109999999</v>
          </cell>
          <cell r="I224">
            <v>6370641.3899999997</v>
          </cell>
          <cell r="J224">
            <v>18932069.5</v>
          </cell>
          <cell r="L224">
            <v>18932069.5</v>
          </cell>
        </row>
        <row r="225">
          <cell r="A225" t="str">
            <v>9428000</v>
          </cell>
          <cell r="B225" t="str">
            <v>Amort Debt Disp&amp;Exp</v>
          </cell>
          <cell r="C225">
            <v>0</v>
          </cell>
          <cell r="D225">
            <v>0</v>
          </cell>
          <cell r="E225">
            <v>206805.33</v>
          </cell>
          <cell r="F225">
            <v>137215.34</v>
          </cell>
          <cell r="G225">
            <v>69589.990000000005</v>
          </cell>
          <cell r="H225">
            <v>137215.34</v>
          </cell>
          <cell r="I225">
            <v>69589.990000000005</v>
          </cell>
          <cell r="J225">
            <v>206805.33</v>
          </cell>
          <cell r="L225">
            <v>206805.33</v>
          </cell>
        </row>
        <row r="226">
          <cell r="A226" t="str">
            <v>9428100</v>
          </cell>
          <cell r="B226" t="str">
            <v>Amort Lss Reacq Debt</v>
          </cell>
          <cell r="C226">
            <v>505.3</v>
          </cell>
          <cell r="D226">
            <v>296.77</v>
          </cell>
          <cell r="E226">
            <v>181389.08</v>
          </cell>
          <cell r="F226">
            <v>120351.64</v>
          </cell>
          <cell r="G226">
            <v>61037.440000000002</v>
          </cell>
          <cell r="H226">
            <v>120856.94</v>
          </cell>
          <cell r="I226">
            <v>61334.21</v>
          </cell>
          <cell r="J226">
            <v>182191.15</v>
          </cell>
          <cell r="L226">
            <v>182191.15</v>
          </cell>
        </row>
        <row r="227">
          <cell r="A227" t="str">
            <v>9431000</v>
          </cell>
          <cell r="B227" t="str">
            <v>Oth Interest Expense</v>
          </cell>
          <cell r="C227">
            <v>1185233</v>
          </cell>
          <cell r="D227">
            <v>10042.9</v>
          </cell>
          <cell r="E227">
            <v>705605.95</v>
          </cell>
          <cell r="F227">
            <v>468169.56</v>
          </cell>
          <cell r="G227">
            <v>237436.39</v>
          </cell>
          <cell r="H227">
            <v>1653402.56</v>
          </cell>
          <cell r="I227">
            <v>247479.29</v>
          </cell>
          <cell r="J227">
            <v>1900881.85</v>
          </cell>
          <cell r="L227">
            <v>1900881.85</v>
          </cell>
        </row>
        <row r="228">
          <cell r="A228" t="str">
            <v>9432000</v>
          </cell>
          <cell r="B228" t="str">
            <v>Allow for Borr FUDC</v>
          </cell>
          <cell r="C228">
            <v>-385460.93</v>
          </cell>
          <cell r="D228">
            <v>-532871.18999999994</v>
          </cell>
          <cell r="E228">
            <v>-112785.31</v>
          </cell>
          <cell r="F228">
            <v>-74833.05</v>
          </cell>
          <cell r="G228">
            <v>-37952.26</v>
          </cell>
          <cell r="H228">
            <v>-460293.98</v>
          </cell>
          <cell r="I228">
            <v>-570823.44999999995</v>
          </cell>
          <cell r="J228">
            <v>-1031117.43</v>
          </cell>
          <cell r="L228">
            <v>-1031117.43</v>
          </cell>
        </row>
        <row r="229">
          <cell r="A229" t="str">
            <v>Not Assigned Reg Account (s)</v>
          </cell>
          <cell r="B229" t="str">
            <v/>
          </cell>
          <cell r="C229">
            <v>0</v>
          </cell>
          <cell r="D229">
            <v>0.03</v>
          </cell>
          <cell r="H229">
            <v>0</v>
          </cell>
          <cell r="I229">
            <v>0.03</v>
          </cell>
          <cell r="J229">
            <v>-144120879.27000001</v>
          </cell>
          <cell r="K229">
            <v>-144120879.30000001</v>
          </cell>
          <cell r="L229">
            <v>-144120879.27000001</v>
          </cell>
          <cell r="M229">
            <v>0</v>
          </cell>
        </row>
        <row r="230">
          <cell r="A230" t="str">
            <v>#</v>
          </cell>
          <cell r="B230" t="str">
            <v>PSE/Not assigned</v>
          </cell>
          <cell r="J230">
            <v>-200663989.97</v>
          </cell>
          <cell r="K230">
            <v>-200663989.97</v>
          </cell>
          <cell r="L230">
            <v>-200663989.97</v>
          </cell>
        </row>
        <row r="231">
          <cell r="A231" t="str">
            <v>9101000</v>
          </cell>
          <cell r="B231" t="str">
            <v>Plant in Service</v>
          </cell>
          <cell r="J231">
            <v>34171279.020000003</v>
          </cell>
          <cell r="K231">
            <v>34171279.020000003</v>
          </cell>
          <cell r="L231">
            <v>34171279.020000003</v>
          </cell>
        </row>
        <row r="232">
          <cell r="A232" t="str">
            <v>9101100</v>
          </cell>
          <cell r="B232" t="str">
            <v>Property-Cap Leases</v>
          </cell>
          <cell r="J232">
            <v>-50589.63</v>
          </cell>
          <cell r="K232">
            <v>-50589.63</v>
          </cell>
          <cell r="L232">
            <v>-50589.63</v>
          </cell>
        </row>
        <row r="233">
          <cell r="A233" t="str">
            <v>9105000</v>
          </cell>
          <cell r="B233" t="str">
            <v>Plant Held for Futur</v>
          </cell>
          <cell r="J233">
            <v>29078.19</v>
          </cell>
          <cell r="K233">
            <v>29078.19</v>
          </cell>
          <cell r="L233">
            <v>29078.19</v>
          </cell>
        </row>
        <row r="234">
          <cell r="A234" t="str">
            <v>9106000</v>
          </cell>
          <cell r="B234" t="str">
            <v>Const not Classified</v>
          </cell>
          <cell r="J234">
            <v>64925703.299999997</v>
          </cell>
          <cell r="K234">
            <v>64925703.299999997</v>
          </cell>
          <cell r="L234">
            <v>64925703.299999997</v>
          </cell>
        </row>
        <row r="235">
          <cell r="A235" t="str">
            <v>9107000</v>
          </cell>
          <cell r="B235" t="str">
            <v>Const Work in Prog</v>
          </cell>
          <cell r="J235">
            <v>-61605311.969999999</v>
          </cell>
          <cell r="K235">
            <v>-61605311.969999999</v>
          </cell>
          <cell r="L235">
            <v>-61605311.969999999</v>
          </cell>
        </row>
        <row r="236">
          <cell r="A236" t="str">
            <v>9108000</v>
          </cell>
          <cell r="B236" t="str">
            <v>Accum Prov Depreciat</v>
          </cell>
          <cell r="J236">
            <v>20612474.48</v>
          </cell>
          <cell r="K236">
            <v>20612474.48</v>
          </cell>
          <cell r="L236">
            <v>20612474.48</v>
          </cell>
        </row>
        <row r="237">
          <cell r="A237" t="str">
            <v>9111000</v>
          </cell>
          <cell r="B237" t="str">
            <v>Accum Prov Amortizat</v>
          </cell>
          <cell r="J237">
            <v>-5358723.1500000004</v>
          </cell>
          <cell r="K237">
            <v>-5358723.1500000004</v>
          </cell>
          <cell r="L237">
            <v>-5358723.1500000004</v>
          </cell>
        </row>
        <row r="238">
          <cell r="A238" t="str">
            <v>9115000</v>
          </cell>
          <cell r="B238" t="str">
            <v>Amort of Plt Acq Adj</v>
          </cell>
          <cell r="J238">
            <v>-701199.43</v>
          </cell>
          <cell r="K238">
            <v>-701199.43</v>
          </cell>
          <cell r="L238">
            <v>-701199.43</v>
          </cell>
        </row>
        <row r="239">
          <cell r="A239" t="str">
            <v>9121000</v>
          </cell>
          <cell r="B239" t="str">
            <v>Nonutility Property</v>
          </cell>
          <cell r="J239">
            <v>12493398.390000001</v>
          </cell>
          <cell r="K239">
            <v>12493398.390000001</v>
          </cell>
          <cell r="L239">
            <v>12493398.390000001</v>
          </cell>
        </row>
        <row r="240">
          <cell r="A240" t="str">
            <v>9122000</v>
          </cell>
          <cell r="B240" t="str">
            <v>Deprec &amp; Amort-Non</v>
          </cell>
          <cell r="J240">
            <v>-12495735.17</v>
          </cell>
          <cell r="K240">
            <v>-12495735.17</v>
          </cell>
          <cell r="L240">
            <v>-12495735.17</v>
          </cell>
        </row>
        <row r="241">
          <cell r="A241" t="str">
            <v>9123100</v>
          </cell>
          <cell r="B241" t="str">
            <v>Invsmnt in Subs Comp</v>
          </cell>
          <cell r="J241">
            <v>-103315.22</v>
          </cell>
          <cell r="K241">
            <v>-103315.22</v>
          </cell>
          <cell r="L241">
            <v>-103315.22</v>
          </cell>
        </row>
        <row r="242">
          <cell r="A242" t="str">
            <v>9124000</v>
          </cell>
          <cell r="B242" t="str">
            <v>Other Investments</v>
          </cell>
          <cell r="J242">
            <v>360992.45</v>
          </cell>
          <cell r="K242">
            <v>360992.45</v>
          </cell>
          <cell r="L242">
            <v>360992.45</v>
          </cell>
        </row>
        <row r="243">
          <cell r="A243" t="str">
            <v>9128000</v>
          </cell>
          <cell r="B243" t="str">
            <v>Other Special Funds</v>
          </cell>
          <cell r="J243">
            <v>14.3</v>
          </cell>
          <cell r="K243">
            <v>14.3</v>
          </cell>
          <cell r="L243">
            <v>14.3</v>
          </cell>
        </row>
        <row r="244">
          <cell r="A244" t="str">
            <v>9131000</v>
          </cell>
          <cell r="B244" t="str">
            <v>Cash</v>
          </cell>
          <cell r="J244">
            <v>31548056.43</v>
          </cell>
          <cell r="K244">
            <v>31548056.43</v>
          </cell>
          <cell r="L244">
            <v>31548056.43</v>
          </cell>
        </row>
        <row r="245">
          <cell r="A245" t="str">
            <v>9134000</v>
          </cell>
          <cell r="B245" t="str">
            <v>Other Special Dep</v>
          </cell>
          <cell r="J245">
            <v>3518515.81</v>
          </cell>
          <cell r="K245">
            <v>3518515.81</v>
          </cell>
          <cell r="L245">
            <v>3518515.81</v>
          </cell>
        </row>
        <row r="246">
          <cell r="A246" t="str">
            <v>9135000</v>
          </cell>
          <cell r="B246" t="str">
            <v>Working Funds</v>
          </cell>
          <cell r="J246">
            <v>648342.92000000004</v>
          </cell>
          <cell r="K246">
            <v>648342.92000000004</v>
          </cell>
          <cell r="L246">
            <v>648342.92000000004</v>
          </cell>
        </row>
        <row r="247">
          <cell r="A247" t="str">
            <v>9142000</v>
          </cell>
          <cell r="B247" t="str">
            <v>Cust Accounts Receiv</v>
          </cell>
          <cell r="J247">
            <v>29582609.27</v>
          </cell>
          <cell r="K247">
            <v>29582609.27</v>
          </cell>
          <cell r="L247">
            <v>29582609.27</v>
          </cell>
        </row>
        <row r="248">
          <cell r="A248" t="str">
            <v>9143000</v>
          </cell>
          <cell r="B248" t="str">
            <v>Oth Accounts Receiv</v>
          </cell>
          <cell r="J248">
            <v>4964600.71</v>
          </cell>
          <cell r="K248">
            <v>4964600.71</v>
          </cell>
          <cell r="L248">
            <v>4964600.71</v>
          </cell>
        </row>
        <row r="249">
          <cell r="A249" t="str">
            <v>9144000</v>
          </cell>
          <cell r="B249" t="str">
            <v>Accum Prov Uncollect</v>
          </cell>
          <cell r="J249">
            <v>-3934761.99</v>
          </cell>
          <cell r="K249">
            <v>-3934761.99</v>
          </cell>
          <cell r="L249">
            <v>-3934761.99</v>
          </cell>
        </row>
        <row r="250">
          <cell r="A250" t="str">
            <v>9146000</v>
          </cell>
          <cell r="B250" t="str">
            <v>Accts Rec Assoc Comp</v>
          </cell>
          <cell r="J250">
            <v>-541921.1</v>
          </cell>
          <cell r="K250">
            <v>-541921.1</v>
          </cell>
          <cell r="L250">
            <v>-541921.1</v>
          </cell>
        </row>
        <row r="251">
          <cell r="A251" t="str">
            <v>9151000</v>
          </cell>
          <cell r="B251" t="str">
            <v>Fuel Stock</v>
          </cell>
          <cell r="J251">
            <v>-97482.33</v>
          </cell>
          <cell r="K251">
            <v>-97482.33</v>
          </cell>
          <cell r="L251">
            <v>-97482.33</v>
          </cell>
        </row>
        <row r="252">
          <cell r="A252" t="str">
            <v>9154000</v>
          </cell>
          <cell r="B252" t="str">
            <v>Plnt Mat &amp; Oper Supp</v>
          </cell>
          <cell r="J252">
            <v>-3795649.74</v>
          </cell>
          <cell r="K252">
            <v>-3795649.74</v>
          </cell>
          <cell r="L252">
            <v>-3795649.74</v>
          </cell>
        </row>
        <row r="253">
          <cell r="A253" t="str">
            <v>9156000</v>
          </cell>
          <cell r="B253" t="str">
            <v>Oth Mat &amp; Oper Supp</v>
          </cell>
          <cell r="J253">
            <v>26888.97</v>
          </cell>
          <cell r="K253">
            <v>26888.97</v>
          </cell>
          <cell r="L253">
            <v>26888.97</v>
          </cell>
        </row>
        <row r="254">
          <cell r="A254" t="str">
            <v>9163000</v>
          </cell>
          <cell r="B254" t="str">
            <v>Stores Exp Undistrib</v>
          </cell>
          <cell r="J254">
            <v>2208.9699999999998</v>
          </cell>
          <cell r="K254">
            <v>2208.9699999999998</v>
          </cell>
          <cell r="L254">
            <v>2208.9699999999998</v>
          </cell>
        </row>
        <row r="255">
          <cell r="A255" t="str">
            <v>9164100</v>
          </cell>
          <cell r="B255" t="str">
            <v>Gas Stored-Current</v>
          </cell>
          <cell r="J255">
            <v>-7283001.9500000002</v>
          </cell>
          <cell r="K255">
            <v>-7283001.9500000002</v>
          </cell>
          <cell r="L255">
            <v>-7283001.9500000002</v>
          </cell>
        </row>
        <row r="256">
          <cell r="A256" t="str">
            <v>9164200</v>
          </cell>
          <cell r="B256" t="str">
            <v>Liquef Nat Gas Store</v>
          </cell>
          <cell r="J256">
            <v>15456.82</v>
          </cell>
          <cell r="K256">
            <v>15456.82</v>
          </cell>
          <cell r="L256">
            <v>15456.82</v>
          </cell>
        </row>
        <row r="257">
          <cell r="A257" t="str">
            <v>9165000</v>
          </cell>
          <cell r="B257" t="str">
            <v>Prepayments</v>
          </cell>
          <cell r="J257">
            <v>7882876.4400000004</v>
          </cell>
          <cell r="K257">
            <v>7882876.4400000004</v>
          </cell>
          <cell r="L257">
            <v>7882876.4400000004</v>
          </cell>
        </row>
        <row r="258">
          <cell r="A258" t="str">
            <v>9173000</v>
          </cell>
          <cell r="B258" t="str">
            <v>Accrued Utility Rev</v>
          </cell>
          <cell r="J258">
            <v>22428850.57</v>
          </cell>
          <cell r="K258">
            <v>22428850.57</v>
          </cell>
          <cell r="L258">
            <v>22428850.57</v>
          </cell>
        </row>
        <row r="259">
          <cell r="A259" t="str">
            <v>9174000</v>
          </cell>
          <cell r="B259" t="str">
            <v>Misc Cur &amp; Acc Asst</v>
          </cell>
          <cell r="J259">
            <v>-12277244.710000001</v>
          </cell>
          <cell r="K259">
            <v>-12277244.710000001</v>
          </cell>
          <cell r="L259">
            <v>-12277244.710000001</v>
          </cell>
        </row>
        <row r="260">
          <cell r="A260" t="str">
            <v>9175000</v>
          </cell>
          <cell r="B260" t="str">
            <v>LT Deriv Instr Asset</v>
          </cell>
          <cell r="J260">
            <v>-7439489.1600000001</v>
          </cell>
          <cell r="K260">
            <v>-7439489.1600000001</v>
          </cell>
          <cell r="L260">
            <v>-7439489.1600000001</v>
          </cell>
        </row>
        <row r="261">
          <cell r="A261" t="str">
            <v>9175100</v>
          </cell>
          <cell r="B261" t="str">
            <v>Deriv Instrum Assets</v>
          </cell>
          <cell r="J261">
            <v>-7175372.7400000002</v>
          </cell>
          <cell r="K261">
            <v>-7175372.7400000002</v>
          </cell>
          <cell r="L261">
            <v>-7175372.7400000002</v>
          </cell>
        </row>
        <row r="262">
          <cell r="A262" t="str">
            <v>9181000</v>
          </cell>
          <cell r="B262" t="str">
            <v>Unamortiz Debt Exp</v>
          </cell>
          <cell r="J262">
            <v>-167842.65</v>
          </cell>
          <cell r="K262">
            <v>-167842.65</v>
          </cell>
          <cell r="L262">
            <v>-167842.65</v>
          </cell>
        </row>
        <row r="263">
          <cell r="A263" t="str">
            <v>9182100</v>
          </cell>
          <cell r="B263" t="str">
            <v>Extraord Prop Losses</v>
          </cell>
          <cell r="J263">
            <v>-1291427.94</v>
          </cell>
          <cell r="K263">
            <v>-1291427.94</v>
          </cell>
          <cell r="L263">
            <v>-1291427.94</v>
          </cell>
        </row>
        <row r="264">
          <cell r="A264" t="str">
            <v>9182300</v>
          </cell>
          <cell r="B264" t="str">
            <v>Oth Regulatory Asset</v>
          </cell>
          <cell r="J264">
            <v>34100728.509999998</v>
          </cell>
          <cell r="K264">
            <v>34100728.509999998</v>
          </cell>
          <cell r="L264">
            <v>34100728.509999998</v>
          </cell>
        </row>
        <row r="265">
          <cell r="A265" t="str">
            <v>9184000</v>
          </cell>
          <cell r="B265" t="str">
            <v>Clearing Accounts</v>
          </cell>
          <cell r="J265">
            <v>262386.25</v>
          </cell>
          <cell r="K265">
            <v>262386.25</v>
          </cell>
          <cell r="L265">
            <v>262386.25</v>
          </cell>
        </row>
        <row r="266">
          <cell r="A266" t="str">
            <v>9185000</v>
          </cell>
          <cell r="B266" t="str">
            <v>Temporary Facilities</v>
          </cell>
          <cell r="J266">
            <v>-256.91000000000003</v>
          </cell>
          <cell r="K266">
            <v>-256.91000000000003</v>
          </cell>
          <cell r="L266">
            <v>-256.91000000000003</v>
          </cell>
        </row>
        <row r="267">
          <cell r="A267" t="str">
            <v>9186000</v>
          </cell>
          <cell r="B267" t="str">
            <v>Misc Deferred Debits</v>
          </cell>
          <cell r="J267">
            <v>4405695.84</v>
          </cell>
          <cell r="K267">
            <v>4405695.84</v>
          </cell>
          <cell r="L267">
            <v>4405695.84</v>
          </cell>
        </row>
        <row r="268">
          <cell r="A268" t="str">
            <v>9187000</v>
          </cell>
          <cell r="B268" t="str">
            <v>Defrrd Loss frm Disp</v>
          </cell>
          <cell r="J268">
            <v>6264311.4900000002</v>
          </cell>
          <cell r="K268">
            <v>6264311.4900000002</v>
          </cell>
          <cell r="L268">
            <v>6264311.4900000002</v>
          </cell>
        </row>
        <row r="269">
          <cell r="A269" t="str">
            <v>9189000</v>
          </cell>
          <cell r="B269" t="str">
            <v>Unamor Loss Reac Dbt</v>
          </cell>
          <cell r="J269">
            <v>-182191.15</v>
          </cell>
          <cell r="K269">
            <v>-182191.15</v>
          </cell>
          <cell r="L269">
            <v>-182191.15</v>
          </cell>
        </row>
        <row r="270">
          <cell r="A270" t="str">
            <v>9190000</v>
          </cell>
          <cell r="B270" t="str">
            <v>Accum Defrrd Inc Tax</v>
          </cell>
          <cell r="J270">
            <v>1329516.26</v>
          </cell>
          <cell r="K270">
            <v>1329516.26</v>
          </cell>
          <cell r="L270">
            <v>1329516.26</v>
          </cell>
        </row>
        <row r="271">
          <cell r="A271" t="str">
            <v>9191000</v>
          </cell>
          <cell r="B271" t="str">
            <v>Unrecov Purch Gas</v>
          </cell>
          <cell r="J271">
            <v>-9989293.5700000003</v>
          </cell>
          <cell r="K271">
            <v>-9989293.5700000003</v>
          </cell>
          <cell r="L271">
            <v>-9989293.5700000003</v>
          </cell>
        </row>
        <row r="272">
          <cell r="A272" t="str">
            <v>9215000</v>
          </cell>
          <cell r="B272" t="str">
            <v>Appropr Ret Earnings</v>
          </cell>
          <cell r="J272">
            <v>-1913051.15</v>
          </cell>
          <cell r="K272">
            <v>-1913051.15</v>
          </cell>
          <cell r="L272">
            <v>-1913051.15</v>
          </cell>
        </row>
        <row r="273">
          <cell r="A273" t="str">
            <v>9216000</v>
          </cell>
          <cell r="B273" t="str">
            <v>Unappro Ret Earnings</v>
          </cell>
          <cell r="J273">
            <v>1809735.93</v>
          </cell>
          <cell r="K273">
            <v>1809735.93</v>
          </cell>
          <cell r="L273">
            <v>1809735.93</v>
          </cell>
        </row>
        <row r="274">
          <cell r="A274" t="str">
            <v>9216100</v>
          </cell>
          <cell r="B274" t="str">
            <v>Unappro Subs Earning</v>
          </cell>
          <cell r="J274">
            <v>103315.22</v>
          </cell>
          <cell r="K274">
            <v>103315.22</v>
          </cell>
          <cell r="L274">
            <v>103315.22</v>
          </cell>
        </row>
        <row r="275">
          <cell r="A275" t="str">
            <v>9219000</v>
          </cell>
          <cell r="B275" t="str">
            <v>Accum Oth Compr Inc</v>
          </cell>
          <cell r="J275">
            <v>10228007.25</v>
          </cell>
          <cell r="K275">
            <v>10228007.25</v>
          </cell>
          <cell r="L275">
            <v>10228007.25</v>
          </cell>
        </row>
        <row r="276">
          <cell r="A276" t="str">
            <v>9226000</v>
          </cell>
          <cell r="B276" t="str">
            <v>Unarmot Disc LT Debt</v>
          </cell>
          <cell r="J276">
            <v>-38962.68</v>
          </cell>
          <cell r="K276">
            <v>-38962.68</v>
          </cell>
          <cell r="L276">
            <v>-38962.68</v>
          </cell>
        </row>
        <row r="277">
          <cell r="A277" t="str">
            <v>9227000</v>
          </cell>
          <cell r="B277" t="str">
            <v>Oblig Undr Cap Ls-Nc</v>
          </cell>
          <cell r="J277">
            <v>33359.89</v>
          </cell>
          <cell r="K277">
            <v>33359.89</v>
          </cell>
          <cell r="L277">
            <v>33359.89</v>
          </cell>
        </row>
        <row r="278">
          <cell r="A278" t="str">
            <v>9228200</v>
          </cell>
          <cell r="B278" t="str">
            <v>Accum Prov Inj &amp; Dam</v>
          </cell>
          <cell r="J278">
            <v>-150000</v>
          </cell>
          <cell r="K278">
            <v>-150000</v>
          </cell>
          <cell r="L278">
            <v>-150000</v>
          </cell>
        </row>
        <row r="279">
          <cell r="A279" t="str">
            <v>9228300</v>
          </cell>
          <cell r="B279" t="str">
            <v>Accum Prov Pen &amp; Ben</v>
          </cell>
          <cell r="J279">
            <v>-11720076.15</v>
          </cell>
          <cell r="K279">
            <v>-11720076.15</v>
          </cell>
          <cell r="L279">
            <v>-11720076.15</v>
          </cell>
        </row>
        <row r="280">
          <cell r="A280" t="str">
            <v>9228400</v>
          </cell>
          <cell r="B280" t="str">
            <v>Accum Prov Misc Oper</v>
          </cell>
          <cell r="J280">
            <v>-17479438.98</v>
          </cell>
          <cell r="K280">
            <v>-17479438.98</v>
          </cell>
          <cell r="L280">
            <v>-17479438.98</v>
          </cell>
        </row>
        <row r="281">
          <cell r="A281" t="str">
            <v>9230000</v>
          </cell>
          <cell r="B281" t="str">
            <v>Asset Retirem Obliga</v>
          </cell>
          <cell r="J281">
            <v>-27171606.719999999</v>
          </cell>
          <cell r="K281">
            <v>-27171606.719999999</v>
          </cell>
          <cell r="L281">
            <v>-27171606.719999999</v>
          </cell>
        </row>
        <row r="282">
          <cell r="A282" t="str">
            <v>9231000</v>
          </cell>
          <cell r="B282" t="str">
            <v>Notes Payable</v>
          </cell>
          <cell r="J282">
            <v>-17000000</v>
          </cell>
          <cell r="K282">
            <v>-17000000</v>
          </cell>
          <cell r="L282">
            <v>-17000000</v>
          </cell>
        </row>
        <row r="283">
          <cell r="A283" t="str">
            <v>9232000</v>
          </cell>
          <cell r="B283" t="str">
            <v>Accounts Payable</v>
          </cell>
          <cell r="J283">
            <v>-31483063.050000001</v>
          </cell>
          <cell r="K283">
            <v>-31483063.050000001</v>
          </cell>
          <cell r="L283">
            <v>-31483063.050000001</v>
          </cell>
        </row>
        <row r="284">
          <cell r="A284" t="str">
            <v>9234000</v>
          </cell>
          <cell r="B284" t="str">
            <v>Accts Payable Assoc</v>
          </cell>
          <cell r="J284">
            <v>-2973.63</v>
          </cell>
          <cell r="K284">
            <v>-2973.63</v>
          </cell>
          <cell r="L284">
            <v>-2973.63</v>
          </cell>
        </row>
        <row r="285">
          <cell r="A285" t="str">
            <v>9235000</v>
          </cell>
          <cell r="B285" t="str">
            <v>Customer Deposits</v>
          </cell>
          <cell r="J285">
            <v>1146566.8700000001</v>
          </cell>
          <cell r="K285">
            <v>1146566.8700000001</v>
          </cell>
          <cell r="L285">
            <v>1146566.8700000001</v>
          </cell>
        </row>
        <row r="286">
          <cell r="A286" t="str">
            <v>9236000</v>
          </cell>
          <cell r="B286" t="str">
            <v>Taxes Accrued</v>
          </cell>
          <cell r="J286">
            <v>-20263093.07</v>
          </cell>
          <cell r="K286">
            <v>-20263093.07</v>
          </cell>
          <cell r="L286">
            <v>-20263093.07</v>
          </cell>
        </row>
        <row r="287">
          <cell r="A287" t="str">
            <v>9237000</v>
          </cell>
          <cell r="B287" t="str">
            <v>Interest Accrued</v>
          </cell>
          <cell r="J287">
            <v>9857514.4000000004</v>
          </cell>
          <cell r="K287">
            <v>9857514.4000000004</v>
          </cell>
          <cell r="L287">
            <v>9857514.4000000004</v>
          </cell>
        </row>
        <row r="288">
          <cell r="A288" t="str">
            <v>9241000</v>
          </cell>
          <cell r="B288" t="str">
            <v>Tax Collect Payable</v>
          </cell>
          <cell r="J288">
            <v>1278552.51</v>
          </cell>
          <cell r="K288">
            <v>1278552.51</v>
          </cell>
          <cell r="L288">
            <v>1278552.51</v>
          </cell>
        </row>
        <row r="289">
          <cell r="A289" t="str">
            <v>9242000</v>
          </cell>
          <cell r="B289" t="str">
            <v>Misc Cur &amp; Acc Liab</v>
          </cell>
          <cell r="J289">
            <v>2305404.2000000002</v>
          </cell>
          <cell r="K289">
            <v>2305404.2000000002</v>
          </cell>
          <cell r="L289">
            <v>2305404.2000000002</v>
          </cell>
        </row>
        <row r="290">
          <cell r="A290" t="str">
            <v>9243000</v>
          </cell>
          <cell r="B290" t="str">
            <v>Oblig Under Cap Leas</v>
          </cell>
          <cell r="J290">
            <v>23581.98</v>
          </cell>
          <cell r="K290">
            <v>23581.98</v>
          </cell>
          <cell r="L290">
            <v>23581.98</v>
          </cell>
        </row>
        <row r="291">
          <cell r="A291" t="str">
            <v>9244000</v>
          </cell>
          <cell r="B291" t="str">
            <v>LT Deriv Instr Liab</v>
          </cell>
          <cell r="J291">
            <v>252282</v>
          </cell>
          <cell r="K291">
            <v>252282</v>
          </cell>
          <cell r="L291">
            <v>252282</v>
          </cell>
        </row>
        <row r="292">
          <cell r="A292" t="str">
            <v>9244100</v>
          </cell>
          <cell r="B292" t="str">
            <v>Deriv Instrum Liab</v>
          </cell>
          <cell r="J292">
            <v>-3767343.18</v>
          </cell>
          <cell r="K292">
            <v>-3767343.18</v>
          </cell>
          <cell r="L292">
            <v>-3767343.18</v>
          </cell>
        </row>
        <row r="293">
          <cell r="A293" t="str">
            <v>9252000</v>
          </cell>
          <cell r="B293" t="str">
            <v>Customer Adv Constr</v>
          </cell>
          <cell r="J293">
            <v>139737.34</v>
          </cell>
          <cell r="K293">
            <v>139737.34</v>
          </cell>
          <cell r="L293">
            <v>139737.34</v>
          </cell>
        </row>
        <row r="294">
          <cell r="A294" t="str">
            <v>9253000</v>
          </cell>
          <cell r="B294" t="str">
            <v>Oth Deferred Credits</v>
          </cell>
          <cell r="J294">
            <v>-353559.08</v>
          </cell>
          <cell r="K294">
            <v>-353559.08</v>
          </cell>
          <cell r="L294">
            <v>-353559.08</v>
          </cell>
        </row>
        <row r="295">
          <cell r="A295" t="str">
            <v>9254000</v>
          </cell>
          <cell r="B295" t="str">
            <v>Oth Regulatory Liab</v>
          </cell>
          <cell r="J295">
            <v>11695995.539999999</v>
          </cell>
          <cell r="K295">
            <v>11695995.539999999</v>
          </cell>
          <cell r="L295">
            <v>11695995.539999999</v>
          </cell>
        </row>
        <row r="296">
          <cell r="A296" t="str">
            <v>9256000</v>
          </cell>
          <cell r="B296" t="str">
            <v>Defrrd Gns from Disp</v>
          </cell>
          <cell r="J296">
            <v>-165919.93</v>
          </cell>
          <cell r="K296">
            <v>-165919.93</v>
          </cell>
          <cell r="L296">
            <v>-165919.93</v>
          </cell>
        </row>
        <row r="297">
          <cell r="A297" t="str">
            <v>9282000</v>
          </cell>
          <cell r="B297" t="str">
            <v>Acc Defrd Inc Tax-Pr</v>
          </cell>
          <cell r="J297">
            <v>-6528543</v>
          </cell>
          <cell r="K297">
            <v>-6528543</v>
          </cell>
          <cell r="L297">
            <v>-6528543</v>
          </cell>
        </row>
        <row r="298">
          <cell r="A298" t="str">
            <v>9283000</v>
          </cell>
          <cell r="B298" t="str">
            <v>Acc Defrd Inc Tax-Ot</v>
          </cell>
          <cell r="J298">
            <v>-4632486.71</v>
          </cell>
          <cell r="K298">
            <v>-4632486.71</v>
          </cell>
          <cell r="L298">
            <v>-4632486.71</v>
          </cell>
        </row>
        <row r="299">
          <cell r="A299" t="str">
            <v>9438000</v>
          </cell>
          <cell r="B299" t="str">
            <v>Divid Declrd-Common</v>
          </cell>
          <cell r="J299">
            <v>15256000</v>
          </cell>
          <cell r="K299">
            <v>15256000</v>
          </cell>
          <cell r="L299">
            <v>15256000</v>
          </cell>
        </row>
        <row r="300">
          <cell r="A300" t="str">
            <v>9991070</v>
          </cell>
          <cell r="B300" t="str">
            <v>CO-Construction WIP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0.01</v>
          </cell>
          <cell r="K300">
            <v>0.01</v>
          </cell>
          <cell r="L300">
            <v>0.01</v>
          </cell>
          <cell r="M300">
            <v>0</v>
          </cell>
        </row>
        <row r="301">
          <cell r="A301" t="str">
            <v>9991080</v>
          </cell>
          <cell r="B301" t="str">
            <v>CO-Retirement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A302" t="str">
            <v>9991210</v>
          </cell>
          <cell r="B302" t="str">
            <v>CO-Nonutility Proper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A303" t="str">
            <v>9991240</v>
          </cell>
          <cell r="B303" t="str">
            <v>CO-Other Investments</v>
          </cell>
          <cell r="L303">
            <v>0</v>
          </cell>
          <cell r="M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9991540</v>
          </cell>
          <cell r="B305" t="str">
            <v>CO-Plnt Mtls Op Supp</v>
          </cell>
          <cell r="L305">
            <v>0</v>
          </cell>
          <cell r="M305">
            <v>0</v>
          </cell>
        </row>
        <row r="306">
          <cell r="A306" t="str">
            <v>9991630</v>
          </cell>
          <cell r="B306" t="str">
            <v>CO-Stores Exp Undist</v>
          </cell>
          <cell r="L306">
            <v>0</v>
          </cell>
          <cell r="M306">
            <v>0</v>
          </cell>
        </row>
        <row r="307">
          <cell r="A307" t="str">
            <v>9991650</v>
          </cell>
          <cell r="B307" t="str">
            <v>CO-Prepayments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9991821</v>
          </cell>
          <cell r="B308" t="str">
            <v>CO-Extraord prop los</v>
          </cell>
          <cell r="C308">
            <v>0</v>
          </cell>
          <cell r="H308">
            <v>0</v>
          </cell>
          <cell r="J308">
            <v>0</v>
          </cell>
          <cell r="L308">
            <v>0</v>
          </cell>
        </row>
        <row r="309">
          <cell r="A309" t="str">
            <v>9991823</v>
          </cell>
          <cell r="B309" t="str">
            <v>CO-Other Reg Assets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9991840</v>
          </cell>
          <cell r="B310" t="str">
            <v>CO-Clearing Accounts</v>
          </cell>
          <cell r="C310">
            <v>0</v>
          </cell>
          <cell r="D310">
            <v>0.03</v>
          </cell>
          <cell r="H310">
            <v>0</v>
          </cell>
          <cell r="I310">
            <v>0.03</v>
          </cell>
          <cell r="J310">
            <v>0.03</v>
          </cell>
          <cell r="L310">
            <v>0.03</v>
          </cell>
          <cell r="M310">
            <v>0</v>
          </cell>
        </row>
        <row r="311">
          <cell r="A311" t="str">
            <v>9991850</v>
          </cell>
          <cell r="B311" t="str">
            <v>CO-Temporary Facilit</v>
          </cell>
          <cell r="L311">
            <v>0</v>
          </cell>
          <cell r="M311">
            <v>0</v>
          </cell>
        </row>
        <row r="312">
          <cell r="A312" t="str">
            <v>9991860</v>
          </cell>
          <cell r="B312" t="str">
            <v>CO-Misc Def Debits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9991861</v>
          </cell>
          <cell r="B313" t="str">
            <v>Misc Deferd Debit-C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9991862</v>
          </cell>
          <cell r="B314" t="str">
            <v>Misc Deferd Debit-E</v>
          </cell>
          <cell r="D314">
            <v>0</v>
          </cell>
          <cell r="I314">
            <v>0</v>
          </cell>
          <cell r="J314">
            <v>0</v>
          </cell>
          <cell r="L314">
            <v>0</v>
          </cell>
        </row>
        <row r="315">
          <cell r="A315" t="str">
            <v>9992270</v>
          </cell>
          <cell r="B315" t="str">
            <v>CO-Obligations Under</v>
          </cell>
          <cell r="L315">
            <v>0</v>
          </cell>
          <cell r="M315">
            <v>0</v>
          </cell>
        </row>
        <row r="316">
          <cell r="A316" t="str">
            <v>9992283</v>
          </cell>
          <cell r="B316" t="str">
            <v>CO-Accum Prov Pensio</v>
          </cell>
          <cell r="L316">
            <v>0</v>
          </cell>
          <cell r="M316">
            <v>0</v>
          </cell>
        </row>
        <row r="317">
          <cell r="A317" t="str">
            <v>9992320</v>
          </cell>
          <cell r="B317" t="str">
            <v>CO-Accounts Payable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L317">
            <v>0</v>
          </cell>
          <cell r="M317">
            <v>0</v>
          </cell>
        </row>
        <row r="318">
          <cell r="A318" t="str">
            <v>9992520</v>
          </cell>
          <cell r="B318" t="str">
            <v>CO-Cust Adv for Cons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L318">
            <v>0</v>
          </cell>
        </row>
        <row r="319">
          <cell r="A319" t="str">
            <v>9992530</v>
          </cell>
          <cell r="B319" t="str">
            <v>CO-Other Deferred Cr</v>
          </cell>
          <cell r="C319">
            <v>0</v>
          </cell>
          <cell r="H319">
            <v>0</v>
          </cell>
          <cell r="J319">
            <v>0</v>
          </cell>
          <cell r="L319">
            <v>0</v>
          </cell>
          <cell r="M319">
            <v>0</v>
          </cell>
        </row>
        <row r="320">
          <cell r="A320" t="str">
            <v>9999990</v>
          </cell>
          <cell r="B320" t="str">
            <v>Balance Sheet Offset</v>
          </cell>
          <cell r="J320">
            <v>-52554467.609999999</v>
          </cell>
          <cell r="K320">
            <v>-52554467.609999999</v>
          </cell>
          <cell r="L320">
            <v>-52554467.609999999</v>
          </cell>
        </row>
        <row r="321">
          <cell r="A321" t="str">
            <v>9999991</v>
          </cell>
          <cell r="B321" t="str">
            <v>P&amp;L Sheet Offset</v>
          </cell>
          <cell r="J321">
            <v>52554467.609999999</v>
          </cell>
          <cell r="K321">
            <v>52554467.609999999</v>
          </cell>
          <cell r="L321">
            <v>52554467.609999999</v>
          </cell>
        </row>
        <row r="322">
          <cell r="A322" t="str">
            <v>9999992</v>
          </cell>
          <cell r="B322" t="str">
            <v>Inter Payable Offset</v>
          </cell>
          <cell r="J322">
            <v>-3988643.07</v>
          </cell>
          <cell r="K322">
            <v>-3988643.07</v>
          </cell>
          <cell r="L322">
            <v>-3988643.07</v>
          </cell>
        </row>
        <row r="323">
          <cell r="A323" t="str">
            <v>9999993</v>
          </cell>
          <cell r="B323" t="str">
            <v>Inter Receiv Offset</v>
          </cell>
          <cell r="J323">
            <v>3988643.05</v>
          </cell>
          <cell r="K323">
            <v>3988643.05</v>
          </cell>
          <cell r="L323">
            <v>3988643.05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3" sqref="A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226576760.18000001</v>
      </c>
      <c r="C9" s="28">
        <f>+'Unallocated Detail'!H18</f>
        <v>130262339.62</v>
      </c>
      <c r="D9" s="18">
        <f>SUM(B9:C9)</f>
        <v>356839099.80000001</v>
      </c>
    </row>
    <row r="10" spans="1:4" x14ac:dyDescent="0.25">
      <c r="A10" s="26" t="s">
        <v>26</v>
      </c>
      <c r="B10" s="32">
        <f>+'Unallocated Detail'!G21</f>
        <v>43546.05</v>
      </c>
      <c r="C10" s="32">
        <f>+'Unallocated Detail'!H21</f>
        <v>0</v>
      </c>
      <c r="D10" s="9">
        <f>SUM(B10:C10)</f>
        <v>43546.05</v>
      </c>
    </row>
    <row r="11" spans="1:4" x14ac:dyDescent="0.25">
      <c r="A11" s="26" t="s">
        <v>25</v>
      </c>
      <c r="B11" s="32">
        <f>+'Unallocated Detail'!G25</f>
        <v>16741959</v>
      </c>
      <c r="C11" s="32">
        <f>+'Unallocated Detail'!H25</f>
        <v>0</v>
      </c>
      <c r="D11" s="9">
        <f>SUM(B11:C11)</f>
        <v>16741959</v>
      </c>
    </row>
    <row r="12" spans="1:4" x14ac:dyDescent="0.25">
      <c r="A12" s="26" t="s">
        <v>24</v>
      </c>
      <c r="B12" s="31">
        <f>+'Unallocated Detail'!G40</f>
        <v>11072851.9</v>
      </c>
      <c r="C12" s="30">
        <f>+'Unallocated Detail'!H40</f>
        <v>8857812.9399999995</v>
      </c>
      <c r="D12" s="35">
        <f>SUM(B12:C12)</f>
        <v>19930664.84</v>
      </c>
    </row>
    <row r="13" spans="1:4" x14ac:dyDescent="0.25">
      <c r="A13" s="26" t="s">
        <v>23</v>
      </c>
      <c r="B13" s="19">
        <f>SUM(B9:B12)</f>
        <v>254435117.13000003</v>
      </c>
      <c r="C13" s="19">
        <f>SUM(C9:C12)</f>
        <v>139120152.56</v>
      </c>
      <c r="D13" s="18">
        <f>SUM(D9:D12)</f>
        <v>393555269.69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19624640.5</v>
      </c>
      <c r="C18" s="28">
        <f>+'Unallocated Detail'!H47</f>
        <v>0</v>
      </c>
      <c r="D18" s="18">
        <f>B18+C18</f>
        <v>19624640.5</v>
      </c>
    </row>
    <row r="19" spans="1:4" x14ac:dyDescent="0.25">
      <c r="A19" s="26" t="s">
        <v>21</v>
      </c>
      <c r="B19" s="32">
        <f>+'Unallocated Detail'!G56</f>
        <v>68748630.669999987</v>
      </c>
      <c r="C19" s="32">
        <f>+'Unallocated Detail'!H56</f>
        <v>51398997.649999991</v>
      </c>
      <c r="D19" s="27">
        <f>B19+C19</f>
        <v>120147628.31999998</v>
      </c>
    </row>
    <row r="20" spans="1:4" x14ac:dyDescent="0.25">
      <c r="A20" s="26" t="s">
        <v>20</v>
      </c>
      <c r="B20" s="32">
        <f>+'Unallocated Detail'!G59</f>
        <v>9812150.3300000001</v>
      </c>
      <c r="C20" s="32">
        <f>+'Unallocated Detail'!H59</f>
        <v>0</v>
      </c>
      <c r="D20" s="27">
        <f>B20+C20</f>
        <v>9812150.3300000001</v>
      </c>
    </row>
    <row r="21" spans="1:4" x14ac:dyDescent="0.25">
      <c r="A21" s="26" t="s">
        <v>19</v>
      </c>
      <c r="B21" s="31">
        <f>+'Unallocated Detail'!G62</f>
        <v>-9120364.1999999993</v>
      </c>
      <c r="C21" s="30">
        <f>+'Unallocated Detail'!H62</f>
        <v>0</v>
      </c>
      <c r="D21" s="29">
        <f>B21+C21</f>
        <v>-9120364.1999999993</v>
      </c>
    </row>
    <row r="22" spans="1:4" x14ac:dyDescent="0.25">
      <c r="A22" s="26" t="s">
        <v>18</v>
      </c>
      <c r="B22" s="19">
        <f>SUM(B18:B21)</f>
        <v>89065057.299999982</v>
      </c>
      <c r="C22" s="19">
        <f>SUM(C18:C21)</f>
        <v>51398997.649999991</v>
      </c>
      <c r="D22" s="18">
        <f>SUM(D18:D21)</f>
        <v>140464054.95000002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8985304.1600000001</v>
      </c>
      <c r="C24" s="28">
        <f>+'Unallocated Detail'!H138</f>
        <v>503320.86</v>
      </c>
      <c r="D24" s="18">
        <f t="shared" ref="D24:D37" si="0">B24+C24</f>
        <v>9488625.0199999996</v>
      </c>
    </row>
    <row r="25" spans="1:4" x14ac:dyDescent="0.25">
      <c r="A25" s="26" t="s">
        <v>16</v>
      </c>
      <c r="B25" s="25">
        <f>+'Unallocated Detail'!G168</f>
        <v>2320895.7300000004</v>
      </c>
      <c r="C25" s="25">
        <f>+'Unallocated Detail'!H168</f>
        <v>0</v>
      </c>
      <c r="D25" s="27">
        <f t="shared" si="0"/>
        <v>2320895.7300000004</v>
      </c>
    </row>
    <row r="26" spans="1:4" x14ac:dyDescent="0.25">
      <c r="A26" s="26" t="s">
        <v>15</v>
      </c>
      <c r="B26" s="25">
        <f>+'Unallocated Detail'!G206</f>
        <v>8662649.5499999989</v>
      </c>
      <c r="C26" s="25">
        <f>+'Unallocated Detail'!H206</f>
        <v>5955392.0199999996</v>
      </c>
      <c r="D26" s="27">
        <f t="shared" si="0"/>
        <v>14618041.569999998</v>
      </c>
    </row>
    <row r="27" spans="1:4" x14ac:dyDescent="0.25">
      <c r="A27" s="26" t="s">
        <v>14</v>
      </c>
      <c r="B27" s="25">
        <f>+'Unallocated Detail'!G213</f>
        <v>5441572.5899999999</v>
      </c>
      <c r="C27" s="25">
        <f>+'Unallocated Detail'!H213</f>
        <v>2596101.4900000002</v>
      </c>
      <c r="D27" s="27">
        <f t="shared" si="0"/>
        <v>8037674.0800000001</v>
      </c>
    </row>
    <row r="28" spans="1:4" x14ac:dyDescent="0.25">
      <c r="A28" s="26" t="s">
        <v>13</v>
      </c>
      <c r="B28" s="25">
        <f>+'Unallocated Detail'!G222</f>
        <v>2553590.6</v>
      </c>
      <c r="C28" s="25">
        <f>+'Unallocated Detail'!H222</f>
        <v>1054421.68</v>
      </c>
      <c r="D28" s="27">
        <f t="shared" si="0"/>
        <v>3608012.2800000003</v>
      </c>
    </row>
    <row r="29" spans="1:4" x14ac:dyDescent="0.25">
      <c r="A29" s="26" t="s">
        <v>12</v>
      </c>
      <c r="B29" s="25">
        <f>+'Unallocated Detail'!G225</f>
        <v>8999815.8900000006</v>
      </c>
      <c r="C29" s="25">
        <f>+'Unallocated Detail'!H225</f>
        <v>2635301.06</v>
      </c>
      <c r="D29" s="27">
        <f t="shared" si="0"/>
        <v>11635116.950000001</v>
      </c>
    </row>
    <row r="30" spans="1:4" x14ac:dyDescent="0.25">
      <c r="A30" s="26" t="s">
        <v>11</v>
      </c>
      <c r="B30" s="25">
        <f>+'Unallocated Detail'!G240</f>
        <v>11837504.17</v>
      </c>
      <c r="C30" s="25">
        <f>+'Unallocated Detail'!H240</f>
        <v>5710458.5700000003</v>
      </c>
      <c r="D30" s="27">
        <f t="shared" si="0"/>
        <v>17547962.740000002</v>
      </c>
    </row>
    <row r="31" spans="1:4" x14ac:dyDescent="0.25">
      <c r="A31" s="26" t="s">
        <v>10</v>
      </c>
      <c r="B31" s="25">
        <f>+'Unallocated Detail'!G247</f>
        <v>30565474.68</v>
      </c>
      <c r="C31" s="25">
        <f>+'Unallocated Detail'!H247</f>
        <v>11355245.6</v>
      </c>
      <c r="D31" s="27">
        <f t="shared" si="0"/>
        <v>41920720.280000001</v>
      </c>
    </row>
    <row r="32" spans="1:4" x14ac:dyDescent="0.25">
      <c r="A32" s="26" t="s">
        <v>9</v>
      </c>
      <c r="B32" s="25">
        <f>+'Unallocated Detail'!G252</f>
        <v>8344805.6400000006</v>
      </c>
      <c r="C32" s="25">
        <f>+'Unallocated Detail'!H252</f>
        <v>3566302.1199999996</v>
      </c>
      <c r="D32" s="27">
        <f t="shared" si="0"/>
        <v>11911107.76</v>
      </c>
    </row>
    <row r="33" spans="1:4" x14ac:dyDescent="0.25">
      <c r="A33" s="26" t="s">
        <v>8</v>
      </c>
      <c r="B33" s="25">
        <f>+'Unallocated Detail'!G255</f>
        <v>2208164.41</v>
      </c>
      <c r="C33" s="25">
        <f>+'Unallocated Detail'!H255</f>
        <v>0</v>
      </c>
      <c r="D33" s="27">
        <f t="shared" si="0"/>
        <v>2208164.41</v>
      </c>
    </row>
    <row r="34" spans="1:4" x14ac:dyDescent="0.25">
      <c r="A34" s="17" t="s">
        <v>7</v>
      </c>
      <c r="B34" s="25">
        <f>+'Unallocated Detail'!G263</f>
        <v>-2685777.7899999996</v>
      </c>
      <c r="C34" s="25">
        <f>+'Unallocated Detail'!H263</f>
        <v>602593.22</v>
      </c>
      <c r="D34" s="24">
        <f t="shared" si="0"/>
        <v>-2083184.5699999996</v>
      </c>
    </row>
    <row r="35" spans="1:4" x14ac:dyDescent="0.25">
      <c r="A35" s="17" t="s">
        <v>688</v>
      </c>
      <c r="B35" s="25">
        <f>+'Unallocated Detail'!G268</f>
        <v>23206793.68</v>
      </c>
      <c r="C35" s="25">
        <f>+'Unallocated Detail'!H268</f>
        <v>13175163.390000001</v>
      </c>
      <c r="D35" s="24">
        <f t="shared" si="0"/>
        <v>36381957.07</v>
      </c>
    </row>
    <row r="36" spans="1:4" x14ac:dyDescent="0.25">
      <c r="A36" s="17" t="s">
        <v>689</v>
      </c>
      <c r="B36" s="25">
        <f>+'Unallocated Detail'!G273</f>
        <v>10894404.379999999</v>
      </c>
      <c r="C36" s="25">
        <f>+'Unallocated Detail'!H273</f>
        <v>11230627.15</v>
      </c>
      <c r="D36" s="24">
        <f t="shared" si="0"/>
        <v>22125031.530000001</v>
      </c>
    </row>
    <row r="37" spans="1:4" x14ac:dyDescent="0.25">
      <c r="A37" s="17" t="s">
        <v>690</v>
      </c>
      <c r="B37" s="23">
        <f>+'Unallocated Detail'!G278</f>
        <v>66001190.719999999</v>
      </c>
      <c r="C37" s="22">
        <f>+'Unallocated Detail'!H278</f>
        <v>2058460.4000000004</v>
      </c>
      <c r="D37" s="21">
        <f t="shared" si="0"/>
        <v>68059651.120000005</v>
      </c>
    </row>
    <row r="38" spans="1:4" x14ac:dyDescent="0.25">
      <c r="A38" s="20" t="s">
        <v>691</v>
      </c>
      <c r="B38" s="19">
        <f>SUM(B22:B37)</f>
        <v>276401445.71000004</v>
      </c>
      <c r="C38" s="19">
        <f>SUM(C22:C37)</f>
        <v>111842385.20999999</v>
      </c>
      <c r="D38" s="18">
        <f>SUM(D22:D37)</f>
        <v>388243830.92000008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-21966328.580000013</v>
      </c>
      <c r="C40" s="13">
        <f>C13-C38</f>
        <v>27277767.350000009</v>
      </c>
      <c r="D40" s="12">
        <f>D13-D38</f>
        <v>5311438.7699999213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December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226576760.18000001</v>
      </c>
      <c r="C8" s="19">
        <f>+'Unallocated Detail'!C18</f>
        <v>130262339.62</v>
      </c>
      <c r="D8" s="19">
        <f>+'Unallocated Detail'!D18</f>
        <v>0</v>
      </c>
      <c r="E8" s="19">
        <v>0</v>
      </c>
      <c r="F8" s="18">
        <f>SUM(B8:E8)</f>
        <v>356839099.80000001</v>
      </c>
    </row>
    <row r="9" spans="1:6" ht="18" customHeight="1" x14ac:dyDescent="0.25">
      <c r="A9" s="17" t="s">
        <v>26</v>
      </c>
      <c r="B9" s="122">
        <f>+'Unallocated Detail'!B21</f>
        <v>43546.05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43546.05</v>
      </c>
    </row>
    <row r="10" spans="1:6" ht="18" customHeight="1" x14ac:dyDescent="0.25">
      <c r="A10" s="17" t="s">
        <v>25</v>
      </c>
      <c r="B10" s="122">
        <f>+'Unallocated Detail'!B25</f>
        <v>16741959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16741959</v>
      </c>
    </row>
    <row r="11" spans="1:6" ht="18" customHeight="1" x14ac:dyDescent="0.25">
      <c r="A11" s="17" t="s">
        <v>24</v>
      </c>
      <c r="B11" s="31">
        <f>+'Unallocated Detail'!B40</f>
        <v>11072851.9</v>
      </c>
      <c r="C11" s="52">
        <f>+'Unallocated Detail'!C40</f>
        <v>8857812.9399999995</v>
      </c>
      <c r="D11" s="52">
        <f>+'Unallocated Detail'!D40</f>
        <v>0</v>
      </c>
      <c r="E11" s="30">
        <v>0</v>
      </c>
      <c r="F11" s="29">
        <f>SUM(B11:E11)</f>
        <v>19930664.84</v>
      </c>
    </row>
    <row r="12" spans="1:6" ht="18" customHeight="1" x14ac:dyDescent="0.25">
      <c r="A12" s="17" t="s">
        <v>23</v>
      </c>
      <c r="B12" s="19">
        <f>SUM(B8:B11)</f>
        <v>254435117.13000003</v>
      </c>
      <c r="C12" s="19">
        <f>SUM(C8:C11)</f>
        <v>139120152.56</v>
      </c>
      <c r="D12" s="19">
        <f>SUM(D8:D11)</f>
        <v>0</v>
      </c>
      <c r="E12" s="19">
        <f>SUM(E8:E11)</f>
        <v>0</v>
      </c>
      <c r="F12" s="18">
        <f>SUM(F8:F11)</f>
        <v>393555269.69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19624640.5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19624640.5</v>
      </c>
    </row>
    <row r="18" spans="1:6" ht="18" customHeight="1" x14ac:dyDescent="0.25">
      <c r="A18" s="17" t="s">
        <v>21</v>
      </c>
      <c r="B18" s="122">
        <f>+'Unallocated Detail'!B56</f>
        <v>68748630.669999987</v>
      </c>
      <c r="C18" s="122">
        <f>+'Unallocated Detail'!C56</f>
        <v>51398997.649999991</v>
      </c>
      <c r="D18" s="122">
        <f>+'Unallocated Detail'!D56</f>
        <v>0</v>
      </c>
      <c r="E18" s="50">
        <v>0</v>
      </c>
      <c r="F18" s="27">
        <f>SUM(B18:E18)</f>
        <v>120147628.31999998</v>
      </c>
    </row>
    <row r="19" spans="1:6" ht="18" customHeight="1" x14ac:dyDescent="0.25">
      <c r="A19" s="17" t="s">
        <v>20</v>
      </c>
      <c r="B19" s="122">
        <f>+'Unallocated Detail'!B59</f>
        <v>9812150.3300000001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9812150.3300000001</v>
      </c>
    </row>
    <row r="20" spans="1:6" ht="18" customHeight="1" x14ac:dyDescent="0.25">
      <c r="A20" s="17" t="s">
        <v>19</v>
      </c>
      <c r="B20" s="31">
        <f>+'Unallocated Detail'!B62</f>
        <v>-9120364.1999999993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-9120364.1999999993</v>
      </c>
    </row>
    <row r="21" spans="1:6" ht="18" customHeight="1" x14ac:dyDescent="0.25">
      <c r="A21" s="17" t="s">
        <v>18</v>
      </c>
      <c r="B21" s="19">
        <f>SUM(B17:B20)</f>
        <v>89065057.299999982</v>
      </c>
      <c r="C21" s="19">
        <f>SUM(C17:C20)</f>
        <v>51398997.649999991</v>
      </c>
      <c r="D21" s="19">
        <f>SUM(D17:D20)</f>
        <v>0</v>
      </c>
      <c r="E21" s="19">
        <f>SUM(E17:E20)</f>
        <v>0</v>
      </c>
      <c r="F21" s="18">
        <f>SUM(F17:F20)</f>
        <v>140464054.95000002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8985304.1600000001</v>
      </c>
      <c r="C23" s="19">
        <f>+'Unallocated Detail'!C138</f>
        <v>503320.86</v>
      </c>
      <c r="D23" s="19">
        <f>+'Unallocated Detail'!D138</f>
        <v>0</v>
      </c>
      <c r="E23" s="19">
        <v>0</v>
      </c>
      <c r="F23" s="18">
        <f t="shared" ref="F23:F36" si="0">SUM(B23:E23)</f>
        <v>9488625.0199999996</v>
      </c>
    </row>
    <row r="24" spans="1:6" ht="18" customHeight="1" x14ac:dyDescent="0.25">
      <c r="A24" s="17" t="s">
        <v>16</v>
      </c>
      <c r="B24" s="51">
        <f>+'Unallocated Detail'!B168</f>
        <v>2320895.7300000004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2320895.7300000004</v>
      </c>
    </row>
    <row r="25" spans="1:6" ht="18" customHeight="1" x14ac:dyDescent="0.25">
      <c r="A25" s="17" t="s">
        <v>15</v>
      </c>
      <c r="B25" s="51">
        <f>+'Unallocated Detail'!B206</f>
        <v>8662649.5499999989</v>
      </c>
      <c r="C25" s="33">
        <f>+'Unallocated Detail'!C206</f>
        <v>5955392.0199999996</v>
      </c>
      <c r="D25" s="33">
        <f>+'Unallocated Detail'!D206</f>
        <v>0</v>
      </c>
      <c r="E25" s="50">
        <v>0</v>
      </c>
      <c r="F25" s="27">
        <f t="shared" si="0"/>
        <v>14618041.569999998</v>
      </c>
    </row>
    <row r="26" spans="1:6" ht="18" customHeight="1" x14ac:dyDescent="0.25">
      <c r="A26" s="26" t="s">
        <v>14</v>
      </c>
      <c r="B26" s="51">
        <f>+'Unallocated Detail'!B213</f>
        <v>3816806.7399999998</v>
      </c>
      <c r="C26" s="33">
        <f>+'Unallocated Detail'!C213</f>
        <v>1436706.77</v>
      </c>
      <c r="D26" s="33">
        <f>+'Unallocated Detail'!D213</f>
        <v>2784160.57</v>
      </c>
      <c r="E26" s="50">
        <v>0</v>
      </c>
      <c r="F26" s="27">
        <f t="shared" si="0"/>
        <v>8037674.0800000001</v>
      </c>
    </row>
    <row r="27" spans="1:6" ht="18" customHeight="1" x14ac:dyDescent="0.25">
      <c r="A27" s="17" t="s">
        <v>13</v>
      </c>
      <c r="B27" s="51">
        <f>+'Unallocated Detail'!B222</f>
        <v>2286150</v>
      </c>
      <c r="C27" s="33">
        <f>+'Unallocated Detail'!C222</f>
        <v>861393</v>
      </c>
      <c r="D27" s="33">
        <f>+'Unallocated Detail'!D222</f>
        <v>460469.28</v>
      </c>
      <c r="E27" s="50">
        <v>0</v>
      </c>
      <c r="F27" s="27">
        <f t="shared" si="0"/>
        <v>3608012.2800000003</v>
      </c>
    </row>
    <row r="28" spans="1:6" ht="18" customHeight="1" x14ac:dyDescent="0.25">
      <c r="A28" s="17" t="s">
        <v>12</v>
      </c>
      <c r="B28" s="51">
        <f>+'Unallocated Detail'!B225</f>
        <v>8999815.8900000006</v>
      </c>
      <c r="C28" s="33">
        <f>+'Unallocated Detail'!C225</f>
        <v>2635301.06</v>
      </c>
      <c r="D28" s="33">
        <f>+'Unallocated Detail'!D225</f>
        <v>0</v>
      </c>
      <c r="E28" s="50">
        <v>0</v>
      </c>
      <c r="F28" s="27">
        <f t="shared" si="0"/>
        <v>11635116.950000001</v>
      </c>
    </row>
    <row r="29" spans="1:6" ht="18" customHeight="1" x14ac:dyDescent="0.25">
      <c r="A29" s="26" t="s">
        <v>11</v>
      </c>
      <c r="B29" s="51">
        <f>+'Unallocated Detail'!B240</f>
        <v>4539230.25</v>
      </c>
      <c r="C29" s="33">
        <f>+'Unallocated Detail'!C240</f>
        <v>1884447.11</v>
      </c>
      <c r="D29" s="33">
        <f>+'Unallocated Detail'!D240</f>
        <v>11124285.380000001</v>
      </c>
      <c r="E29" s="50">
        <v>0</v>
      </c>
      <c r="F29" s="27">
        <f t="shared" si="0"/>
        <v>17547962.740000002</v>
      </c>
    </row>
    <row r="30" spans="1:6" ht="18" customHeight="1" x14ac:dyDescent="0.25">
      <c r="A30" s="17" t="s">
        <v>10</v>
      </c>
      <c r="B30" s="51">
        <f>+'Unallocated Detail'!B247</f>
        <v>28977907.619999997</v>
      </c>
      <c r="C30" s="33">
        <f>+'Unallocated Detail'!C247</f>
        <v>10550096.67</v>
      </c>
      <c r="D30" s="33">
        <f>+'Unallocated Detail'!D247</f>
        <v>2392715.9900000002</v>
      </c>
      <c r="E30" s="50">
        <v>0</v>
      </c>
      <c r="F30" s="27">
        <f t="shared" si="0"/>
        <v>41920720.280000001</v>
      </c>
    </row>
    <row r="31" spans="1:6" ht="18" customHeight="1" x14ac:dyDescent="0.25">
      <c r="A31" s="17" t="s">
        <v>9</v>
      </c>
      <c r="B31" s="51">
        <f>+'Unallocated Detail'!B252</f>
        <v>2335131.6100000003</v>
      </c>
      <c r="C31" s="33">
        <f>+'Unallocated Detail'!C252</f>
        <v>518441.82</v>
      </c>
      <c r="D31" s="33">
        <f>+'Unallocated Detail'!D252</f>
        <v>9057534.3300000001</v>
      </c>
      <c r="E31" s="50">
        <v>0</v>
      </c>
      <c r="F31" s="27">
        <f t="shared" si="0"/>
        <v>11911107.76</v>
      </c>
    </row>
    <row r="32" spans="1:6" ht="18" customHeight="1" x14ac:dyDescent="0.25">
      <c r="A32" s="17" t="s">
        <v>8</v>
      </c>
      <c r="B32" s="51">
        <f>+'Unallocated Detail'!B255</f>
        <v>2208164.41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2208164.41</v>
      </c>
    </row>
    <row r="33" spans="1:6" ht="18" customHeight="1" x14ac:dyDescent="0.25">
      <c r="A33" s="26" t="s">
        <v>7</v>
      </c>
      <c r="B33" s="51">
        <f>+'Unallocated Detail'!B263</f>
        <v>-2312760.7399999998</v>
      </c>
      <c r="C33" s="33">
        <f>+'Unallocated Detail'!C263</f>
        <v>791772.17</v>
      </c>
      <c r="D33" s="33">
        <f>+'Unallocated Detail'!D263</f>
        <v>-562196</v>
      </c>
      <c r="E33" s="50">
        <v>0</v>
      </c>
      <c r="F33" s="27">
        <f t="shared" si="0"/>
        <v>-2083184.5699999998</v>
      </c>
    </row>
    <row r="34" spans="1:6" ht="18" customHeight="1" x14ac:dyDescent="0.25">
      <c r="A34" s="17" t="s">
        <v>688</v>
      </c>
      <c r="B34" s="51">
        <f>+'Unallocated Detail'!B268</f>
        <v>22930345.82</v>
      </c>
      <c r="C34" s="33">
        <f>+'Unallocated Detail'!C268</f>
        <v>13024057.050000001</v>
      </c>
      <c r="D34" s="33">
        <f>+'Unallocated Detail'!D268</f>
        <v>427554.2</v>
      </c>
      <c r="E34" s="50">
        <v>0</v>
      </c>
      <c r="F34" s="27">
        <f t="shared" si="0"/>
        <v>36381957.070000008</v>
      </c>
    </row>
    <row r="35" spans="1:6" ht="18" customHeight="1" x14ac:dyDescent="0.25">
      <c r="A35" s="17" t="s">
        <v>689</v>
      </c>
      <c r="B35" s="51">
        <f>+'Unallocated Detail'!B273</f>
        <v>10894404.379999999</v>
      </c>
      <c r="C35" s="50">
        <f>+'Unallocated Detail'!C273</f>
        <v>11230627.15</v>
      </c>
      <c r="D35" s="50">
        <f>+'Unallocated Detail'!D273</f>
        <v>0</v>
      </c>
      <c r="E35" s="50">
        <v>0</v>
      </c>
      <c r="F35" s="27">
        <f t="shared" si="0"/>
        <v>22125031.530000001</v>
      </c>
    </row>
    <row r="36" spans="1:6" ht="18" customHeight="1" x14ac:dyDescent="0.25">
      <c r="A36" s="17" t="s">
        <v>690</v>
      </c>
      <c r="B36" s="31">
        <f>+'Unallocated Detail'!B278</f>
        <v>66001190.719999999</v>
      </c>
      <c r="C36" s="52">
        <f>+'Unallocated Detail'!C278</f>
        <v>2058460.4000000004</v>
      </c>
      <c r="D36" s="52">
        <f>+'Unallocated Detail'!D278</f>
        <v>0</v>
      </c>
      <c r="E36" s="30">
        <v>0</v>
      </c>
      <c r="F36" s="29">
        <f t="shared" si="0"/>
        <v>68059651.120000005</v>
      </c>
    </row>
    <row r="37" spans="1:6" ht="18" customHeight="1" x14ac:dyDescent="0.25">
      <c r="A37" s="20" t="s">
        <v>691</v>
      </c>
      <c r="B37" s="19">
        <f>SUM(B21:B36)</f>
        <v>259710293.43999997</v>
      </c>
      <c r="C37" s="19">
        <f>SUM(C21:C36)</f>
        <v>102849013.72999999</v>
      </c>
      <c r="D37" s="19">
        <f>SUM(D21:D36)</f>
        <v>25684523.75</v>
      </c>
      <c r="E37" s="19">
        <f>SUM(E21:E36)</f>
        <v>0</v>
      </c>
      <c r="F37" s="18">
        <f>SUM(F21:F36)</f>
        <v>388243830.92000008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-5275176.3099999428</v>
      </c>
      <c r="C39" s="19">
        <f>C12-C37</f>
        <v>36271138.830000013</v>
      </c>
      <c r="D39" s="19">
        <f>D12-D37</f>
        <v>-25684523.75</v>
      </c>
      <c r="E39" s="19">
        <f>E12-E37</f>
        <v>0</v>
      </c>
      <c r="F39" s="159">
        <f>F12-F37</f>
        <v>5311438.7699999213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11780596.76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11780596.76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-83203099.090000033</v>
      </c>
      <c r="F43" s="89">
        <f>SUM(B43:E43)</f>
        <v>-83203099.090000033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20190830.399999999</v>
      </c>
      <c r="F44" s="27">
        <f>SUM(B44:E44)</f>
        <v>20190830.399999999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11780596.76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-63012268.690000035</v>
      </c>
      <c r="F46" s="19">
        <f t="shared" si="1"/>
        <v>-51231671.93000003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-17055773.069999941</v>
      </c>
      <c r="C48" s="47">
        <f>C39-C46</f>
        <v>36271138.830000013</v>
      </c>
      <c r="D48" s="47">
        <f>D39-D46</f>
        <v>-25684523.75</v>
      </c>
      <c r="E48" s="47">
        <f>E39-E46</f>
        <v>63012268.690000035</v>
      </c>
      <c r="F48" s="46">
        <f>F39-F46</f>
        <v>56543110.699999951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December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10687.83</v>
      </c>
      <c r="D9" s="91">
        <f>+'Unallocated Detail'!F208</f>
        <v>7714.11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18401.939999999999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106993.76</v>
      </c>
      <c r="D10" s="105">
        <f>+'Unallocated Detail'!F209</f>
        <v>63922.83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170916.59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1507084.15</v>
      </c>
      <c r="D11" s="105">
        <f>+'Unallocated Detail'!F210</f>
        <v>1087757.72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2594841.87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0.11</v>
      </c>
      <c r="D12" s="105">
        <f>+'Unallocated Detail'!F211</f>
        <v>0.06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0.16999999999999998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1624765.85</v>
      </c>
      <c r="D14" s="105">
        <f>SUM(D9:D13)</f>
        <v>1159394.72</v>
      </c>
      <c r="E14" s="94"/>
      <c r="F14" s="97"/>
      <c r="G14" s="98"/>
      <c r="H14" s="107">
        <f>SUM(H9:H13)</f>
        <v>2784160.57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149318.35999999999</v>
      </c>
      <c r="D16" s="105">
        <f>+'Unallocated Detail'!F215</f>
        <v>107772.49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257090.84999999998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122435.29</v>
      </c>
      <c r="D17" s="105">
        <f>+'Unallocated Detail'!F216</f>
        <v>88369.26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210804.55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-4313.05</v>
      </c>
      <c r="D20" s="105">
        <f>+'Unallocated Detail'!F219</f>
        <v>-3113.07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-7426.1200000000008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267440.59999999998</v>
      </c>
      <c r="D23" s="105">
        <f>SUM(D16:D21)</f>
        <v>193028.68</v>
      </c>
      <c r="E23" s="94"/>
      <c r="F23" s="97"/>
      <c r="G23" s="98"/>
      <c r="H23" s="107">
        <f>SUM(H16:H21)</f>
        <v>460469.27999999997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3233094.29</v>
      </c>
      <c r="D25" s="105">
        <f>+'Unallocated Detail'!F227</f>
        <v>1639691.37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4872785.66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758906.9</v>
      </c>
      <c r="D26" s="105">
        <f>+'Unallocated Detail'!F228</f>
        <v>384886.33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1143793.23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-1925211.61</v>
      </c>
      <c r="D27" s="105">
        <f>+'Unallocated Detail'!F229</f>
        <v>-976388.4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-2901600.0100000002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968618.53</v>
      </c>
      <c r="D28" s="105">
        <f>+'Unallocated Detail'!F230</f>
        <v>491243.61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1459862.1400000001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-24403.48</v>
      </c>
      <c r="D29" s="105">
        <f>+'Unallocated Detail'!F231</f>
        <v>-16208.12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-40611.599999999999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379923.84</v>
      </c>
      <c r="D30" s="105">
        <f>+'Unallocated Detail'!F232</f>
        <v>274215.03000000003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654138.87000000011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735395.01</v>
      </c>
      <c r="D31" s="105">
        <f>+'Unallocated Detail'!F233</f>
        <v>419699.9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1155094.9100000001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168066.42</v>
      </c>
      <c r="D32" s="105">
        <f>+'Unallocated Detail'!F234</f>
        <v>85236.39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253302.81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690686.85</v>
      </c>
      <c r="D34" s="105">
        <f>+'Unallocated Detail'!F236</f>
        <v>350288.06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1040974.9099999999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502372.53</v>
      </c>
      <c r="D35" s="105">
        <f>+'Unallocated Detail'!F237</f>
        <v>254782.74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757155.27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1810824.64</v>
      </c>
      <c r="D37" s="95">
        <f>+'Unallocated Detail'!F239</f>
        <v>918564.55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2729389.19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7298273.919999999</v>
      </c>
      <c r="D38" s="105">
        <f>SUM(D25:D37)</f>
        <v>3826011.46</v>
      </c>
      <c r="E38" s="94"/>
      <c r="F38" s="97"/>
      <c r="G38" s="98"/>
      <c r="H38" s="107">
        <f>SUM(H25:H37)</f>
        <v>11124285.380000001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1584616.75</v>
      </c>
      <c r="D40" s="105">
        <f>+'Unallocated Detail'!F245</f>
        <v>803652.66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2388269.41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1587567.06</v>
      </c>
      <c r="D42" s="105">
        <f>SUM(D40:D41)</f>
        <v>805148.93</v>
      </c>
      <c r="E42" s="94"/>
      <c r="F42" s="98"/>
      <c r="G42" s="98"/>
      <c r="H42" s="107">
        <f>SUM(H40:H41)</f>
        <v>2392715.9900000002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6008443.1399999997</v>
      </c>
      <c r="D44" s="105">
        <f>+'Unallocated Detail'!F249</f>
        <v>3047236.05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9055679.1899999995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1230.8900000000001</v>
      </c>
      <c r="D46" s="95">
        <f>+'Unallocated Detail'!F251</f>
        <v>624.25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1855.14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6009674.0299999993</v>
      </c>
      <c r="D47" s="105">
        <f>SUM(D44:D46)</f>
        <v>3047860.3</v>
      </c>
      <c r="E47" s="94"/>
      <c r="F47" s="98"/>
      <c r="G47" s="98"/>
      <c r="H47" s="100">
        <f>SUM(H44:H46)</f>
        <v>9057534.3300000001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-373017.05</v>
      </c>
      <c r="D49" s="95">
        <f>+'Unallocated Detail'!F258</f>
        <v>-189178.95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-562196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-373017.05</v>
      </c>
      <c r="D50" s="105">
        <f>D49</f>
        <v>-189178.95</v>
      </c>
      <c r="E50" s="94"/>
      <c r="F50" s="98"/>
      <c r="G50" s="98"/>
      <c r="H50" s="100">
        <f>SUM(H49)</f>
        <v>-562196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276447.86</v>
      </c>
      <c r="D53" s="95">
        <f>+'Unallocated Detail'!F267</f>
        <v>151106.34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427554.19999999995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276447.86</v>
      </c>
      <c r="D54" s="105">
        <f>D53</f>
        <v>151106.34</v>
      </c>
      <c r="E54" s="94"/>
      <c r="F54" s="98"/>
      <c r="G54" s="98"/>
      <c r="H54" s="100">
        <f>SUM(H53)</f>
        <v>427554.19999999995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16691152.269999996</v>
      </c>
      <c r="D65" s="114">
        <f>D63+D58+D54+D50+D47+D42+D38+D23+D14</f>
        <v>8993371.4800000004</v>
      </c>
      <c r="E65" s="115"/>
      <c r="F65" s="115"/>
      <c r="G65" s="116"/>
      <c r="H65" s="114">
        <f>H63+H58+H54+H50+H47+H42+H38+H23+H14</f>
        <v>25684523.75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tabSelected="1"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C15" sqref="C15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December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141817593.5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141817593.5</v>
      </c>
      <c r="H12" s="134">
        <f>C12+F12</f>
        <v>0</v>
      </c>
      <c r="I12" s="134">
        <f>SUM(G12:H12)</f>
        <v>141817593.5</v>
      </c>
      <c r="J12" s="142" t="s">
        <v>389</v>
      </c>
    </row>
    <row r="13" spans="1:10" x14ac:dyDescent="0.25">
      <c r="A13" s="64" t="s">
        <v>35</v>
      </c>
      <c r="B13" s="63">
        <v>83305222.849999994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83305222.849999994</v>
      </c>
      <c r="H13" s="63">
        <f t="shared" si="0"/>
        <v>0</v>
      </c>
      <c r="I13" s="63">
        <f t="shared" ref="I13:I17" si="1">SUM(G13:H13)</f>
        <v>83305222.849999994</v>
      </c>
      <c r="J13" s="142" t="s">
        <v>390</v>
      </c>
    </row>
    <row r="14" spans="1:10" x14ac:dyDescent="0.25">
      <c r="A14" s="64" t="s">
        <v>36</v>
      </c>
      <c r="B14" s="63">
        <v>1453943.83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1453943.83</v>
      </c>
      <c r="H14" s="63">
        <f t="shared" si="0"/>
        <v>0</v>
      </c>
      <c r="I14" s="63">
        <f t="shared" si="1"/>
        <v>1453943.83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92895636.459999993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92895636.459999993</v>
      </c>
      <c r="I15" s="63">
        <f t="shared" si="1"/>
        <v>92895636.459999993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35831379.539999999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35831379.539999999</v>
      </c>
      <c r="I16" s="63">
        <f t="shared" si="1"/>
        <v>35831379.539999999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1535323.62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1535323.62</v>
      </c>
      <c r="I17" s="61">
        <f t="shared" si="1"/>
        <v>1535323.62</v>
      </c>
      <c r="J17" s="142" t="s">
        <v>394</v>
      </c>
    </row>
    <row r="18" spans="1:11" x14ac:dyDescent="0.25">
      <c r="A18" s="64" t="s">
        <v>40</v>
      </c>
      <c r="B18" s="63">
        <f>SUM(B12:B17)</f>
        <v>226576760.18000001</v>
      </c>
      <c r="C18" s="63">
        <f t="shared" ref="C18:I18" si="2">SUM(C12:C17)</f>
        <v>130262339.62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226576760.18000001</v>
      </c>
      <c r="H18" s="63">
        <f t="shared" si="2"/>
        <v>130262339.62</v>
      </c>
      <c r="I18" s="63">
        <f t="shared" si="2"/>
        <v>356839099.80000001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43546.05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43546.05</v>
      </c>
      <c r="H20" s="61">
        <f>C20+F20</f>
        <v>0</v>
      </c>
      <c r="I20" s="61">
        <f>SUM(G20:H20)</f>
        <v>43546.05</v>
      </c>
      <c r="J20" s="142" t="s">
        <v>396</v>
      </c>
    </row>
    <row r="21" spans="1:11" x14ac:dyDescent="0.25">
      <c r="A21" s="64" t="s">
        <v>43</v>
      </c>
      <c r="B21" s="63">
        <f>SUM(B20)</f>
        <v>43546.05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43546.05</v>
      </c>
      <c r="H21" s="63">
        <f t="shared" si="3"/>
        <v>0</v>
      </c>
      <c r="I21" s="63">
        <f t="shared" si="3"/>
        <v>43546.05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6866246.0800000001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6866246.0800000001</v>
      </c>
      <c r="H23" s="63">
        <f>C23+F23</f>
        <v>0</v>
      </c>
      <c r="I23" s="63">
        <f t="shared" ref="I23:I24" si="4">SUM(G23:H23)</f>
        <v>6866246.0800000001</v>
      </c>
      <c r="J23" s="142" t="s">
        <v>398</v>
      </c>
      <c r="K23" s="5"/>
    </row>
    <row r="24" spans="1:11" x14ac:dyDescent="0.25">
      <c r="A24" s="64" t="s">
        <v>46</v>
      </c>
      <c r="B24" s="61">
        <v>9875712.9199999999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9875712.9199999999</v>
      </c>
      <c r="H24" s="61">
        <f>C24+F24</f>
        <v>0</v>
      </c>
      <c r="I24" s="61">
        <f t="shared" si="4"/>
        <v>9875712.9199999999</v>
      </c>
      <c r="J24" s="142" t="s">
        <v>399</v>
      </c>
    </row>
    <row r="25" spans="1:11" x14ac:dyDescent="0.25">
      <c r="A25" s="64" t="s">
        <v>47</v>
      </c>
      <c r="B25" s="63">
        <f>SUM(B23:B24)</f>
        <v>16741959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16741959</v>
      </c>
      <c r="H25" s="63">
        <f t="shared" si="5"/>
        <v>0</v>
      </c>
      <c r="I25" s="63">
        <f t="shared" si="5"/>
        <v>16741959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693</v>
      </c>
      <c r="B28" s="63">
        <v>114624.86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114624.86</v>
      </c>
      <c r="H28" s="63">
        <f>C28+F28</f>
        <v>0</v>
      </c>
      <c r="I28" s="63">
        <f t="shared" si="6"/>
        <v>114624.86</v>
      </c>
      <c r="J28" s="142" t="s">
        <v>607</v>
      </c>
    </row>
    <row r="29" spans="1:11" ht="13.9" customHeight="1" x14ac:dyDescent="0.25">
      <c r="A29" s="64" t="s">
        <v>50</v>
      </c>
      <c r="B29" s="63">
        <v>-83.48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-83.48</v>
      </c>
      <c r="H29" s="63">
        <f t="shared" si="7"/>
        <v>0</v>
      </c>
      <c r="I29" s="63">
        <f t="shared" si="6"/>
        <v>-83.48</v>
      </c>
      <c r="J29" s="142" t="s">
        <v>401</v>
      </c>
    </row>
    <row r="30" spans="1:11" x14ac:dyDescent="0.25">
      <c r="A30" s="64" t="s">
        <v>51</v>
      </c>
      <c r="B30" s="63">
        <v>760535.15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760535.15</v>
      </c>
      <c r="H30" s="63">
        <f>C30+F30</f>
        <v>0</v>
      </c>
      <c r="I30" s="63">
        <f t="shared" si="6"/>
        <v>760535.15</v>
      </c>
      <c r="J30" s="142" t="s">
        <v>402</v>
      </c>
    </row>
    <row r="31" spans="1:11" x14ac:dyDescent="0.25">
      <c r="A31" s="64" t="s">
        <v>52</v>
      </c>
      <c r="B31" s="63">
        <v>933800.42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933800.42</v>
      </c>
      <c r="H31" s="63">
        <f t="shared" si="7"/>
        <v>0</v>
      </c>
      <c r="I31" s="63">
        <f t="shared" si="6"/>
        <v>933800.42</v>
      </c>
      <c r="J31" s="142" t="s">
        <v>403</v>
      </c>
    </row>
    <row r="32" spans="1:11" x14ac:dyDescent="0.25">
      <c r="A32" s="64" t="s">
        <v>383</v>
      </c>
      <c r="B32" s="63">
        <v>6597177.5599999996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6597177.5599999996</v>
      </c>
      <c r="H32" s="63">
        <f t="shared" si="7"/>
        <v>0</v>
      </c>
      <c r="I32" s="63">
        <f t="shared" si="6"/>
        <v>6597177.5599999996</v>
      </c>
      <c r="J32" s="142" t="s">
        <v>405</v>
      </c>
    </row>
    <row r="33" spans="1:11" x14ac:dyDescent="0.25">
      <c r="A33" s="64" t="s">
        <v>384</v>
      </c>
      <c r="B33" s="63">
        <v>2666797.39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2666797.39</v>
      </c>
      <c r="H33" s="63">
        <f t="shared" si="7"/>
        <v>0</v>
      </c>
      <c r="I33" s="63">
        <f t="shared" si="6"/>
        <v>2666797.39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-464.69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-464.69</v>
      </c>
      <c r="I34" s="63">
        <f t="shared" si="6"/>
        <v>-464.69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280549.7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280549.7</v>
      </c>
      <c r="I35" s="63">
        <f t="shared" si="6"/>
        <v>280549.7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306346.58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306346.58</v>
      </c>
      <c r="I37" s="63">
        <f t="shared" si="6"/>
        <v>306346.58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8053837.9900000002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8053837.9900000002</v>
      </c>
      <c r="I38" s="63">
        <f t="shared" si="6"/>
        <v>8053837.9900000002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85942.36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85942.36</v>
      </c>
      <c r="I39" s="61">
        <f t="shared" si="6"/>
        <v>85942.36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11072851.9</v>
      </c>
      <c r="C40" s="63">
        <f t="shared" si="8"/>
        <v>8857812.9399999995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11072851.9</v>
      </c>
      <c r="H40" s="63">
        <f t="shared" si="8"/>
        <v>8857812.9399999995</v>
      </c>
      <c r="I40" s="63">
        <f t="shared" si="8"/>
        <v>19930664.84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254435117.13000003</v>
      </c>
      <c r="C41" s="73">
        <f t="shared" si="9"/>
        <v>139120152.56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254435117.13000003</v>
      </c>
      <c r="H41" s="73">
        <f t="shared" si="9"/>
        <v>139120152.56</v>
      </c>
      <c r="I41" s="73">
        <f t="shared" si="9"/>
        <v>393555269.69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4138567.34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4138567.34</v>
      </c>
      <c r="H45" s="63">
        <f>C45+F45</f>
        <v>0</v>
      </c>
      <c r="I45" s="63">
        <f t="shared" ref="I45:I46" si="10">SUM(G45:H45)</f>
        <v>4138567.34</v>
      </c>
      <c r="J45" s="145" t="s">
        <v>413</v>
      </c>
    </row>
    <row r="46" spans="1:11" x14ac:dyDescent="0.25">
      <c r="A46" s="64" t="s">
        <v>63</v>
      </c>
      <c r="B46" s="61">
        <v>15486073.16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15486073.16</v>
      </c>
      <c r="H46" s="61">
        <f>C46+F46</f>
        <v>0</v>
      </c>
      <c r="I46" s="61">
        <f t="shared" si="10"/>
        <v>15486073.16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19624640.5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19624640.5</v>
      </c>
      <c r="H47" s="63">
        <f t="shared" si="11"/>
        <v>0</v>
      </c>
      <c r="I47" s="63">
        <f t="shared" si="11"/>
        <v>19624640.5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74440169.489999995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74440169.489999995</v>
      </c>
      <c r="H49" s="78">
        <f t="shared" si="12"/>
        <v>0</v>
      </c>
      <c r="I49" s="78">
        <f t="shared" ref="I49:I55" si="13">SUM(G49:H49)</f>
        <v>74440169.489999995</v>
      </c>
      <c r="J49" s="145" t="s">
        <v>416</v>
      </c>
    </row>
    <row r="50" spans="1:12" x14ac:dyDescent="0.25">
      <c r="A50" s="64" t="s">
        <v>67</v>
      </c>
      <c r="B50" s="78">
        <v>-5691538.8200000003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-5691538.8200000003</v>
      </c>
      <c r="H50" s="78">
        <f t="shared" si="12"/>
        <v>0</v>
      </c>
      <c r="I50" s="78">
        <f t="shared" si="13"/>
        <v>-5691538.8200000003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33884192.25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33884192.25</v>
      </c>
      <c r="I51" s="63">
        <f t="shared" si="13"/>
        <v>33884192.25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10247260.27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10247260.27</v>
      </c>
      <c r="I53" s="63">
        <f t="shared" si="13"/>
        <v>10247260.27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8406406.5800000001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8406406.5800000001</v>
      </c>
      <c r="I54" s="63">
        <f t="shared" si="13"/>
        <v>8406406.5800000001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-1138861.45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-1138861.45</v>
      </c>
      <c r="I55" s="61">
        <f t="shared" si="13"/>
        <v>-1138861.45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68748630.669999987</v>
      </c>
      <c r="C56" s="63">
        <f t="shared" ref="C56:I56" si="14">SUM(C49:C55)</f>
        <v>51398997.649999991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68748630.669999987</v>
      </c>
      <c r="H56" s="63">
        <f t="shared" si="14"/>
        <v>51398997.649999991</v>
      </c>
      <c r="I56" s="63">
        <f t="shared" si="14"/>
        <v>120147628.31999998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9812150.3300000001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9812150.3300000001</v>
      </c>
      <c r="H58" s="61">
        <f>C58+F58</f>
        <v>0</v>
      </c>
      <c r="I58" s="61">
        <f t="shared" ref="I58" si="15">SUM(G58:H58)</f>
        <v>9812150.3300000001</v>
      </c>
      <c r="J58" s="145" t="s">
        <v>424</v>
      </c>
    </row>
    <row r="59" spans="1:12" x14ac:dyDescent="0.25">
      <c r="A59" s="64" t="s">
        <v>76</v>
      </c>
      <c r="B59" s="63">
        <f>SUM(B58)</f>
        <v>9812150.3300000001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9812150.3300000001</v>
      </c>
      <c r="H59" s="63">
        <f t="shared" si="16"/>
        <v>0</v>
      </c>
      <c r="I59" s="63">
        <f t="shared" si="16"/>
        <v>9812150.3300000001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-9120364.1999999993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-9120364.1999999993</v>
      </c>
      <c r="H61" s="61">
        <f>C61+F61</f>
        <v>0</v>
      </c>
      <c r="I61" s="61">
        <f t="shared" ref="I61" si="17">SUM(G61:H61)</f>
        <v>-9120364.1999999993</v>
      </c>
      <c r="J61" s="145" t="s">
        <v>426</v>
      </c>
    </row>
    <row r="62" spans="1:12" x14ac:dyDescent="0.25">
      <c r="A62" s="64" t="s">
        <v>79</v>
      </c>
      <c r="B62" s="63">
        <f>SUM(B61)</f>
        <v>-9120364.1999999993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-9120364.1999999993</v>
      </c>
      <c r="H62" s="63">
        <f t="shared" si="18"/>
        <v>0</v>
      </c>
      <c r="I62" s="63">
        <f t="shared" si="18"/>
        <v>-9120364.1999999993</v>
      </c>
      <c r="J62" s="143" t="s">
        <v>425</v>
      </c>
    </row>
    <row r="63" spans="1:12" x14ac:dyDescent="0.25">
      <c r="A63" s="60" t="s">
        <v>80</v>
      </c>
      <c r="B63" s="71">
        <f>B47+B56+B59+B62</f>
        <v>89065057.299999982</v>
      </c>
      <c r="C63" s="71">
        <f t="shared" ref="C63:I63" si="19">C47+C56+C59+C62</f>
        <v>51398997.649999991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89065057.299999982</v>
      </c>
      <c r="H63" s="71">
        <f t="shared" si="19"/>
        <v>51398997.649999991</v>
      </c>
      <c r="I63" s="71">
        <f t="shared" si="19"/>
        <v>140464054.95000002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165370059.83000004</v>
      </c>
      <c r="C65" s="59">
        <f t="shared" ref="C65:I65" si="20">C41-C63</f>
        <v>87721154.910000011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165370059.83000004</v>
      </c>
      <c r="H65" s="59">
        <f t="shared" si="20"/>
        <v>87721154.910000011</v>
      </c>
      <c r="I65" s="59">
        <f t="shared" si="20"/>
        <v>253091214.73999998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142497.56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142497.56</v>
      </c>
      <c r="H70" s="63">
        <f t="shared" si="21"/>
        <v>0</v>
      </c>
      <c r="I70" s="63">
        <f t="shared" ref="I70:I134" si="22">SUM(G70:H70)</f>
        <v>142497.56</v>
      </c>
      <c r="J70" s="145" t="s">
        <v>429</v>
      </c>
    </row>
    <row r="71" spans="1:10" x14ac:dyDescent="0.25">
      <c r="A71" s="64" t="s">
        <v>86</v>
      </c>
      <c r="B71" s="63">
        <v>617472.47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617472.47</v>
      </c>
      <c r="H71" s="63">
        <f t="shared" si="21"/>
        <v>0</v>
      </c>
      <c r="I71" s="63">
        <f t="shared" si="22"/>
        <v>617472.47</v>
      </c>
      <c r="J71" s="145" t="s">
        <v>430</v>
      </c>
    </row>
    <row r="72" spans="1:10" x14ac:dyDescent="0.25">
      <c r="A72" s="64" t="s">
        <v>87</v>
      </c>
      <c r="B72" s="63">
        <v>108305.97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108305.97</v>
      </c>
      <c r="H72" s="63">
        <f t="shared" si="21"/>
        <v>0</v>
      </c>
      <c r="I72" s="63">
        <f t="shared" si="22"/>
        <v>108305.97</v>
      </c>
      <c r="J72" s="145" t="s">
        <v>431</v>
      </c>
    </row>
    <row r="73" spans="1:10" x14ac:dyDescent="0.25">
      <c r="A73" s="64" t="s">
        <v>88</v>
      </c>
      <c r="B73" s="63">
        <v>1359799.98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1359799.98</v>
      </c>
      <c r="H73" s="63">
        <f t="shared" si="21"/>
        <v>0</v>
      </c>
      <c r="I73" s="63">
        <f t="shared" si="22"/>
        <v>1359799.98</v>
      </c>
      <c r="J73" s="145" t="s">
        <v>432</v>
      </c>
    </row>
    <row r="74" spans="1:10" x14ac:dyDescent="0.25">
      <c r="A74" s="64" t="s">
        <v>89</v>
      </c>
      <c r="B74" s="63">
        <v>4.0999999999999996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4.0999999999999996</v>
      </c>
      <c r="H74" s="63">
        <f t="shared" si="21"/>
        <v>0</v>
      </c>
      <c r="I74" s="63">
        <f t="shared" si="22"/>
        <v>4.0999999999999996</v>
      </c>
      <c r="J74" s="145" t="s">
        <v>433</v>
      </c>
    </row>
    <row r="75" spans="1:10" x14ac:dyDescent="0.25">
      <c r="A75" s="64" t="s">
        <v>90</v>
      </c>
      <c r="B75" s="63">
        <v>74709.240000000005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74709.240000000005</v>
      </c>
      <c r="H75" s="63">
        <f t="shared" si="21"/>
        <v>0</v>
      </c>
      <c r="I75" s="63">
        <f t="shared" si="22"/>
        <v>74709.240000000005</v>
      </c>
      <c r="J75" s="145" t="s">
        <v>434</v>
      </c>
    </row>
    <row r="76" spans="1:10" x14ac:dyDescent="0.25">
      <c r="A76" s="64" t="s">
        <v>91</v>
      </c>
      <c r="B76" s="63">
        <v>125268.68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125268.68</v>
      </c>
      <c r="H76" s="63">
        <f t="shared" si="21"/>
        <v>0</v>
      </c>
      <c r="I76" s="63">
        <f t="shared" si="22"/>
        <v>125268.68</v>
      </c>
      <c r="J76" s="145" t="s">
        <v>435</v>
      </c>
    </row>
    <row r="77" spans="1:10" x14ac:dyDescent="0.25">
      <c r="A77" s="64" t="s">
        <v>92</v>
      </c>
      <c r="B77" s="63">
        <v>597524.13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597524.13</v>
      </c>
      <c r="H77" s="63">
        <f t="shared" si="21"/>
        <v>0</v>
      </c>
      <c r="I77" s="63">
        <f t="shared" si="22"/>
        <v>597524.13</v>
      </c>
      <c r="J77" s="145" t="s">
        <v>436</v>
      </c>
    </row>
    <row r="78" spans="1:10" x14ac:dyDescent="0.25">
      <c r="A78" s="64" t="s">
        <v>93</v>
      </c>
      <c r="B78" s="63">
        <v>-221613.68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-221613.68</v>
      </c>
      <c r="H78" s="63">
        <f t="shared" si="21"/>
        <v>0</v>
      </c>
      <c r="I78" s="63">
        <f t="shared" si="22"/>
        <v>-221613.68</v>
      </c>
      <c r="J78" s="145" t="s">
        <v>437</v>
      </c>
    </row>
    <row r="79" spans="1:10" x14ac:dyDescent="0.25">
      <c r="A79" s="64" t="s">
        <v>94</v>
      </c>
      <c r="B79" s="63">
        <v>149247.73000000001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149247.73000000001</v>
      </c>
      <c r="H79" s="63">
        <f t="shared" si="21"/>
        <v>0</v>
      </c>
      <c r="I79" s="63">
        <f t="shared" si="22"/>
        <v>149247.73000000001</v>
      </c>
      <c r="J79" s="145" t="s">
        <v>438</v>
      </c>
    </row>
    <row r="80" spans="1:10" x14ac:dyDescent="0.25">
      <c r="A80" s="64" t="s">
        <v>95</v>
      </c>
      <c r="B80" s="63">
        <v>178394.13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178394.13</v>
      </c>
      <c r="H80" s="63">
        <f t="shared" si="21"/>
        <v>0</v>
      </c>
      <c r="I80" s="63">
        <f t="shared" si="22"/>
        <v>178394.13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199414.82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199414.82</v>
      </c>
      <c r="H82" s="63">
        <f t="shared" si="21"/>
        <v>0</v>
      </c>
      <c r="I82" s="63">
        <f t="shared" si="22"/>
        <v>199414.82</v>
      </c>
      <c r="J82" s="145" t="s">
        <v>440</v>
      </c>
    </row>
    <row r="83" spans="1:10" x14ac:dyDescent="0.25">
      <c r="A83" s="64" t="s">
        <v>98</v>
      </c>
      <c r="B83" s="63">
        <v>22694.91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22694.91</v>
      </c>
      <c r="H83" s="63">
        <f t="shared" si="21"/>
        <v>0</v>
      </c>
      <c r="I83" s="63">
        <f t="shared" si="22"/>
        <v>22694.91</v>
      </c>
      <c r="J83" s="145" t="s">
        <v>441</v>
      </c>
    </row>
    <row r="84" spans="1:10" x14ac:dyDescent="0.25">
      <c r="A84" s="64" t="s">
        <v>99</v>
      </c>
      <c r="B84" s="63">
        <v>-120232.99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-120232.99</v>
      </c>
      <c r="H84" s="63">
        <f t="shared" si="21"/>
        <v>0</v>
      </c>
      <c r="I84" s="63">
        <f t="shared" si="22"/>
        <v>-120232.99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32698.67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32698.67</v>
      </c>
      <c r="H86" s="63">
        <f t="shared" si="21"/>
        <v>0</v>
      </c>
      <c r="I86" s="63">
        <f t="shared" si="22"/>
        <v>32698.67</v>
      </c>
      <c r="J86" s="145" t="s">
        <v>443</v>
      </c>
    </row>
    <row r="87" spans="1:10" x14ac:dyDescent="0.25">
      <c r="A87" s="64" t="s">
        <v>102</v>
      </c>
      <c r="B87" s="63">
        <v>64758.400000000001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64758.400000000001</v>
      </c>
      <c r="H87" s="63">
        <f t="shared" si="21"/>
        <v>0</v>
      </c>
      <c r="I87" s="63">
        <f t="shared" si="22"/>
        <v>64758.400000000001</v>
      </c>
      <c r="J87" s="145" t="s">
        <v>444</v>
      </c>
    </row>
    <row r="88" spans="1:10" x14ac:dyDescent="0.25">
      <c r="A88" s="64" t="s">
        <v>103</v>
      </c>
      <c r="B88" s="63">
        <v>74951.31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74951.31</v>
      </c>
      <c r="H88" s="63">
        <f t="shared" si="21"/>
        <v>0</v>
      </c>
      <c r="I88" s="63">
        <f t="shared" si="22"/>
        <v>74951.31</v>
      </c>
      <c r="J88" s="145" t="s">
        <v>445</v>
      </c>
    </row>
    <row r="89" spans="1:10" x14ac:dyDescent="0.25">
      <c r="A89" s="64" t="s">
        <v>104</v>
      </c>
      <c r="B89" s="63">
        <v>105482.03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105482.03</v>
      </c>
      <c r="H89" s="63">
        <f t="shared" si="21"/>
        <v>0</v>
      </c>
      <c r="I89" s="63">
        <f t="shared" si="22"/>
        <v>105482.03</v>
      </c>
      <c r="J89" s="145" t="s">
        <v>446</v>
      </c>
    </row>
    <row r="90" spans="1:10" x14ac:dyDescent="0.25">
      <c r="A90" s="64" t="s">
        <v>105</v>
      </c>
      <c r="B90" s="63">
        <v>205872.52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205872.52</v>
      </c>
      <c r="H90" s="63">
        <f t="shared" si="21"/>
        <v>0</v>
      </c>
      <c r="I90" s="63">
        <f t="shared" si="22"/>
        <v>205872.52</v>
      </c>
      <c r="J90" s="145" t="s">
        <v>447</v>
      </c>
    </row>
    <row r="91" spans="1:10" x14ac:dyDescent="0.25">
      <c r="A91" s="64" t="s">
        <v>106</v>
      </c>
      <c r="B91" s="63">
        <v>556688.68000000005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556688.68000000005</v>
      </c>
      <c r="H91" s="63">
        <f t="shared" si="21"/>
        <v>0</v>
      </c>
      <c r="I91" s="63">
        <f t="shared" si="22"/>
        <v>556688.68000000005</v>
      </c>
      <c r="J91" s="145" t="s">
        <v>448</v>
      </c>
    </row>
    <row r="92" spans="1:10" x14ac:dyDescent="0.25">
      <c r="A92" s="64" t="s">
        <v>107</v>
      </c>
      <c r="B92" s="63">
        <v>958465.68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958465.68</v>
      </c>
      <c r="H92" s="63">
        <f t="shared" si="21"/>
        <v>0</v>
      </c>
      <c r="I92" s="63">
        <f t="shared" si="22"/>
        <v>958465.68</v>
      </c>
      <c r="J92" s="145" t="s">
        <v>449</v>
      </c>
    </row>
    <row r="93" spans="1:10" x14ac:dyDescent="0.25">
      <c r="A93" s="64" t="s">
        <v>108</v>
      </c>
      <c r="B93" s="63">
        <v>370134.12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370134.12</v>
      </c>
      <c r="H93" s="63">
        <f t="shared" si="21"/>
        <v>0</v>
      </c>
      <c r="I93" s="63">
        <f t="shared" si="22"/>
        <v>370134.12</v>
      </c>
      <c r="J93" s="145" t="s">
        <v>450</v>
      </c>
    </row>
    <row r="94" spans="1:10" x14ac:dyDescent="0.25">
      <c r="A94" s="64" t="s">
        <v>109</v>
      </c>
      <c r="B94" s="63">
        <v>529368.82999999996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529368.82999999996</v>
      </c>
      <c r="H94" s="63">
        <f t="shared" si="21"/>
        <v>0</v>
      </c>
      <c r="I94" s="63">
        <f t="shared" si="22"/>
        <v>529368.82999999996</v>
      </c>
      <c r="J94" s="145" t="s">
        <v>451</v>
      </c>
    </row>
    <row r="95" spans="1:10" x14ac:dyDescent="0.25">
      <c r="A95" s="64" t="s">
        <v>110</v>
      </c>
      <c r="B95" s="63">
        <v>33736.449999999997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33736.449999999997</v>
      </c>
      <c r="H95" s="63">
        <f t="shared" si="21"/>
        <v>0</v>
      </c>
      <c r="I95" s="63">
        <f t="shared" si="22"/>
        <v>33736.449999999997</v>
      </c>
      <c r="J95" s="145" t="s">
        <v>452</v>
      </c>
    </row>
    <row r="96" spans="1:10" x14ac:dyDescent="0.25">
      <c r="A96" s="64" t="s">
        <v>111</v>
      </c>
      <c r="B96" s="63">
        <v>195917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195917</v>
      </c>
      <c r="H96" s="63">
        <f t="shared" si="21"/>
        <v>0</v>
      </c>
      <c r="I96" s="63">
        <f t="shared" si="22"/>
        <v>195917</v>
      </c>
      <c r="J96" s="145" t="s">
        <v>453</v>
      </c>
    </row>
    <row r="97" spans="1:10" x14ac:dyDescent="0.25">
      <c r="A97" s="64" t="s">
        <v>112</v>
      </c>
      <c r="B97" s="63">
        <v>2548041.42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2548041.42</v>
      </c>
      <c r="H97" s="63">
        <f t="shared" si="21"/>
        <v>0</v>
      </c>
      <c r="I97" s="63">
        <f t="shared" si="22"/>
        <v>2548041.42</v>
      </c>
      <c r="J97" s="145" t="s">
        <v>454</v>
      </c>
    </row>
    <row r="98" spans="1:10" x14ac:dyDescent="0.25">
      <c r="A98" s="64" t="s">
        <v>113</v>
      </c>
      <c r="B98" s="63">
        <v>75702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75702</v>
      </c>
      <c r="H98" s="63">
        <f t="shared" si="21"/>
        <v>0</v>
      </c>
      <c r="I98" s="63">
        <f t="shared" si="22"/>
        <v>75702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12110.05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12110.05</v>
      </c>
      <c r="I101" s="63">
        <f t="shared" si="22"/>
        <v>12110.05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2139.8200000000002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2139.8200000000002</v>
      </c>
      <c r="I105" s="63">
        <f t="shared" ref="I105" si="25">SUM(G105:H105)</f>
        <v>2139.8200000000002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179947.43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179947.43</v>
      </c>
      <c r="I108" s="63">
        <f t="shared" si="22"/>
        <v>179947.43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-2531.52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-2531.52</v>
      </c>
      <c r="I109" s="63">
        <f t="shared" si="22"/>
        <v>-2531.52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75113.600000000006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75113.600000000006</v>
      </c>
      <c r="I110" s="63">
        <f t="shared" si="22"/>
        <v>75113.600000000006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13144.38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13144.38</v>
      </c>
      <c r="I111" s="63">
        <f t="shared" si="22"/>
        <v>13144.38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1547.66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1547.66</v>
      </c>
      <c r="I113" s="63">
        <f t="shared" si="22"/>
        <v>1547.66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0.86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0.86</v>
      </c>
      <c r="I114" s="63">
        <f t="shared" si="22"/>
        <v>0.86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25792.95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25792.95</v>
      </c>
      <c r="I115" s="63">
        <f t="shared" si="22"/>
        <v>25792.95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5822.03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5822.03</v>
      </c>
      <c r="I116" s="63">
        <f t="shared" si="22"/>
        <v>5822.03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5645.48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5645.48</v>
      </c>
      <c r="I120" s="63">
        <f t="shared" si="22"/>
        <v>5645.48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19279.599999999999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19279.599999999999</v>
      </c>
      <c r="I121" s="63">
        <f t="shared" si="22"/>
        <v>19279.599999999999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11633.35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11633.35</v>
      </c>
      <c r="I123" s="63">
        <f t="shared" si="22"/>
        <v>11633.35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12986.53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12986.53</v>
      </c>
      <c r="I124" s="63">
        <f t="shared" si="22"/>
        <v>12986.53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43836.17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43836.17</v>
      </c>
      <c r="I125" s="63">
        <f t="shared" si="22"/>
        <v>43836.17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36.700000000000003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36.700000000000003</v>
      </c>
      <c r="I126" s="63">
        <f t="shared" si="22"/>
        <v>36.700000000000003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29209.02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29209.02</v>
      </c>
      <c r="I127" s="63">
        <f t="shared" si="22"/>
        <v>29209.02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0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0</v>
      </c>
      <c r="I129" s="63">
        <f t="shared" si="22"/>
        <v>0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709.48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709.48</v>
      </c>
      <c r="I130" s="63">
        <f t="shared" si="22"/>
        <v>709.48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66763.179999999993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66763.179999999993</v>
      </c>
      <c r="I131" s="63">
        <f t="shared" si="22"/>
        <v>66763.179999999993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134.09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134.09</v>
      </c>
      <c r="I137" s="61">
        <f t="shared" si="27"/>
        <v>134.09</v>
      </c>
      <c r="J137" s="145" t="s">
        <v>477</v>
      </c>
    </row>
    <row r="138" spans="1:10" x14ac:dyDescent="0.25">
      <c r="A138" s="64" t="s">
        <v>151</v>
      </c>
      <c r="B138" s="63">
        <f>SUM(B70:B137)</f>
        <v>8985304.1600000001</v>
      </c>
      <c r="C138" s="63">
        <f t="shared" ref="C138:I138" si="28">SUM(C70:C137)</f>
        <v>503320.86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8985304.1600000001</v>
      </c>
      <c r="H138" s="63">
        <f t="shared" si="28"/>
        <v>503320.86</v>
      </c>
      <c r="I138" s="63">
        <f t="shared" si="28"/>
        <v>9488625.0199999977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223776.8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223776.8</v>
      </c>
      <c r="H140" s="63">
        <f t="shared" si="29"/>
        <v>0</v>
      </c>
      <c r="I140" s="63">
        <f t="shared" ref="I140:I167" si="30">SUM(G140:H140)</f>
        <v>223776.8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3692.27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3692.27</v>
      </c>
      <c r="H142" s="63">
        <f t="shared" si="29"/>
        <v>0</v>
      </c>
      <c r="I142" s="63">
        <f t="shared" si="30"/>
        <v>3692.27</v>
      </c>
      <c r="J142" s="145" t="s">
        <v>480</v>
      </c>
    </row>
    <row r="143" spans="1:10" x14ac:dyDescent="0.25">
      <c r="A143" s="64" t="s">
        <v>156</v>
      </c>
      <c r="B143" s="63">
        <v>149528.15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149528.15</v>
      </c>
      <c r="H143" s="63">
        <f t="shared" si="29"/>
        <v>0</v>
      </c>
      <c r="I143" s="63">
        <f t="shared" si="30"/>
        <v>149528.15</v>
      </c>
      <c r="J143" s="145" t="s">
        <v>481</v>
      </c>
    </row>
    <row r="144" spans="1:10" x14ac:dyDescent="0.25">
      <c r="A144" s="64" t="s">
        <v>157</v>
      </c>
      <c r="B144" s="63">
        <v>88527.71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88527.71</v>
      </c>
      <c r="H144" s="63">
        <f t="shared" si="29"/>
        <v>0</v>
      </c>
      <c r="I144" s="63">
        <f t="shared" si="30"/>
        <v>88527.71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25">
      <c r="A147" s="64" t="s">
        <v>160</v>
      </c>
      <c r="B147" s="63">
        <v>189307.34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189307.34</v>
      </c>
      <c r="H147" s="63">
        <f t="shared" si="29"/>
        <v>0</v>
      </c>
      <c r="I147" s="63">
        <f t="shared" si="30"/>
        <v>189307.34</v>
      </c>
      <c r="J147" s="145" t="s">
        <v>484</v>
      </c>
    </row>
    <row r="148" spans="1:10" x14ac:dyDescent="0.25">
      <c r="A148" s="64" t="s">
        <v>161</v>
      </c>
      <c r="B148" s="63">
        <v>7653.88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7653.88</v>
      </c>
      <c r="H148" s="63">
        <f t="shared" si="29"/>
        <v>0</v>
      </c>
      <c r="I148" s="63">
        <f t="shared" si="30"/>
        <v>7653.88</v>
      </c>
      <c r="J148" s="145" t="s">
        <v>485</v>
      </c>
    </row>
    <row r="149" spans="1:10" x14ac:dyDescent="0.25">
      <c r="A149" s="64" t="s">
        <v>162</v>
      </c>
      <c r="B149" s="63">
        <v>94717.47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94717.47</v>
      </c>
      <c r="H149" s="63">
        <f t="shared" si="29"/>
        <v>0</v>
      </c>
      <c r="I149" s="63">
        <f t="shared" si="30"/>
        <v>94717.47</v>
      </c>
      <c r="J149" s="145" t="s">
        <v>486</v>
      </c>
    </row>
    <row r="150" spans="1:10" x14ac:dyDescent="0.25">
      <c r="A150" s="64" t="s">
        <v>163</v>
      </c>
      <c r="B150" s="63">
        <v>36830.410000000003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36830.410000000003</v>
      </c>
      <c r="H150" s="63">
        <f t="shared" si="29"/>
        <v>0</v>
      </c>
      <c r="I150" s="63">
        <f t="shared" si="30"/>
        <v>36830.410000000003</v>
      </c>
      <c r="J150" s="145" t="s">
        <v>487</v>
      </c>
    </row>
    <row r="151" spans="1:10" x14ac:dyDescent="0.25">
      <c r="A151" s="64" t="s">
        <v>164</v>
      </c>
      <c r="B151" s="63">
        <v>169298.51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169298.51</v>
      </c>
      <c r="H151" s="63">
        <f t="shared" si="29"/>
        <v>0</v>
      </c>
      <c r="I151" s="63">
        <f t="shared" si="30"/>
        <v>169298.51</v>
      </c>
      <c r="J151" s="145" t="s">
        <v>488</v>
      </c>
    </row>
    <row r="152" spans="1:10" x14ac:dyDescent="0.25">
      <c r="A152" s="64" t="s">
        <v>165</v>
      </c>
      <c r="B152" s="63">
        <v>-3950.9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-3950.9</v>
      </c>
      <c r="H152" s="63">
        <f t="shared" si="29"/>
        <v>0</v>
      </c>
      <c r="I152" s="63">
        <f t="shared" si="30"/>
        <v>-3950.9</v>
      </c>
      <c r="J152" s="145" t="s">
        <v>489</v>
      </c>
    </row>
    <row r="153" spans="1:10" x14ac:dyDescent="0.25">
      <c r="A153" s="64" t="s">
        <v>166</v>
      </c>
      <c r="B153" s="63">
        <v>2518.0100000000002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2518.0100000000002</v>
      </c>
      <c r="H153" s="63">
        <f t="shared" si="29"/>
        <v>0</v>
      </c>
      <c r="I153" s="63">
        <f t="shared" si="30"/>
        <v>2518.0100000000002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25">
      <c r="A156" s="64" t="s">
        <v>169</v>
      </c>
      <c r="B156" s="63">
        <v>9711.07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9711.07</v>
      </c>
      <c r="H156" s="63">
        <f t="shared" si="29"/>
        <v>0</v>
      </c>
      <c r="I156" s="63">
        <f t="shared" si="30"/>
        <v>9711.07</v>
      </c>
      <c r="J156" s="145" t="s">
        <v>492</v>
      </c>
    </row>
    <row r="157" spans="1:10" x14ac:dyDescent="0.25">
      <c r="A157" s="64" t="s">
        <v>170</v>
      </c>
      <c r="B157" s="63">
        <v>370393.56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370393.56</v>
      </c>
      <c r="H157" s="63">
        <f t="shared" si="29"/>
        <v>0</v>
      </c>
      <c r="I157" s="63">
        <f t="shared" si="30"/>
        <v>370393.56</v>
      </c>
      <c r="J157" s="145" t="s">
        <v>493</v>
      </c>
    </row>
    <row r="158" spans="1:10" x14ac:dyDescent="0.25">
      <c r="A158" s="64" t="s">
        <v>171</v>
      </c>
      <c r="B158" s="63">
        <v>815283.31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815283.31</v>
      </c>
      <c r="H158" s="63">
        <f t="shared" si="29"/>
        <v>0</v>
      </c>
      <c r="I158" s="63">
        <f t="shared" si="30"/>
        <v>815283.31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25">
      <c r="A160" s="64" t="s">
        <v>173</v>
      </c>
      <c r="B160" s="63">
        <v>4946.96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4946.96</v>
      </c>
      <c r="H160" s="63">
        <f t="shared" si="29"/>
        <v>0</v>
      </c>
      <c r="I160" s="63">
        <f t="shared" si="30"/>
        <v>4946.96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2320895.7300000004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2320895.7300000004</v>
      </c>
      <c r="H168" s="63">
        <f t="shared" si="31"/>
        <v>0</v>
      </c>
      <c r="I168" s="63">
        <f t="shared" si="31"/>
        <v>2320895.7300000004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308348.53999999998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308348.53999999998</v>
      </c>
      <c r="H170" s="63">
        <f t="shared" si="32"/>
        <v>0</v>
      </c>
      <c r="I170" s="63">
        <f t="shared" ref="I170:I205" si="33">SUM(G170:H170)</f>
        <v>308348.53999999998</v>
      </c>
      <c r="J170" s="145" t="s">
        <v>498</v>
      </c>
    </row>
    <row r="171" spans="1:10" x14ac:dyDescent="0.25">
      <c r="A171" s="64" t="s">
        <v>184</v>
      </c>
      <c r="B171" s="63">
        <v>142996.51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142996.51</v>
      </c>
      <c r="H171" s="63">
        <f t="shared" si="32"/>
        <v>0</v>
      </c>
      <c r="I171" s="63">
        <f t="shared" si="33"/>
        <v>142996.51</v>
      </c>
      <c r="J171" s="145" t="s">
        <v>499</v>
      </c>
    </row>
    <row r="172" spans="1:10" x14ac:dyDescent="0.25">
      <c r="A172" s="64" t="s">
        <v>185</v>
      </c>
      <c r="B172" s="63">
        <v>172594.01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172594.01</v>
      </c>
      <c r="H172" s="63">
        <f t="shared" si="32"/>
        <v>0</v>
      </c>
      <c r="I172" s="63">
        <f t="shared" si="33"/>
        <v>172594.01</v>
      </c>
      <c r="J172" s="145" t="s">
        <v>500</v>
      </c>
    </row>
    <row r="173" spans="1:10" x14ac:dyDescent="0.25">
      <c r="A173" s="64" t="s">
        <v>186</v>
      </c>
      <c r="B173" s="63">
        <v>267910.44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267910.44</v>
      </c>
      <c r="H173" s="63">
        <f t="shared" si="32"/>
        <v>0</v>
      </c>
      <c r="I173" s="63">
        <f t="shared" si="33"/>
        <v>267910.44</v>
      </c>
      <c r="J173" s="145" t="s">
        <v>501</v>
      </c>
    </row>
    <row r="174" spans="1:10" x14ac:dyDescent="0.25">
      <c r="A174" s="64" t="s">
        <v>187</v>
      </c>
      <c r="B174" s="63">
        <v>445124.5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445124.5</v>
      </c>
      <c r="H174" s="63">
        <f t="shared" si="32"/>
        <v>0</v>
      </c>
      <c r="I174" s="63">
        <f t="shared" si="33"/>
        <v>445124.5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25">
      <c r="A176" s="64" t="s">
        <v>189</v>
      </c>
      <c r="B176" s="63">
        <v>29950.26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29950.26</v>
      </c>
      <c r="H176" s="63">
        <f t="shared" si="32"/>
        <v>0</v>
      </c>
      <c r="I176" s="63">
        <f t="shared" si="33"/>
        <v>29950.26</v>
      </c>
      <c r="J176" s="145" t="s">
        <v>504</v>
      </c>
    </row>
    <row r="177" spans="1:10" x14ac:dyDescent="0.25">
      <c r="A177" s="64" t="s">
        <v>190</v>
      </c>
      <c r="B177" s="63">
        <v>367944.62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367944.62</v>
      </c>
      <c r="H177" s="63">
        <f t="shared" si="32"/>
        <v>0</v>
      </c>
      <c r="I177" s="63">
        <f t="shared" si="33"/>
        <v>367944.62</v>
      </c>
      <c r="J177" s="145" t="s">
        <v>505</v>
      </c>
    </row>
    <row r="178" spans="1:10" x14ac:dyDescent="0.25">
      <c r="A178" s="64" t="s">
        <v>191</v>
      </c>
      <c r="B178" s="63">
        <v>1045844.05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1045844.05</v>
      </c>
      <c r="H178" s="63">
        <f t="shared" si="32"/>
        <v>0</v>
      </c>
      <c r="I178" s="63">
        <f t="shared" si="33"/>
        <v>1045844.05</v>
      </c>
      <c r="J178" s="145" t="s">
        <v>506</v>
      </c>
    </row>
    <row r="179" spans="1:10" x14ac:dyDescent="0.25">
      <c r="A179" s="64" t="s">
        <v>192</v>
      </c>
      <c r="B179" s="63">
        <v>196450.36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196450.36</v>
      </c>
      <c r="H179" s="63">
        <f t="shared" si="32"/>
        <v>0</v>
      </c>
      <c r="I179" s="63">
        <f t="shared" si="33"/>
        <v>196450.36</v>
      </c>
      <c r="J179" s="145" t="s">
        <v>507</v>
      </c>
    </row>
    <row r="180" spans="1:10" x14ac:dyDescent="0.25">
      <c r="A180" s="64" t="s">
        <v>193</v>
      </c>
      <c r="B180" s="63">
        <v>33317.839999999997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33317.839999999997</v>
      </c>
      <c r="H180" s="63">
        <f t="shared" si="32"/>
        <v>0</v>
      </c>
      <c r="I180" s="63">
        <f t="shared" si="33"/>
        <v>33317.839999999997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25">
      <c r="A182" s="64" t="s">
        <v>195</v>
      </c>
      <c r="B182" s="63">
        <v>434176.26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434176.26</v>
      </c>
      <c r="H182" s="63">
        <f t="shared" si="32"/>
        <v>0</v>
      </c>
      <c r="I182" s="63">
        <f t="shared" si="33"/>
        <v>434176.26</v>
      </c>
      <c r="J182" s="145" t="s">
        <v>509</v>
      </c>
    </row>
    <row r="183" spans="1:10" x14ac:dyDescent="0.25">
      <c r="A183" s="64" t="s">
        <v>196</v>
      </c>
      <c r="B183" s="63">
        <v>3849733.96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3849733.96</v>
      </c>
      <c r="H183" s="63">
        <f t="shared" si="32"/>
        <v>0</v>
      </c>
      <c r="I183" s="63">
        <f t="shared" si="33"/>
        <v>3849733.96</v>
      </c>
      <c r="J183" s="145" t="s">
        <v>510</v>
      </c>
    </row>
    <row r="184" spans="1:10" x14ac:dyDescent="0.25">
      <c r="A184" s="64" t="s">
        <v>197</v>
      </c>
      <c r="B184" s="63">
        <v>1029392.64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1029392.64</v>
      </c>
      <c r="H184" s="63">
        <f t="shared" si="32"/>
        <v>0</v>
      </c>
      <c r="I184" s="63">
        <f t="shared" si="33"/>
        <v>1029392.64</v>
      </c>
      <c r="J184" s="145" t="s">
        <v>511</v>
      </c>
    </row>
    <row r="185" spans="1:10" x14ac:dyDescent="0.25">
      <c r="A185" s="64" t="s">
        <v>198</v>
      </c>
      <c r="B185" s="63">
        <v>8482.61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8482.61</v>
      </c>
      <c r="H185" s="63">
        <f t="shared" si="32"/>
        <v>0</v>
      </c>
      <c r="I185" s="63">
        <f t="shared" si="33"/>
        <v>8482.61</v>
      </c>
      <c r="J185" s="145" t="s">
        <v>512</v>
      </c>
    </row>
    <row r="186" spans="1:10" x14ac:dyDescent="0.25">
      <c r="A186" s="64" t="s">
        <v>199</v>
      </c>
      <c r="B186" s="63">
        <v>273854.65999999997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273854.65999999997</v>
      </c>
      <c r="H186" s="63">
        <f t="shared" si="32"/>
        <v>0</v>
      </c>
      <c r="I186" s="63">
        <f t="shared" si="33"/>
        <v>273854.65999999997</v>
      </c>
      <c r="J186" s="145" t="s">
        <v>513</v>
      </c>
    </row>
    <row r="187" spans="1:10" x14ac:dyDescent="0.25">
      <c r="A187" s="64" t="s">
        <v>200</v>
      </c>
      <c r="B187" s="63">
        <v>56528.29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56528.29</v>
      </c>
      <c r="H187" s="63">
        <f t="shared" si="32"/>
        <v>0</v>
      </c>
      <c r="I187" s="63">
        <f t="shared" si="33"/>
        <v>56528.29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171364.06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171364.06</v>
      </c>
      <c r="I189" s="63">
        <f t="shared" si="33"/>
        <v>171364.06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23589.78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23589.78</v>
      </c>
      <c r="I190" s="63">
        <f t="shared" si="33"/>
        <v>23589.78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2064527.04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2064527.04</v>
      </c>
      <c r="I191" s="63">
        <f t="shared" si="33"/>
        <v>2064527.04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265716.65999999997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265716.65999999997</v>
      </c>
      <c r="I192" s="63">
        <f t="shared" si="33"/>
        <v>265716.65999999997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111873.3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111873.3</v>
      </c>
      <c r="I193" s="63">
        <f t="shared" si="33"/>
        <v>111873.3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13061.08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13061.08</v>
      </c>
      <c r="I194" s="63">
        <f t="shared" si="33"/>
        <v>13061.08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136819.35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136819.35</v>
      </c>
      <c r="I195" s="63">
        <f t="shared" si="33"/>
        <v>136819.35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1561429.65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1561429.65</v>
      </c>
      <c r="I196" s="63">
        <f t="shared" si="33"/>
        <v>1561429.65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15100.22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15100.22</v>
      </c>
      <c r="I197" s="63">
        <f t="shared" si="33"/>
        <v>15100.22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2482.0500000000002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2482.0500000000002</v>
      </c>
      <c r="I198" s="63">
        <f t="shared" si="33"/>
        <v>2482.0500000000002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9361.9699999999993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9361.9699999999993</v>
      </c>
      <c r="I199" s="63">
        <f t="shared" si="33"/>
        <v>9361.9699999999993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840595.41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840595.41</v>
      </c>
      <c r="I200" s="63">
        <f t="shared" si="33"/>
        <v>840595.41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60281.01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60281.01</v>
      </c>
      <c r="I201" s="63">
        <f t="shared" si="33"/>
        <v>60281.01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7964.23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7964.23</v>
      </c>
      <c r="I202" s="63">
        <f t="shared" si="33"/>
        <v>7964.23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552527.12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552527.12</v>
      </c>
      <c r="I203" s="63">
        <f t="shared" si="33"/>
        <v>552527.12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51655.08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51655.08</v>
      </c>
      <c r="I204" s="63">
        <f t="shared" si="33"/>
        <v>51655.08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67044.009999999995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67044.009999999995</v>
      </c>
      <c r="I205" s="61">
        <f t="shared" si="33"/>
        <v>67044.009999999995</v>
      </c>
      <c r="J205" s="145" t="s">
        <v>531</v>
      </c>
    </row>
    <row r="206" spans="1:10" x14ac:dyDescent="0.25">
      <c r="A206" s="64" t="s">
        <v>219</v>
      </c>
      <c r="B206" s="63">
        <f>SUM(B170:B205)</f>
        <v>8662649.5499999989</v>
      </c>
      <c r="C206" s="63">
        <f t="shared" ref="C206:I206" si="34">SUM(C170:C205)</f>
        <v>5955392.0199999996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8662649.5499999989</v>
      </c>
      <c r="H206" s="63">
        <f t="shared" si="34"/>
        <v>5955392.0199999996</v>
      </c>
      <c r="I206" s="63">
        <f t="shared" si="34"/>
        <v>14618041.570000002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18401.939999999999</v>
      </c>
      <c r="E208" s="63">
        <v>10687.83</v>
      </c>
      <c r="F208" s="63">
        <v>7714.11</v>
      </c>
      <c r="G208" s="63">
        <f>B208+E208</f>
        <v>10687.83</v>
      </c>
      <c r="H208" s="63">
        <f t="shared" ref="H208:H212" si="35">C208+F208</f>
        <v>7714.11</v>
      </c>
      <c r="I208" s="63">
        <f t="shared" ref="I208:I211" si="36">SUM(G208:H208)</f>
        <v>18401.939999999999</v>
      </c>
      <c r="J208" s="145" t="s">
        <v>533</v>
      </c>
    </row>
    <row r="209" spans="1:10" x14ac:dyDescent="0.25">
      <c r="A209" s="64" t="s">
        <v>222</v>
      </c>
      <c r="B209" s="78">
        <v>883797.17</v>
      </c>
      <c r="C209" s="78">
        <v>660492.51</v>
      </c>
      <c r="D209" s="78">
        <v>170916.59</v>
      </c>
      <c r="E209" s="78">
        <v>106993.76</v>
      </c>
      <c r="F209" s="78">
        <v>63922.83</v>
      </c>
      <c r="G209" s="63">
        <f t="shared" ref="G209:G212" si="37">B209+E209</f>
        <v>990790.93</v>
      </c>
      <c r="H209" s="63">
        <f t="shared" si="35"/>
        <v>724415.34</v>
      </c>
      <c r="I209" s="63">
        <f t="shared" si="36"/>
        <v>1715206.27</v>
      </c>
      <c r="J209" s="165" t="s">
        <v>657</v>
      </c>
    </row>
    <row r="210" spans="1:10" x14ac:dyDescent="0.25">
      <c r="A210" s="64" t="s">
        <v>223</v>
      </c>
      <c r="B210" s="78">
        <v>65617.51999999999</v>
      </c>
      <c r="C210" s="78">
        <v>35583.370000000003</v>
      </c>
      <c r="D210" s="78">
        <v>2594841.87</v>
      </c>
      <c r="E210" s="78">
        <v>1507084.15</v>
      </c>
      <c r="F210" s="78">
        <v>1087757.72</v>
      </c>
      <c r="G210" s="63">
        <f t="shared" si="37"/>
        <v>1572701.67</v>
      </c>
      <c r="H210" s="63">
        <f t="shared" si="35"/>
        <v>1123341.0900000001</v>
      </c>
      <c r="I210" s="63">
        <f t="shared" si="36"/>
        <v>2696042.76</v>
      </c>
      <c r="J210" s="165" t="s">
        <v>658</v>
      </c>
    </row>
    <row r="211" spans="1:10" x14ac:dyDescent="0.25">
      <c r="A211" s="64" t="s">
        <v>224</v>
      </c>
      <c r="B211" s="63">
        <v>2867392.05</v>
      </c>
      <c r="C211" s="63">
        <v>740630.89</v>
      </c>
      <c r="D211" s="63">
        <v>0.17</v>
      </c>
      <c r="E211" s="63">
        <v>0.11</v>
      </c>
      <c r="F211" s="63">
        <v>0.06</v>
      </c>
      <c r="G211" s="63">
        <f t="shared" si="37"/>
        <v>2867392.1599999997</v>
      </c>
      <c r="H211" s="63">
        <f t="shared" si="35"/>
        <v>740630.95000000007</v>
      </c>
      <c r="I211" s="63">
        <f t="shared" si="36"/>
        <v>3608023.11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3816806.7399999998</v>
      </c>
      <c r="C213" s="63">
        <f t="shared" ref="C213:I213" si="38">SUM(C208:C212)</f>
        <v>1436706.77</v>
      </c>
      <c r="D213" s="63">
        <f t="shared" si="38"/>
        <v>2784160.57</v>
      </c>
      <c r="E213" s="63">
        <f t="shared" si="38"/>
        <v>1624765.85</v>
      </c>
      <c r="F213" s="63">
        <f t="shared" si="38"/>
        <v>1159394.72</v>
      </c>
      <c r="G213" s="63">
        <f t="shared" si="38"/>
        <v>5441572.5899999999</v>
      </c>
      <c r="H213" s="63">
        <f t="shared" si="38"/>
        <v>2596101.4900000002</v>
      </c>
      <c r="I213" s="63">
        <f t="shared" si="38"/>
        <v>8037674.0800000001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2071416.41</v>
      </c>
      <c r="C215" s="63">
        <v>791502.71</v>
      </c>
      <c r="D215" s="63">
        <v>257090.85</v>
      </c>
      <c r="E215" s="63">
        <v>149318.35999999999</v>
      </c>
      <c r="F215" s="63">
        <v>107772.49</v>
      </c>
      <c r="G215" s="63">
        <f t="shared" ref="G215:H221" si="39">B215+E215</f>
        <v>2220734.77</v>
      </c>
      <c r="H215" s="63">
        <f t="shared" si="39"/>
        <v>899275.2</v>
      </c>
      <c r="I215" s="63">
        <f t="shared" ref="I215:I221" si="40">SUM(G215:H215)</f>
        <v>3120009.9699999997</v>
      </c>
      <c r="J215" s="145" t="s">
        <v>536</v>
      </c>
    </row>
    <row r="216" spans="1:10" x14ac:dyDescent="0.25">
      <c r="A216" s="64" t="s">
        <v>229</v>
      </c>
      <c r="B216" s="63">
        <v>141837.07</v>
      </c>
      <c r="C216" s="63">
        <v>69890.289999999994</v>
      </c>
      <c r="D216" s="63">
        <v>210804.55</v>
      </c>
      <c r="E216" s="63">
        <v>122435.29</v>
      </c>
      <c r="F216" s="63">
        <v>88369.26</v>
      </c>
      <c r="G216" s="63">
        <f t="shared" si="39"/>
        <v>264272.36</v>
      </c>
      <c r="H216" s="63">
        <f t="shared" si="39"/>
        <v>158259.54999999999</v>
      </c>
      <c r="I216" s="63">
        <f t="shared" si="40"/>
        <v>422531.91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25">
      <c r="A219" s="64" t="s">
        <v>232</v>
      </c>
      <c r="B219" s="63">
        <v>72896.52</v>
      </c>
      <c r="C219" s="63">
        <v>0</v>
      </c>
      <c r="D219" s="63">
        <v>-7426.12</v>
      </c>
      <c r="E219" s="63">
        <v>-4313.05</v>
      </c>
      <c r="F219" s="63">
        <v>-3113.07</v>
      </c>
      <c r="G219" s="63">
        <f t="shared" si="39"/>
        <v>68583.47</v>
      </c>
      <c r="H219" s="63">
        <f t="shared" si="39"/>
        <v>-3113.07</v>
      </c>
      <c r="I219" s="63">
        <f t="shared" si="40"/>
        <v>65470.400000000001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2286150</v>
      </c>
      <c r="C222" s="63">
        <f t="shared" ref="C222:I222" si="41">SUM(C215:C221)</f>
        <v>861393</v>
      </c>
      <c r="D222" s="63">
        <f t="shared" si="41"/>
        <v>460469.28</v>
      </c>
      <c r="E222" s="63">
        <f t="shared" si="41"/>
        <v>267440.59999999998</v>
      </c>
      <c r="F222" s="63">
        <f t="shared" si="41"/>
        <v>193028.68</v>
      </c>
      <c r="G222" s="63">
        <f t="shared" si="41"/>
        <v>2553590.6</v>
      </c>
      <c r="H222" s="63">
        <f t="shared" si="41"/>
        <v>1054421.68</v>
      </c>
      <c r="I222" s="63">
        <f t="shared" si="41"/>
        <v>3608012.28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8999815.8900000006</v>
      </c>
      <c r="C224" s="61">
        <v>2635301.06</v>
      </c>
      <c r="D224" s="61">
        <v>0</v>
      </c>
      <c r="E224" s="61">
        <v>0</v>
      </c>
      <c r="F224" s="61">
        <v>0</v>
      </c>
      <c r="G224" s="61">
        <f t="shared" ref="G224:H224" si="42">B224+E224</f>
        <v>8999815.8900000006</v>
      </c>
      <c r="H224" s="61">
        <f t="shared" si="42"/>
        <v>2635301.06</v>
      </c>
      <c r="I224" s="61">
        <f t="shared" ref="I224" si="43">SUM(G224:H224)</f>
        <v>11635116.950000001</v>
      </c>
      <c r="J224" s="145" t="s">
        <v>541</v>
      </c>
    </row>
    <row r="225" spans="1:10" x14ac:dyDescent="0.25">
      <c r="A225" s="64" t="s">
        <v>238</v>
      </c>
      <c r="B225" s="63">
        <f>SUM(B224)</f>
        <v>8999815.8900000006</v>
      </c>
      <c r="C225" s="63">
        <f t="shared" ref="C225:I225" si="44">SUM(C224)</f>
        <v>2635301.06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8999815.8900000006</v>
      </c>
      <c r="H225" s="63">
        <f t="shared" si="44"/>
        <v>2635301.06</v>
      </c>
      <c r="I225" s="63">
        <f t="shared" si="44"/>
        <v>11635116.950000001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547021.80000000005</v>
      </c>
      <c r="C227" s="63">
        <v>47303.839999999997</v>
      </c>
      <c r="D227" s="63">
        <v>4872785.66</v>
      </c>
      <c r="E227" s="63">
        <v>3233094.29</v>
      </c>
      <c r="F227" s="63">
        <v>1639691.37</v>
      </c>
      <c r="G227" s="63">
        <f t="shared" ref="G227:H239" si="45">B227+E227</f>
        <v>3780116.09</v>
      </c>
      <c r="H227" s="63">
        <f t="shared" si="45"/>
        <v>1686995.2100000002</v>
      </c>
      <c r="I227" s="63">
        <f t="shared" ref="I227:I239" si="46">SUM(G227:H227)</f>
        <v>5467111.2999999998</v>
      </c>
      <c r="J227" s="145" t="s">
        <v>543</v>
      </c>
    </row>
    <row r="228" spans="1:10" x14ac:dyDescent="0.25">
      <c r="A228" s="64" t="s">
        <v>241</v>
      </c>
      <c r="B228" s="63">
        <v>121793.02</v>
      </c>
      <c r="C228" s="63">
        <v>30164.98</v>
      </c>
      <c r="D228" s="63">
        <v>1143793.23</v>
      </c>
      <c r="E228" s="63">
        <v>758906.9</v>
      </c>
      <c r="F228" s="63">
        <v>384886.33</v>
      </c>
      <c r="G228" s="63">
        <f t="shared" si="45"/>
        <v>880699.92</v>
      </c>
      <c r="H228" s="63">
        <f t="shared" si="45"/>
        <v>415051.31</v>
      </c>
      <c r="I228" s="63">
        <f t="shared" si="46"/>
        <v>1295751.23</v>
      </c>
      <c r="J228" s="145" t="s">
        <v>544</v>
      </c>
    </row>
    <row r="229" spans="1:10" x14ac:dyDescent="0.25">
      <c r="A229" s="64" t="s">
        <v>242</v>
      </c>
      <c r="B229" s="63">
        <v>-14307.68</v>
      </c>
      <c r="C229" s="63">
        <v>-7256.27</v>
      </c>
      <c r="D229" s="63">
        <v>-2901600.01</v>
      </c>
      <c r="E229" s="63">
        <v>-1925211.61</v>
      </c>
      <c r="F229" s="63">
        <v>-976388.4</v>
      </c>
      <c r="G229" s="63">
        <f t="shared" si="45"/>
        <v>-1939519.29</v>
      </c>
      <c r="H229" s="63">
        <f t="shared" si="45"/>
        <v>-983644.67</v>
      </c>
      <c r="I229" s="63">
        <f t="shared" si="46"/>
        <v>-2923163.96</v>
      </c>
      <c r="J229" s="145" t="s">
        <v>545</v>
      </c>
    </row>
    <row r="230" spans="1:10" x14ac:dyDescent="0.25">
      <c r="A230" s="64" t="s">
        <v>243</v>
      </c>
      <c r="B230" s="63">
        <v>429683.65</v>
      </c>
      <c r="C230" s="63">
        <v>279631.89</v>
      </c>
      <c r="D230" s="63">
        <v>1459862.14</v>
      </c>
      <c r="E230" s="63">
        <v>968618.53</v>
      </c>
      <c r="F230" s="63">
        <v>491243.61</v>
      </c>
      <c r="G230" s="63">
        <f t="shared" si="45"/>
        <v>1398302.1800000002</v>
      </c>
      <c r="H230" s="63">
        <f t="shared" si="45"/>
        <v>770875.5</v>
      </c>
      <c r="I230" s="63">
        <f t="shared" si="46"/>
        <v>2169177.6800000002</v>
      </c>
      <c r="J230" s="145" t="s">
        <v>546</v>
      </c>
    </row>
    <row r="231" spans="1:10" x14ac:dyDescent="0.25">
      <c r="A231" s="64" t="s">
        <v>244</v>
      </c>
      <c r="B231" s="63">
        <v>446626.97</v>
      </c>
      <c r="C231" s="63">
        <v>11661.48</v>
      </c>
      <c r="D231" s="63">
        <v>-40611.599999999999</v>
      </c>
      <c r="E231" s="63">
        <v>-24403.48</v>
      </c>
      <c r="F231" s="63">
        <v>-16208.12</v>
      </c>
      <c r="G231" s="63">
        <f t="shared" si="45"/>
        <v>422223.49</v>
      </c>
      <c r="H231" s="63">
        <f t="shared" si="45"/>
        <v>-4546.6400000000012</v>
      </c>
      <c r="I231" s="63">
        <f t="shared" si="46"/>
        <v>417676.85</v>
      </c>
      <c r="J231" s="145" t="s">
        <v>547</v>
      </c>
    </row>
    <row r="232" spans="1:10" x14ac:dyDescent="0.25">
      <c r="A232" s="64" t="s">
        <v>245</v>
      </c>
      <c r="B232" s="63">
        <v>75778.11</v>
      </c>
      <c r="C232" s="63">
        <v>265255.93</v>
      </c>
      <c r="D232" s="63">
        <v>654138.87</v>
      </c>
      <c r="E232" s="63">
        <v>379923.84</v>
      </c>
      <c r="F232" s="63">
        <v>274215.03000000003</v>
      </c>
      <c r="G232" s="63">
        <f t="shared" si="45"/>
        <v>455701.95</v>
      </c>
      <c r="H232" s="63">
        <f t="shared" si="45"/>
        <v>539470.96</v>
      </c>
      <c r="I232" s="63">
        <f t="shared" si="46"/>
        <v>995172.90999999992</v>
      </c>
      <c r="J232" s="145" t="s">
        <v>548</v>
      </c>
    </row>
    <row r="233" spans="1:10" x14ac:dyDescent="0.25">
      <c r="A233" s="64" t="s">
        <v>246</v>
      </c>
      <c r="B233" s="63">
        <v>1943803.35</v>
      </c>
      <c r="C233" s="63">
        <v>856073.62</v>
      </c>
      <c r="D233" s="63">
        <v>1155094.9099999999</v>
      </c>
      <c r="E233" s="63">
        <v>735395.01</v>
      </c>
      <c r="F233" s="63">
        <v>419699.9</v>
      </c>
      <c r="G233" s="63">
        <f t="shared" si="45"/>
        <v>2679198.3600000003</v>
      </c>
      <c r="H233" s="63">
        <f t="shared" si="45"/>
        <v>1275773.52</v>
      </c>
      <c r="I233" s="63">
        <f t="shared" si="46"/>
        <v>3954971.8800000004</v>
      </c>
      <c r="J233" s="145" t="s">
        <v>549</v>
      </c>
    </row>
    <row r="234" spans="1:10" x14ac:dyDescent="0.25">
      <c r="A234" s="64" t="s">
        <v>247</v>
      </c>
      <c r="B234" s="63">
        <v>713758.11</v>
      </c>
      <c r="C234" s="63">
        <v>274607</v>
      </c>
      <c r="D234" s="63">
        <v>253302.81</v>
      </c>
      <c r="E234" s="63">
        <v>168066.42</v>
      </c>
      <c r="F234" s="63">
        <v>85236.39</v>
      </c>
      <c r="G234" s="63">
        <f t="shared" si="45"/>
        <v>881824.53</v>
      </c>
      <c r="H234" s="63">
        <f t="shared" si="45"/>
        <v>359843.39</v>
      </c>
      <c r="I234" s="63">
        <f t="shared" si="46"/>
        <v>1241667.92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25">
      <c r="A236" s="64" t="s">
        <v>249</v>
      </c>
      <c r="B236" s="63">
        <v>77101.84</v>
      </c>
      <c r="C236" s="63">
        <v>37001.599999999999</v>
      </c>
      <c r="D236" s="63">
        <v>1040974.91</v>
      </c>
      <c r="E236" s="63">
        <v>690686.85</v>
      </c>
      <c r="F236" s="63">
        <v>350288.06</v>
      </c>
      <c r="G236" s="63">
        <f t="shared" si="45"/>
        <v>767788.69</v>
      </c>
      <c r="H236" s="63">
        <f t="shared" si="45"/>
        <v>387289.66</v>
      </c>
      <c r="I236" s="63">
        <f t="shared" si="46"/>
        <v>1155078.3499999999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757155.27</v>
      </c>
      <c r="E237" s="63">
        <v>502372.53</v>
      </c>
      <c r="F237" s="63">
        <v>254782.74</v>
      </c>
      <c r="G237" s="63">
        <f t="shared" si="45"/>
        <v>546918.78</v>
      </c>
      <c r="H237" s="63">
        <f t="shared" si="45"/>
        <v>254782.74</v>
      </c>
      <c r="I237" s="63">
        <f t="shared" si="46"/>
        <v>801701.52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90003.04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90003.04</v>
      </c>
      <c r="I238" s="63">
        <f t="shared" si="46"/>
        <v>90003.04</v>
      </c>
      <c r="J238" s="145" t="s">
        <v>553</v>
      </c>
    </row>
    <row r="239" spans="1:10" x14ac:dyDescent="0.25">
      <c r="A239" s="64" t="s">
        <v>252</v>
      </c>
      <c r="B239" s="61">
        <v>153424.82999999999</v>
      </c>
      <c r="C239" s="61">
        <v>0</v>
      </c>
      <c r="D239" s="61">
        <v>2729389.19</v>
      </c>
      <c r="E239" s="61">
        <v>1810824.64</v>
      </c>
      <c r="F239" s="61">
        <v>918564.55</v>
      </c>
      <c r="G239" s="61">
        <f t="shared" si="45"/>
        <v>1964249.47</v>
      </c>
      <c r="H239" s="61">
        <f t="shared" si="45"/>
        <v>918564.55</v>
      </c>
      <c r="I239" s="61">
        <f t="shared" si="46"/>
        <v>2882814.02</v>
      </c>
      <c r="J239" s="145" t="s">
        <v>554</v>
      </c>
    </row>
    <row r="240" spans="1:10" x14ac:dyDescent="0.25">
      <c r="A240" s="64" t="s">
        <v>253</v>
      </c>
      <c r="B240" s="78">
        <f>SUM(B227:B239)</f>
        <v>4539230.25</v>
      </c>
      <c r="C240" s="78">
        <f t="shared" ref="C240:I240" si="47">SUM(C227:C239)</f>
        <v>1884447.11</v>
      </c>
      <c r="D240" s="78">
        <f t="shared" si="47"/>
        <v>11124285.380000001</v>
      </c>
      <c r="E240" s="78">
        <f t="shared" si="47"/>
        <v>7298273.919999999</v>
      </c>
      <c r="F240" s="78">
        <f t="shared" si="47"/>
        <v>3826011.46</v>
      </c>
      <c r="G240" s="78">
        <f t="shared" si="47"/>
        <v>11837504.17</v>
      </c>
      <c r="H240" s="78">
        <f t="shared" si="47"/>
        <v>5710458.5700000003</v>
      </c>
      <c r="I240" s="78">
        <f t="shared" si="47"/>
        <v>17547962.739999998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39610852.319999993</v>
      </c>
      <c r="C241" s="68">
        <f t="shared" ref="C241:I241" si="48">C138+C168+C206+C213+C222+C225+C240</f>
        <v>13276560.82</v>
      </c>
      <c r="D241" s="68">
        <f t="shared" si="48"/>
        <v>14368915.23</v>
      </c>
      <c r="E241" s="68">
        <f t="shared" si="48"/>
        <v>9190480.3699999992</v>
      </c>
      <c r="F241" s="68">
        <f t="shared" si="48"/>
        <v>5178434.8599999994</v>
      </c>
      <c r="G241" s="68">
        <f t="shared" si="48"/>
        <v>48801332.689999998</v>
      </c>
      <c r="H241" s="68">
        <f t="shared" si="48"/>
        <v>18454995.68</v>
      </c>
      <c r="I241" s="68">
        <f t="shared" si="48"/>
        <v>67256328.370000005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28180880.039999999</v>
      </c>
      <c r="C245" s="63">
        <v>10537828.77</v>
      </c>
      <c r="D245" s="63">
        <v>2388269.41</v>
      </c>
      <c r="E245" s="63">
        <v>1584616.75</v>
      </c>
      <c r="F245" s="63">
        <v>803652.66</v>
      </c>
      <c r="G245" s="63">
        <f t="shared" ref="G245:H246" si="49">B245+E245</f>
        <v>29765496.789999999</v>
      </c>
      <c r="H245" s="63">
        <f t="shared" si="49"/>
        <v>11341481.43</v>
      </c>
      <c r="I245" s="63">
        <f t="shared" ref="I245" si="50">SUM(G245:H245)</f>
        <v>41106978.219999999</v>
      </c>
      <c r="J245" s="145" t="s">
        <v>557</v>
      </c>
    </row>
    <row r="246" spans="1:10" x14ac:dyDescent="0.25">
      <c r="A246" s="64" t="s">
        <v>258</v>
      </c>
      <c r="B246" s="61">
        <v>797027.58</v>
      </c>
      <c r="C246" s="61">
        <v>12267.9</v>
      </c>
      <c r="D246" s="61">
        <v>4446.58</v>
      </c>
      <c r="E246" s="61">
        <v>2950.31</v>
      </c>
      <c r="F246" s="61">
        <v>1496.27</v>
      </c>
      <c r="G246" s="61">
        <f t="shared" si="49"/>
        <v>799977.89</v>
      </c>
      <c r="H246" s="61">
        <f t="shared" si="49"/>
        <v>13764.17</v>
      </c>
      <c r="I246" s="61">
        <f>SUM(G246:H246)</f>
        <v>813742.06</v>
      </c>
      <c r="J246" s="145" t="s">
        <v>558</v>
      </c>
    </row>
    <row r="247" spans="1:10" x14ac:dyDescent="0.25">
      <c r="A247" s="64" t="s">
        <v>259</v>
      </c>
      <c r="B247" s="63">
        <f>SUM(B245:B246)</f>
        <v>28977907.619999997</v>
      </c>
      <c r="C247" s="63">
        <f t="shared" ref="C247:I247" si="51">SUM(C245:C246)</f>
        <v>10550096.67</v>
      </c>
      <c r="D247" s="63">
        <f t="shared" si="51"/>
        <v>2392715.9900000002</v>
      </c>
      <c r="E247" s="63">
        <f t="shared" si="51"/>
        <v>1587567.06</v>
      </c>
      <c r="F247" s="63">
        <f t="shared" si="51"/>
        <v>805148.93</v>
      </c>
      <c r="G247" s="63">
        <f t="shared" si="51"/>
        <v>30565474.68</v>
      </c>
      <c r="H247" s="63">
        <f t="shared" si="51"/>
        <v>11355245.6</v>
      </c>
      <c r="I247" s="63">
        <f t="shared" si="51"/>
        <v>41920720.280000001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1033125.4</v>
      </c>
      <c r="C249" s="78">
        <v>499038.21</v>
      </c>
      <c r="D249" s="78">
        <v>9055679.1899999995</v>
      </c>
      <c r="E249" s="78">
        <v>6008443.1399999997</v>
      </c>
      <c r="F249" s="78">
        <v>3047236.05</v>
      </c>
      <c r="G249" s="63">
        <f t="shared" ref="G249" si="52">B249+E249</f>
        <v>7041568.54</v>
      </c>
      <c r="H249" s="63">
        <f t="shared" ref="H249" si="53">C249+F249</f>
        <v>3546274.26</v>
      </c>
      <c r="I249" s="63">
        <f t="shared" ref="I249" si="54">SUM(G249:H249)</f>
        <v>10587842.800000001</v>
      </c>
      <c r="J249" s="165" t="s">
        <v>661</v>
      </c>
    </row>
    <row r="250" spans="1:10" x14ac:dyDescent="0.25">
      <c r="A250" s="64" t="s">
        <v>262</v>
      </c>
      <c r="B250" s="63">
        <v>997431.49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997431.49</v>
      </c>
      <c r="H250" s="63">
        <f t="shared" si="55"/>
        <v>0</v>
      </c>
      <c r="I250" s="63">
        <f t="shared" ref="I250:I251" si="56">SUM(G250:H250)</f>
        <v>997431.49</v>
      </c>
      <c r="J250" s="145" t="s">
        <v>560</v>
      </c>
    </row>
    <row r="251" spans="1:10" x14ac:dyDescent="0.25">
      <c r="A251" s="64" t="s">
        <v>263</v>
      </c>
      <c r="B251" s="61">
        <v>304574.71999999997</v>
      </c>
      <c r="C251" s="61">
        <v>19403.61</v>
      </c>
      <c r="D251" s="61">
        <v>1855.14</v>
      </c>
      <c r="E251" s="61">
        <v>1230.8900000000001</v>
      </c>
      <c r="F251" s="61">
        <v>624.25</v>
      </c>
      <c r="G251" s="61">
        <f t="shared" si="55"/>
        <v>305805.61</v>
      </c>
      <c r="H251" s="61">
        <f t="shared" si="55"/>
        <v>20027.86</v>
      </c>
      <c r="I251" s="61">
        <f t="shared" si="56"/>
        <v>325833.46999999997</v>
      </c>
      <c r="J251" s="145" t="s">
        <v>561</v>
      </c>
    </row>
    <row r="252" spans="1:10" x14ac:dyDescent="0.25">
      <c r="A252" s="64" t="s">
        <v>264</v>
      </c>
      <c r="B252" s="63">
        <f>SUM(B249:B251)</f>
        <v>2335131.6100000003</v>
      </c>
      <c r="C252" s="63">
        <f t="shared" ref="C252:I252" si="57">SUM(C249:C251)</f>
        <v>518441.82</v>
      </c>
      <c r="D252" s="63">
        <f t="shared" si="57"/>
        <v>9057534.3300000001</v>
      </c>
      <c r="E252" s="63">
        <f t="shared" si="57"/>
        <v>6009674.0299999993</v>
      </c>
      <c r="F252" s="63">
        <f t="shared" si="57"/>
        <v>3047860.3</v>
      </c>
      <c r="G252" s="63">
        <f t="shared" si="57"/>
        <v>8344805.6400000006</v>
      </c>
      <c r="H252" s="63">
        <f t="shared" si="57"/>
        <v>3566302.1199999996</v>
      </c>
      <c r="I252" s="63">
        <f t="shared" si="57"/>
        <v>11911107.760000002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2208164.41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2208164.41</v>
      </c>
      <c r="H254" s="61">
        <f t="shared" si="58"/>
        <v>0</v>
      </c>
      <c r="I254" s="61">
        <f t="shared" ref="I254" si="59">SUM(G254:H254)</f>
        <v>2208164.41</v>
      </c>
      <c r="J254" s="145" t="s">
        <v>563</v>
      </c>
    </row>
    <row r="255" spans="1:10" x14ac:dyDescent="0.25">
      <c r="A255" s="64" t="s">
        <v>267</v>
      </c>
      <c r="B255" s="63">
        <f>SUM(B254)</f>
        <v>2208164.41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2208164.41</v>
      </c>
      <c r="H255" s="63">
        <f t="shared" si="60"/>
        <v>0</v>
      </c>
      <c r="I255" s="63">
        <f t="shared" si="60"/>
        <v>2208164.41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1">B257+E257</f>
        <v>1009410.79</v>
      </c>
      <c r="H257" s="63">
        <f t="shared" si="61"/>
        <v>749990.17</v>
      </c>
      <c r="I257" s="63">
        <f t="shared" ref="I257:I262" si="62">SUM(G257:H257)</f>
        <v>1759400.96</v>
      </c>
      <c r="J257" s="145" t="s">
        <v>565</v>
      </c>
    </row>
    <row r="258" spans="1:10" x14ac:dyDescent="0.25">
      <c r="A258" s="64" t="s">
        <v>270</v>
      </c>
      <c r="B258" s="63">
        <v>-2781661.53</v>
      </c>
      <c r="C258" s="63">
        <v>39753</v>
      </c>
      <c r="D258" s="63">
        <v>-562196</v>
      </c>
      <c r="E258" s="63">
        <v>-373017.05</v>
      </c>
      <c r="F258" s="63">
        <v>-189178.95</v>
      </c>
      <c r="G258" s="63">
        <f t="shared" si="61"/>
        <v>-3154678.5799999996</v>
      </c>
      <c r="H258" s="63">
        <f t="shared" si="61"/>
        <v>-149425.95000000001</v>
      </c>
      <c r="I258" s="63">
        <f t="shared" si="62"/>
        <v>-3304104.53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1"/>
        <v>-540510</v>
      </c>
      <c r="H259" s="63">
        <f t="shared" si="61"/>
        <v>396</v>
      </c>
      <c r="I259" s="63">
        <f t="shared" si="62"/>
        <v>-540114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1633</v>
      </c>
      <c r="I260" s="63">
        <f t="shared" si="62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0</v>
      </c>
      <c r="H261" s="63">
        <f t="shared" si="61"/>
        <v>0</v>
      </c>
      <c r="I261" s="63">
        <f t="shared" si="62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-2312760.7399999998</v>
      </c>
      <c r="C263" s="63">
        <f t="shared" ref="C263:I263" si="63">SUM(C257:C262)</f>
        <v>791772.17</v>
      </c>
      <c r="D263" s="63">
        <f t="shared" si="63"/>
        <v>-562196</v>
      </c>
      <c r="E263" s="63">
        <f t="shared" si="63"/>
        <v>-373017.05</v>
      </c>
      <c r="F263" s="63">
        <f t="shared" si="63"/>
        <v>-189178.95</v>
      </c>
      <c r="G263" s="63">
        <f t="shared" si="63"/>
        <v>-2685777.7899999996</v>
      </c>
      <c r="H263" s="63">
        <f t="shared" si="63"/>
        <v>602593.22</v>
      </c>
      <c r="I263" s="63">
        <f t="shared" si="63"/>
        <v>-2083184.5699999998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31208442.899999999</v>
      </c>
      <c r="C264" s="68">
        <f t="shared" ref="C264:I264" si="64">C247+C252+C255+C263</f>
        <v>11860310.66</v>
      </c>
      <c r="D264" s="68">
        <f t="shared" si="64"/>
        <v>10888054.32</v>
      </c>
      <c r="E264" s="68">
        <f t="shared" si="64"/>
        <v>7224224.04</v>
      </c>
      <c r="F264" s="68">
        <f t="shared" si="64"/>
        <v>3663830.28</v>
      </c>
      <c r="G264" s="68">
        <f t="shared" si="64"/>
        <v>38432666.940000005</v>
      </c>
      <c r="H264" s="68">
        <f t="shared" si="64"/>
        <v>15524140.939999999</v>
      </c>
      <c r="I264" s="68">
        <f t="shared" si="64"/>
        <v>53956807.880000003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22930345.82</v>
      </c>
      <c r="C267" s="61">
        <v>13024057.050000001</v>
      </c>
      <c r="D267" s="61">
        <v>427554.2</v>
      </c>
      <c r="E267" s="61">
        <v>276447.86</v>
      </c>
      <c r="F267" s="61">
        <v>151106.34</v>
      </c>
      <c r="G267" s="61">
        <f t="shared" ref="G267:H267" si="65">B267+E267</f>
        <v>23206793.68</v>
      </c>
      <c r="H267" s="61">
        <f t="shared" si="65"/>
        <v>13175163.390000001</v>
      </c>
      <c r="I267" s="61">
        <f t="shared" ref="I267" si="66">SUM(G267:H267)</f>
        <v>36381957.07</v>
      </c>
      <c r="J267" s="142" t="s">
        <v>574</v>
      </c>
    </row>
    <row r="268" spans="1:10" x14ac:dyDescent="0.25">
      <c r="A268" s="64" t="s">
        <v>673</v>
      </c>
      <c r="B268" s="63">
        <f>SUM(B267)</f>
        <v>22930345.82</v>
      </c>
      <c r="C268" s="63">
        <f t="shared" ref="C268:I268" si="67">SUM(C267)</f>
        <v>13024057.050000001</v>
      </c>
      <c r="D268" s="63">
        <f t="shared" si="67"/>
        <v>427554.2</v>
      </c>
      <c r="E268" s="63">
        <f t="shared" si="67"/>
        <v>276447.86</v>
      </c>
      <c r="F268" s="63">
        <f t="shared" si="67"/>
        <v>151106.34</v>
      </c>
      <c r="G268" s="63">
        <f>SUM(G267)</f>
        <v>23206793.68</v>
      </c>
      <c r="H268" s="63">
        <f t="shared" si="67"/>
        <v>13175163.390000001</v>
      </c>
      <c r="I268" s="63">
        <f t="shared" si="67"/>
        <v>36381957.07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83883.360000000001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83883.360000000001</v>
      </c>
      <c r="H271" s="63">
        <f t="shared" si="68"/>
        <v>0</v>
      </c>
      <c r="I271" s="63">
        <f t="shared" ref="I271:I272" si="69">SUM(G271:H271)</f>
        <v>83883.360000000001</v>
      </c>
      <c r="J271" s="142" t="s">
        <v>643</v>
      </c>
    </row>
    <row r="272" spans="1:10" x14ac:dyDescent="0.25">
      <c r="A272" s="64" t="s">
        <v>675</v>
      </c>
      <c r="B272" s="61">
        <v>10810521.02</v>
      </c>
      <c r="C272" s="61">
        <v>11230627.15</v>
      </c>
      <c r="D272" s="61">
        <v>0</v>
      </c>
      <c r="E272" s="61">
        <v>0</v>
      </c>
      <c r="F272" s="61">
        <v>0</v>
      </c>
      <c r="G272" s="61">
        <f t="shared" si="68"/>
        <v>10810521.02</v>
      </c>
      <c r="H272" s="61">
        <f t="shared" si="68"/>
        <v>11230627.15</v>
      </c>
      <c r="I272" s="61">
        <f t="shared" si="69"/>
        <v>22041148.170000002</v>
      </c>
      <c r="J272" s="142" t="s">
        <v>576</v>
      </c>
    </row>
    <row r="273" spans="1:10" x14ac:dyDescent="0.25">
      <c r="A273" s="64" t="s">
        <v>278</v>
      </c>
      <c r="B273" s="63">
        <f>SUM(B270:B272)</f>
        <v>10894404.379999999</v>
      </c>
      <c r="C273" s="63">
        <f t="shared" ref="C273:H273" si="70">SUM(C270:C272)</f>
        <v>11230627.15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10894404.379999999</v>
      </c>
      <c r="H273" s="63">
        <f t="shared" si="70"/>
        <v>11230627.15</v>
      </c>
      <c r="I273" s="63">
        <f>SUM(I270:I272)</f>
        <v>22125031.530000001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83074012.840000004</v>
      </c>
      <c r="C275" s="63">
        <v>11648062.890000001</v>
      </c>
      <c r="D275" s="63">
        <v>0</v>
      </c>
      <c r="E275" s="63">
        <v>0</v>
      </c>
      <c r="F275" s="63">
        <v>0</v>
      </c>
      <c r="G275" s="63">
        <f t="shared" ref="G275:H277" si="71">B275+E275</f>
        <v>83074012.840000004</v>
      </c>
      <c r="H275" s="63">
        <f t="shared" si="71"/>
        <v>11648062.890000001</v>
      </c>
      <c r="I275" s="63">
        <f t="shared" ref="I275:I277" si="72">SUM(G275:H275)</f>
        <v>94722075.730000004</v>
      </c>
      <c r="J275" s="142" t="s">
        <v>578</v>
      </c>
    </row>
    <row r="276" spans="1:10" x14ac:dyDescent="0.25">
      <c r="A276" s="64" t="s">
        <v>678</v>
      </c>
      <c r="B276" s="63">
        <v>-17072822.120000001</v>
      </c>
      <c r="C276" s="63">
        <v>-9589602.4900000002</v>
      </c>
      <c r="D276" s="63">
        <v>0</v>
      </c>
      <c r="E276" s="63">
        <v>0</v>
      </c>
      <c r="F276" s="63">
        <v>0</v>
      </c>
      <c r="G276" s="63">
        <f t="shared" si="71"/>
        <v>-17072822.120000001</v>
      </c>
      <c r="H276" s="63">
        <f t="shared" si="71"/>
        <v>-9589602.4900000002</v>
      </c>
      <c r="I276" s="63">
        <f t="shared" si="72"/>
        <v>-26662424.609999999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66001190.719999999</v>
      </c>
      <c r="C278" s="63">
        <f t="shared" ref="C278:I278" si="73">SUM(C275:C277)</f>
        <v>2058460.4000000004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66001190.719999999</v>
      </c>
      <c r="H278" s="63">
        <f t="shared" si="73"/>
        <v>2058460.4000000004</v>
      </c>
      <c r="I278" s="63">
        <f t="shared" si="73"/>
        <v>68059651.120000005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-5275176.3099999428</v>
      </c>
      <c r="C280" s="59">
        <f t="shared" si="74"/>
        <v>36271138.830000013</v>
      </c>
      <c r="D280" s="59">
        <f t="shared" si="74"/>
        <v>-25684523.75</v>
      </c>
      <c r="E280" s="59">
        <f t="shared" si="74"/>
        <v>-16691152.27</v>
      </c>
      <c r="F280" s="59">
        <f t="shared" si="74"/>
        <v>-8993371.4799999986</v>
      </c>
      <c r="G280" s="59">
        <f t="shared" si="74"/>
        <v>-21966328.579999954</v>
      </c>
      <c r="H280" s="59">
        <f t="shared" si="74"/>
        <v>27277767.350000024</v>
      </c>
      <c r="I280" s="59">
        <f t="shared" si="74"/>
        <v>5311438.7699999809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9142126.5299999993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9142126.5299999993</v>
      </c>
      <c r="H284" s="63">
        <f t="shared" si="75"/>
        <v>0</v>
      </c>
      <c r="I284" s="63">
        <f t="shared" ref="I284:I285" si="76">SUM(G284:H284)</f>
        <v>9142126.5299999993</v>
      </c>
      <c r="J284" s="145" t="s">
        <v>571</v>
      </c>
    </row>
    <row r="285" spans="1:10" x14ac:dyDescent="0.25">
      <c r="A285" s="64" t="s">
        <v>669</v>
      </c>
      <c r="B285" s="61">
        <v>2638470.23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2638470.23</v>
      </c>
      <c r="H285" s="61">
        <f t="shared" si="75"/>
        <v>0</v>
      </c>
      <c r="I285" s="61">
        <f t="shared" si="76"/>
        <v>2638470.23</v>
      </c>
      <c r="J285" s="145" t="s">
        <v>572</v>
      </c>
    </row>
    <row r="286" spans="1:10" x14ac:dyDescent="0.25">
      <c r="A286" s="64" t="s">
        <v>670</v>
      </c>
      <c r="B286" s="63">
        <f>SUM(B284:B285)</f>
        <v>11780596.76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11780596.76</v>
      </c>
      <c r="H286" s="63">
        <f t="shared" si="77"/>
        <v>0</v>
      </c>
      <c r="I286" s="63">
        <f t="shared" si="77"/>
        <v>11780596.76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32490</v>
      </c>
      <c r="C288" s="63">
        <v>49.88</v>
      </c>
      <c r="D288" s="63">
        <v>2406.7800000000002</v>
      </c>
      <c r="E288" s="63">
        <v>1596.9</v>
      </c>
      <c r="F288" s="63">
        <v>809.88</v>
      </c>
      <c r="G288" s="63">
        <f t="shared" ref="G288:H311" si="78">B288+E288</f>
        <v>34086.9</v>
      </c>
      <c r="H288" s="63">
        <f t="shared" si="78"/>
        <v>859.76</v>
      </c>
      <c r="I288" s="63">
        <f t="shared" ref="I288:I311" si="79">SUM(G288:H288)</f>
        <v>34946.660000000003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-23361046.050000001</v>
      </c>
      <c r="E289" s="63">
        <v>-15500054.050000001</v>
      </c>
      <c r="F289" s="63">
        <v>-7860992</v>
      </c>
      <c r="G289" s="63">
        <f t="shared" si="78"/>
        <v>-15500054.050000001</v>
      </c>
      <c r="H289" s="63">
        <f t="shared" si="78"/>
        <v>-7860992</v>
      </c>
      <c r="I289" s="63">
        <f t="shared" si="79"/>
        <v>-23361046.050000001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-62187215.090000004</v>
      </c>
      <c r="E290" s="63">
        <v>-41261217.210000001</v>
      </c>
      <c r="F290" s="63">
        <v>-20925997.879999999</v>
      </c>
      <c r="G290" s="63">
        <f t="shared" si="78"/>
        <v>-41261217.210000001</v>
      </c>
      <c r="H290" s="63">
        <f t="shared" si="78"/>
        <v>-20925997.879999999</v>
      </c>
      <c r="I290" s="63">
        <f t="shared" si="79"/>
        <v>-62187215.090000004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26797.26</v>
      </c>
      <c r="E292" s="63">
        <v>17779.98</v>
      </c>
      <c r="F292" s="63">
        <v>9017.2800000000007</v>
      </c>
      <c r="G292" s="63">
        <f t="shared" si="78"/>
        <v>17779.98</v>
      </c>
      <c r="H292" s="63">
        <f t="shared" si="78"/>
        <v>9017.2800000000007</v>
      </c>
      <c r="I292" s="63">
        <f t="shared" si="79"/>
        <v>26797.260000000002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5491.62</v>
      </c>
      <c r="D293" s="78">
        <v>36215.29</v>
      </c>
      <c r="E293" s="78">
        <v>24028.83</v>
      </c>
      <c r="F293" s="78">
        <v>12186.46</v>
      </c>
      <c r="G293" s="63">
        <f t="shared" si="78"/>
        <v>24028.83</v>
      </c>
      <c r="H293" s="63">
        <f t="shared" si="78"/>
        <v>17678.079999999998</v>
      </c>
      <c r="I293" s="63">
        <f t="shared" ref="I293" si="80">SUM(G293:H293)</f>
        <v>41706.910000000003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-3282219.13</v>
      </c>
      <c r="E294" s="63">
        <v>-2177752.39</v>
      </c>
      <c r="F294" s="63">
        <v>-1104466.74</v>
      </c>
      <c r="G294" s="63">
        <f t="shared" si="78"/>
        <v>-2177752.39</v>
      </c>
      <c r="H294" s="63">
        <f t="shared" si="78"/>
        <v>-1104466.74</v>
      </c>
      <c r="I294" s="63">
        <f t="shared" si="79"/>
        <v>-3282219.13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1335625.3600000001</v>
      </c>
      <c r="E296" s="78">
        <v>886187.45</v>
      </c>
      <c r="F296" s="78">
        <v>449437.91</v>
      </c>
      <c r="G296" s="63">
        <f t="shared" si="78"/>
        <v>886187.45</v>
      </c>
      <c r="H296" s="63">
        <f t="shared" si="78"/>
        <v>449437.91</v>
      </c>
      <c r="I296" s="63">
        <f t="shared" si="79"/>
        <v>1335625.3599999999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103315.22</v>
      </c>
      <c r="E298" s="63">
        <v>68549.649999999994</v>
      </c>
      <c r="F298" s="63">
        <v>34765.57</v>
      </c>
      <c r="G298" s="63">
        <f t="shared" si="78"/>
        <v>68549.649999999994</v>
      </c>
      <c r="H298" s="63">
        <f t="shared" si="78"/>
        <v>34765.57</v>
      </c>
      <c r="I298" s="63">
        <f t="shared" si="79"/>
        <v>103315.22</v>
      </c>
      <c r="J298" s="148" t="s">
        <v>589</v>
      </c>
    </row>
    <row r="299" spans="1:10" x14ac:dyDescent="0.25">
      <c r="A299" s="64" t="s">
        <v>292</v>
      </c>
      <c r="B299" s="63">
        <v>331625.90999999997</v>
      </c>
      <c r="C299" s="63">
        <v>-46052.14</v>
      </c>
      <c r="D299" s="63">
        <v>-558396.53</v>
      </c>
      <c r="E299" s="63">
        <v>-370496.1</v>
      </c>
      <c r="F299" s="63">
        <v>-187900.43</v>
      </c>
      <c r="G299" s="63">
        <f t="shared" si="78"/>
        <v>-38870.19</v>
      </c>
      <c r="H299" s="63">
        <f t="shared" si="78"/>
        <v>-233952.57</v>
      </c>
      <c r="I299" s="63">
        <f t="shared" si="79"/>
        <v>-272822.76</v>
      </c>
      <c r="J299" s="148" t="s">
        <v>590</v>
      </c>
    </row>
    <row r="300" spans="1:10" x14ac:dyDescent="0.25">
      <c r="A300" s="64" t="s">
        <v>293</v>
      </c>
      <c r="B300" s="63">
        <v>-608900.93999999994</v>
      </c>
      <c r="C300" s="63">
        <v>-859484.98</v>
      </c>
      <c r="D300" s="63">
        <v>-174078.72</v>
      </c>
      <c r="E300" s="63">
        <v>-115501.23</v>
      </c>
      <c r="F300" s="63">
        <v>-58577.49</v>
      </c>
      <c r="G300" s="63">
        <f t="shared" si="78"/>
        <v>-724402.16999999993</v>
      </c>
      <c r="H300" s="63">
        <f t="shared" si="78"/>
        <v>-918062.47</v>
      </c>
      <c r="I300" s="63">
        <f t="shared" si="79"/>
        <v>-1642464.64</v>
      </c>
      <c r="J300" s="148" t="s">
        <v>591</v>
      </c>
    </row>
    <row r="301" spans="1:10" x14ac:dyDescent="0.25">
      <c r="A301" s="64" t="s">
        <v>294</v>
      </c>
      <c r="B301" s="63">
        <v>-350</v>
      </c>
      <c r="C301" s="63">
        <v>0</v>
      </c>
      <c r="D301" s="63">
        <v>-1.31</v>
      </c>
      <c r="E301" s="63">
        <v>-0.87</v>
      </c>
      <c r="F301" s="63">
        <v>-0.44</v>
      </c>
      <c r="G301" s="63">
        <f t="shared" si="78"/>
        <v>-350.87</v>
      </c>
      <c r="H301" s="63">
        <f t="shared" si="78"/>
        <v>-0.44</v>
      </c>
      <c r="I301" s="63">
        <f t="shared" si="79"/>
        <v>-351.31</v>
      </c>
      <c r="J301" s="148" t="s">
        <v>592</v>
      </c>
    </row>
    <row r="302" spans="1:10" x14ac:dyDescent="0.25">
      <c r="A302" s="64" t="s">
        <v>295</v>
      </c>
      <c r="B302" s="63">
        <v>-34366.68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-34366.68</v>
      </c>
      <c r="H302" s="63">
        <f t="shared" si="78"/>
        <v>0</v>
      </c>
      <c r="I302" s="63">
        <f t="shared" si="79"/>
        <v>-34366.68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647</v>
      </c>
    </row>
    <row r="304" spans="1:10" x14ac:dyDescent="0.25">
      <c r="A304" s="64" t="s">
        <v>297</v>
      </c>
      <c r="B304" s="63">
        <v>-919363.52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-919363.52</v>
      </c>
      <c r="H304" s="63">
        <f t="shared" si="78"/>
        <v>0</v>
      </c>
      <c r="I304" s="63">
        <f t="shared" si="79"/>
        <v>-919363.52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3150.27</v>
      </c>
      <c r="E307" s="63">
        <v>2090.21</v>
      </c>
      <c r="F307" s="63">
        <v>1060.06</v>
      </c>
      <c r="G307" s="63">
        <f t="shared" si="78"/>
        <v>2090.21</v>
      </c>
      <c r="H307" s="63">
        <f t="shared" si="78"/>
        <v>1060.06</v>
      </c>
      <c r="I307" s="63">
        <f t="shared" si="79"/>
        <v>3150.27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-378936.68</v>
      </c>
      <c r="E308" s="63">
        <v>-251424.49</v>
      </c>
      <c r="F308" s="63">
        <v>-127512.19</v>
      </c>
      <c r="G308" s="63">
        <f t="shared" si="78"/>
        <v>-251424.49</v>
      </c>
      <c r="H308" s="63">
        <f t="shared" si="78"/>
        <v>-127512.19</v>
      </c>
      <c r="I308" s="63">
        <f t="shared" si="79"/>
        <v>-378936.68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-1205000</v>
      </c>
      <c r="E309" s="63">
        <v>-799517.5</v>
      </c>
      <c r="F309" s="63">
        <v>-405482.5</v>
      </c>
      <c r="G309" s="63">
        <f t="shared" si="78"/>
        <v>-799517.5</v>
      </c>
      <c r="H309" s="63">
        <f t="shared" si="78"/>
        <v>-405482.5</v>
      </c>
      <c r="I309" s="63">
        <f t="shared" si="79"/>
        <v>-1205000</v>
      </c>
      <c r="J309" s="148" t="s">
        <v>596</v>
      </c>
    </row>
    <row r="310" spans="1:10" x14ac:dyDescent="0.25">
      <c r="A310" s="64" t="s">
        <v>303</v>
      </c>
      <c r="B310" s="63">
        <v>-26144.5</v>
      </c>
      <c r="C310" s="63">
        <v>29914.63</v>
      </c>
      <c r="D310" s="63">
        <v>1126363.1100000001</v>
      </c>
      <c r="E310" s="63">
        <v>747341.87</v>
      </c>
      <c r="F310" s="63">
        <v>379021.24</v>
      </c>
      <c r="G310" s="63">
        <f t="shared" si="78"/>
        <v>721197.37</v>
      </c>
      <c r="H310" s="63">
        <f t="shared" si="78"/>
        <v>408935.87</v>
      </c>
      <c r="I310" s="63">
        <f t="shared" si="79"/>
        <v>1130133.24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7405011.8499999996</v>
      </c>
      <c r="E311" s="166">
        <v>4913225.38</v>
      </c>
      <c r="F311" s="166">
        <v>2491786.4700000002</v>
      </c>
      <c r="G311" s="61">
        <f t="shared" si="78"/>
        <v>4913225.38</v>
      </c>
      <c r="H311" s="61">
        <f t="shared" si="78"/>
        <v>2491786.4700000002</v>
      </c>
      <c r="I311" s="61">
        <f t="shared" si="79"/>
        <v>7405011.8499999996</v>
      </c>
      <c r="J311" s="148" t="s">
        <v>598</v>
      </c>
    </row>
    <row r="312" spans="1:10" x14ac:dyDescent="0.25">
      <c r="A312" s="64" t="s">
        <v>305</v>
      </c>
      <c r="B312" s="63">
        <f>SUM(B288:B311)</f>
        <v>-1225009.73</v>
      </c>
      <c r="C312" s="63">
        <f t="shared" ref="C312:I312" si="81">SUM(C288:C311)</f>
        <v>-870080.99</v>
      </c>
      <c r="D312" s="63">
        <f t="shared" si="81"/>
        <v>-81108008.370000005</v>
      </c>
      <c r="E312" s="63">
        <f t="shared" si="81"/>
        <v>-53815163.57</v>
      </c>
      <c r="F312" s="63">
        <f t="shared" si="81"/>
        <v>-27292844.800000001</v>
      </c>
      <c r="G312" s="63">
        <f t="shared" si="81"/>
        <v>-55040173.300000004</v>
      </c>
      <c r="H312" s="63">
        <f t="shared" si="81"/>
        <v>-28162925.789999999</v>
      </c>
      <c r="I312" s="63">
        <f t="shared" si="81"/>
        <v>-83203099.090000033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2">B314+E314</f>
        <v>12561428.109999999</v>
      </c>
      <c r="H314" s="63">
        <f t="shared" si="82"/>
        <v>6370641.3899999997</v>
      </c>
      <c r="I314" s="63">
        <f t="shared" ref="I314:I322" si="83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2"/>
        <v>0</v>
      </c>
      <c r="H315" s="63">
        <f t="shared" si="82"/>
        <v>0</v>
      </c>
      <c r="I315" s="63">
        <f t="shared" si="83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2"/>
        <v>137215.34</v>
      </c>
      <c r="H316" s="63">
        <f t="shared" si="82"/>
        <v>69589.990000000005</v>
      </c>
      <c r="I316" s="63">
        <f t="shared" si="83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2"/>
        <v>120856.94</v>
      </c>
      <c r="H317" s="63">
        <f t="shared" si="82"/>
        <v>61334.21</v>
      </c>
      <c r="I317" s="63">
        <f t="shared" si="83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2"/>
        <v>0</v>
      </c>
      <c r="H318" s="63">
        <f t="shared" si="82"/>
        <v>0</v>
      </c>
      <c r="I318" s="63">
        <f t="shared" si="83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2"/>
        <v>0</v>
      </c>
      <c r="H319" s="63">
        <f t="shared" si="82"/>
        <v>0</v>
      </c>
      <c r="I319" s="63">
        <f t="shared" si="83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2"/>
        <v>0</v>
      </c>
      <c r="H320" s="63">
        <f t="shared" si="82"/>
        <v>0</v>
      </c>
      <c r="I320" s="63">
        <f t="shared" si="83"/>
        <v>0</v>
      </c>
      <c r="J320" s="148" t="s">
        <v>651</v>
      </c>
    </row>
    <row r="321" spans="1:10" x14ac:dyDescent="0.25">
      <c r="A321" s="64" t="s">
        <v>314</v>
      </c>
      <c r="B321" s="63">
        <v>1185233</v>
      </c>
      <c r="C321" s="63">
        <v>10042.9</v>
      </c>
      <c r="D321" s="63">
        <v>705605.95</v>
      </c>
      <c r="E321" s="63">
        <v>468169.56</v>
      </c>
      <c r="F321" s="63">
        <v>237436.39</v>
      </c>
      <c r="G321" s="63">
        <f t="shared" si="82"/>
        <v>1653402.56</v>
      </c>
      <c r="H321" s="63">
        <f t="shared" si="82"/>
        <v>247479.29</v>
      </c>
      <c r="I321" s="63">
        <f t="shared" si="83"/>
        <v>1900881.85</v>
      </c>
      <c r="J321" s="148" t="s">
        <v>603</v>
      </c>
    </row>
    <row r="322" spans="1:10" x14ac:dyDescent="0.25">
      <c r="A322" s="64" t="s">
        <v>315</v>
      </c>
      <c r="B322" s="61">
        <v>-385460.93</v>
      </c>
      <c r="C322" s="61">
        <v>-532871.18999999994</v>
      </c>
      <c r="D322" s="61">
        <v>-112785.31</v>
      </c>
      <c r="E322" s="61">
        <v>-74833.05</v>
      </c>
      <c r="F322" s="61">
        <v>-37952.26</v>
      </c>
      <c r="G322" s="61">
        <f t="shared" si="82"/>
        <v>-460293.98</v>
      </c>
      <c r="H322" s="61">
        <f t="shared" si="82"/>
        <v>-570823.44999999995</v>
      </c>
      <c r="I322" s="61">
        <f t="shared" si="83"/>
        <v>-1031117.4299999999</v>
      </c>
      <c r="J322" s="148" t="s">
        <v>604</v>
      </c>
    </row>
    <row r="323" spans="1:10" x14ac:dyDescent="0.25">
      <c r="A323" s="64" t="s">
        <v>316</v>
      </c>
      <c r="B323" s="63">
        <f>SUM(B314:B322)</f>
        <v>800277.37000000011</v>
      </c>
      <c r="C323" s="63">
        <f t="shared" ref="C323:I323" si="84">SUM(C314:C322)</f>
        <v>-522531.51999999996</v>
      </c>
      <c r="D323" s="63">
        <f t="shared" si="84"/>
        <v>19913084.549999997</v>
      </c>
      <c r="E323" s="63">
        <f t="shared" si="84"/>
        <v>13212331.6</v>
      </c>
      <c r="F323" s="63">
        <f t="shared" si="84"/>
        <v>6700752.9500000002</v>
      </c>
      <c r="G323" s="63">
        <f t="shared" si="84"/>
        <v>14012608.969999999</v>
      </c>
      <c r="H323" s="63">
        <f t="shared" si="84"/>
        <v>6178221.4299999997</v>
      </c>
      <c r="I323" s="63">
        <f t="shared" si="84"/>
        <v>20190830.399999999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5">B325+E325</f>
        <v>0</v>
      </c>
      <c r="H325" s="63">
        <f t="shared" si="85"/>
        <v>0</v>
      </c>
      <c r="I325" s="63">
        <f t="shared" ref="I325:I326" si="86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5"/>
        <v>0</v>
      </c>
      <c r="H326" s="61">
        <f t="shared" si="85"/>
        <v>0</v>
      </c>
      <c r="I326" s="61">
        <f t="shared" si="86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7">SUM(C325:C326)</f>
        <v>0</v>
      </c>
      <c r="D327" s="63">
        <f t="shared" si="87"/>
        <v>0</v>
      </c>
      <c r="E327" s="63">
        <f t="shared" si="87"/>
        <v>0</v>
      </c>
      <c r="F327" s="63">
        <f t="shared" si="87"/>
        <v>0</v>
      </c>
      <c r="G327" s="63">
        <f t="shared" si="87"/>
        <v>0</v>
      </c>
      <c r="H327" s="63">
        <f t="shared" si="87"/>
        <v>0</v>
      </c>
      <c r="I327" s="63">
        <f t="shared" si="87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11355864.399999999</v>
      </c>
      <c r="C329" s="63">
        <f t="shared" ref="C329:I329" si="88">C286+C312+C323+C327</f>
        <v>-1392612.51</v>
      </c>
      <c r="D329" s="63">
        <f t="shared" si="88"/>
        <v>-61194923.820000008</v>
      </c>
      <c r="E329" s="63">
        <f t="shared" si="88"/>
        <v>-40602831.969999999</v>
      </c>
      <c r="F329" s="63">
        <f t="shared" si="88"/>
        <v>-20592091.850000001</v>
      </c>
      <c r="G329" s="63">
        <f t="shared" si="88"/>
        <v>-29246967.570000008</v>
      </c>
      <c r="H329" s="63">
        <f t="shared" si="88"/>
        <v>-21984704.359999999</v>
      </c>
      <c r="I329" s="63">
        <f t="shared" si="88"/>
        <v>-51231671.93000003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-16631040.709999941</v>
      </c>
      <c r="C331" s="135">
        <f t="shared" ref="C331:I331" si="89">C280-C329</f>
        <v>37663751.340000011</v>
      </c>
      <c r="D331" s="135">
        <f t="shared" si="89"/>
        <v>35510400.070000008</v>
      </c>
      <c r="E331" s="135">
        <f t="shared" si="89"/>
        <v>23911679.699999999</v>
      </c>
      <c r="F331" s="135">
        <f t="shared" si="89"/>
        <v>11598720.370000003</v>
      </c>
      <c r="G331" s="135">
        <f t="shared" si="89"/>
        <v>7280638.9900000542</v>
      </c>
      <c r="H331" s="135">
        <f t="shared" si="89"/>
        <v>49262471.710000023</v>
      </c>
      <c r="I331" s="135">
        <f t="shared" si="89"/>
        <v>56543110.70000001</v>
      </c>
      <c r="J331" s="153" t="s">
        <v>385</v>
      </c>
    </row>
    <row r="332" spans="1:10" ht="15.75" thickTop="1" x14ac:dyDescent="0.25">
      <c r="I332" s="168">
        <f>'Unallocated Summary'!F48-I331</f>
        <v>-5.9604644775390625E-8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0BA48A-C6C9-48FE-B5FE-728B19D9DEE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E112C28-485D-452C-B3BE-CDC39CD11297}"/>
</file>

<file path=customXml/itemProps3.xml><?xml version="1.0" encoding="utf-8"?>
<ds:datastoreItem xmlns:ds="http://schemas.openxmlformats.org/officeDocument/2006/customXml" ds:itemID="{3C4671E9-371A-40F6-9529-8232E128F28D}"/>
</file>

<file path=customXml/itemProps4.xml><?xml version="1.0" encoding="utf-8"?>
<ds:datastoreItem xmlns:ds="http://schemas.openxmlformats.org/officeDocument/2006/customXml" ds:itemID="{CCD23A2F-A986-4CB8-B43D-3F8AD4A72F8B}"/>
</file>

<file path=customXml/itemProps5.xml><?xml version="1.0" encoding="utf-8"?>
<ds:datastoreItem xmlns:ds="http://schemas.openxmlformats.org/officeDocument/2006/customXml" ds:itemID="{855F0E78-27F0-404C-A8CB-BF9150FB8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2021-02-18T21:00:11Z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0x0101006E56B4D1795A2E4DB2F0B01679ED314A00B8408C7B7E3C86479E29B6AAF8EF85F4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