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Unallocated Detail" sheetId="17" r:id="rId4"/>
    <sheet name="Common by Account" sheetId="13" r:id="rId5"/>
  </sheets>
  <externalReferences>
    <externalReference r:id="rId6"/>
    <externalReference r:id="rId7"/>
    <externalReference r:id="rId8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ata">#REF!</definedName>
    <definedName name="data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hidden="1">{#N/A,#N/A,FALSE,"Expenditures";#N/A,#N/A,FALSE,"Property Placed In-Service";#N/A,#N/A,FALSE,"CWIP Balances"}</definedName>
    <definedName name="MONTH">#REF!</definedName>
    <definedName name="new" hidden="1">{#N/A,#N/A,FALSE,"Summ";#N/A,#N/A,FALSE,"General"}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Crosstab1">'[3]FM download (2)'!$A$1:$M$316</definedName>
    <definedName name="SAPsysID">"708C5W7SBKP804JT78WJ0JNKI"</definedName>
    <definedName name="SAPwbID">"ARS"</definedName>
    <definedName name="Sept16AMA">[2]BS!$Q$8:$Q$2408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3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E329" i="17" s="1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E264" i="17" s="1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F329" i="17" l="1"/>
  <c r="C30" i="11"/>
  <c r="C264" i="17"/>
  <c r="D30" i="11"/>
  <c r="D264" i="17"/>
  <c r="B42" i="11"/>
  <c r="B46" i="11" s="1"/>
  <c r="B329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B31" i="10" l="1"/>
  <c r="G264" i="17"/>
  <c r="H329" i="17"/>
  <c r="G329" i="17"/>
  <c r="C31" i="10"/>
  <c r="H264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E46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329" i="17" l="1"/>
  <c r="I264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<sst xmlns="http://schemas.openxmlformats.org/spreadsheetml/2006/main" count="776" uniqueCount="695">
  <si>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</si>
  <si>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</si>
  <si>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</si>
  <si>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</si>
  <si>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</si>
  <si>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</si>
  <si>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</si>
  <si>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</si>
  <si>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</si>
  <si>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</si>
  <si>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</si>
  <si>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</si>
  <si>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</si>
  <si>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</si>
  <si>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</si>
  <si>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</si>
  <si>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</si>
  <si>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</si>
  <si>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</si>
  <si>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</si>
  <si>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</si>
  <si>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</si>
  <si>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</si>
  <si>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</si>
  <si>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</si>
  <si>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</si>
  <si>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</si>
  <si>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</si>
  <si>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</si>
  <si>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</si>
  <si>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</si>
  <si>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</si>
  <si>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</si>
  <si>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</si>
  <si>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</si>
  <si>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</si>
  <si>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</si>
  <si>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</si>
  <si>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</si>
  <si>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</si>
  <si>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</si>
  <si>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</si>
  <si>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</si>
  <si>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</si>
  <si>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</si>
  <si>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</si>
  <si>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</si>
  <si>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</si>
  <si>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</si>
  <si>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</si>
  <si>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</si>
  <si>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</si>
  <si>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</si>
  <si>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</si>
  <si>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</si>
  <si>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</si>
  <si>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</si>
  <si>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</si>
  <si>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</si>
  <si>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</si>
  <si>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</si>
  <si>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</si>
  <si>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</si>
  <si>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</si>
  <si>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</si>
  <si>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</si>
  <si>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</si>
  <si>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</si>
  <si>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</si>
  <si>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</si>
  <si>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</si>
  <si>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</si>
  <si>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</si>
  <si>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</si>
  <si>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</si>
  <si>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</si>
  <si>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</si>
  <si>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</si>
  <si>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</si>
  <si>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</si>
  <si>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</si>
  <si>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</si>
  <si>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</si>
  <si>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</si>
  <si>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</si>
  <si>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</si>
  <si>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</si>
  <si>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</si>
  <si>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</si>
  <si>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</si>
  <si>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</si>
  <si>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</si>
  <si>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</si>
  <si>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</si>
  <si>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</si>
  <si>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</si>
  <si>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</si>
  <si>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</si>
  <si>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</si>
  <si>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</si>
  <si>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</si>
  <si>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</si>
  <si>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</si>
  <si>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</si>
  <si>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</si>
  <si>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</si>
  <si>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</si>
  <si>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</si>
  <si>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</si>
  <si>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</si>
  <si>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</si>
  <si>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</si>
  <si>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</si>
  <si>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</si>
  <si>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</si>
  <si>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</si>
  <si>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</si>
  <si>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</si>
  <si>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</si>
  <si>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</si>
  <si>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</si>
  <si>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</si>
  <si>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</si>
  <si>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</si>
  <si>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</si>
  <si>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</si>
  <si>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</si>
  <si>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</si>
  <si>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</si>
  <si>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</si>
  <si>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</si>
  <si>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</si>
  <si>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</si>
  <si>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</si>
  <si>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</si>
  <si>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</si>
  <si>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</si>
  <si>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</si>
  <si>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</si>
  <si>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</si>
  <si>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</si>
  <si>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</si>
  <si>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</si>
  <si>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</si>
  <si>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</si>
  <si>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</si>
  <si>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</si>
  <si>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</si>
  <si>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</si>
  <si>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</si>
  <si>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</si>
  <si>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</si>
  <si>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</si>
  <si>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</si>
  <si>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</si>
  <si>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</si>
  <si>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</si>
  <si>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</si>
  <si>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</si>
  <si>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</si>
  <si>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</si>
  <si>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</si>
  <si>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</si>
  <si>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</si>
  <si>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</si>
  <si>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</si>
  <si>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</si>
  <si>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</si>
  <si>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</si>
  <si>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</si>
  <si>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</si>
  <si>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</si>
  <si>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</si>
  <si>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</si>
  <si>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</si>
  <si>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</si>
  <si>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</si>
  <si>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</si>
  <si>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</si>
  <si>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</si>
  <si>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</si>
  <si>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</si>
  <si>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</si>
  <si>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</si>
  <si>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</si>
  <si>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</si>
  <si>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</si>
  <si>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</si>
  <si>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</si>
  <si>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</si>
  <si>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</si>
  <si>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</si>
  <si>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</si>
  <si>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</si>
  <si>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</si>
  <si>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</si>
  <si>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</si>
  <si>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</si>
  <si>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</si>
  <si>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</si>
  <si>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</si>
  <si>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</si>
  <si>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</si>
  <si>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</si>
  <si>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</si>
  <si>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</si>
  <si>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</si>
  <si>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</si>
  <si>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</si>
  <si>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</si>
  <si>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</si>
  <si>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</si>
  <si>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</si>
  <si>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</si>
  <si>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</si>
  <si>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</si>
  <si>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</si>
  <si>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</si>
  <si>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</si>
  <si>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</si>
  <si>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</si>
  <si>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</si>
  <si>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</si>
  <si>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</si>
  <si>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</si>
  <si>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</si>
  <si>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</si>
  <si>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</si>
  <si>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</si>
  <si>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</si>
  <si>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</si>
  <si>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</si>
  <si>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</si>
  <si>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</si>
  <si>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</si>
  <si>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</si>
  <si>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</si>
  <si>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</si>
  <si>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</si>
  <si>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</si>
  <si>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</si>
  <si>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</si>
  <si>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</si>
  <si>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</si>
  <si>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</si>
  <si>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</si>
  <si>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</si>
  <si>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</si>
  <si>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</si>
  <si>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</si>
  <si>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</si>
  <si>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</si>
  <si>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</si>
  <si>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</si>
  <si>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</si>
  <si>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</si>
  <si>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</si>
  <si>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</si>
  <si>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</si>
  <si>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</si>
  <si>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</si>
  <si>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</si>
  <si>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</si>
  <si>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</si>
  <si>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</si>
  <si>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</si>
  <si>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</si>
  <si>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</si>
  <si>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</si>
  <si>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</si>
  <si>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</si>
  <si>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</si>
  <si>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</si>
  <si>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</si>
  <si>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</si>
  <si>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</si>
  <si>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</si>
  <si>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</si>
  <si>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</si>
  <si>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</si>
  <si>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</si>
  <si>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</si>
  <si>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</si>
  <si>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</si>
  <si>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</si>
  <si>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</si>
  <si>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</si>
  <si>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</si>
  <si>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</si>
  <si>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</si>
  <si>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</si>
  <si>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</si>
  <si>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</si>
  <si>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</si>
  <si>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</si>
  <si>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</si>
  <si>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</si>
  <si>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</si>
  <si>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</si>
  <si>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</si>
  <si>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</si>
  <si>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</si>
  <si>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</si>
  <si>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</si>
  <si>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</si>
  <si>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</si>
  <si>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</si>
  <si>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</si>
  <si>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</si>
  <si>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</si>
  <si>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</si>
  <si>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</si>
  <si>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</si>
  <si>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</si>
  <si>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</si>
  <si>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</si>
  <si>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</si>
  <si>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</si>
  <si>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</si>
  <si>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</si>
  <si>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</si>
  <si>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</si>
  <si>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</si>
  <si>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</si>
  <si>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</si>
  <si>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</si>
  <si>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</si>
  <si>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</si>
  <si>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</si>
  <si>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</si>
  <si>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</si>
  <si>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</si>
  <si>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</si>
  <si>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</si>
  <si>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</si>
  <si>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</si>
  <si>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</si>
  <si>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</si>
  <si>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</si>
  <si>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</si>
  <si>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</si>
  <si>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</si>
  <si>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</si>
  <si>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</si>
  <si>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</si>
  <si>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</si>
  <si>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</si>
  <si>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</si>
  <si>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</si>
  <si>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</si>
  <si>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</si>
  <si>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</si>
  <si>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</si>
  <si>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</si>
  <si>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</si>
  <si>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</si>
  <si>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</si>
  <si>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</si>
  <si>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</si>
  <si>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</si>
  <si>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</si>
  <si>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</si>
  <si>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</si>
  <si>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</si>
  <si>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</si>
  <si>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</si>
  <si>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</si>
  <si>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</si>
  <si>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</si>
  <si>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</si>
  <si>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</si>
  <si>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</si>
  <si>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</si>
  <si>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</si>
  <si>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</si>
  <si>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</si>
  <si>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</si>
  <si>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</si>
  <si>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</si>
  <si>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</si>
  <si>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</si>
  <si>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</si>
  <si>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</si>
  <si>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</si>
  <si>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</si>
  <si>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</si>
  <si>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</si>
  <si>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</si>
  <si>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</si>
  <si>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</si>
  <si>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</si>
  <si>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</si>
  <si>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</si>
  <si>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</si>
  <si>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</si>
  <si>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</si>
  <si>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</si>
  <si>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</si>
  <si>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</si>
  <si>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</si>
  <si>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</si>
  <si>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</si>
  <si>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</si>
  <si>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</si>
  <si>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</si>
  <si>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</si>
  <si>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</si>
  <si>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</si>
  <si>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</si>
  <si>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</si>
  <si>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</si>
  <si>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</si>
  <si>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</si>
  <si>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</si>
  <si>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</si>
  <si>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</si>
  <si>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</si>
  <si>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</si>
  <si>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</si>
  <si>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</si>
  <si>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</si>
  <si>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</si>
  <si>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</si>
  <si>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</si>
  <si>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</si>
  <si>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</si>
  <si>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</si>
  <si>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</si>
  <si>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</si>
  <si>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</si>
  <si>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</si>
  <si>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</si>
  <si>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</si>
  <si>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</si>
  <si>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</si>
  <si>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</si>
  <si>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</si>
  <si>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</si>
  <si>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</si>
  <si>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</si>
  <si>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</si>
  <si>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</si>
  <si>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</si>
  <si>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</si>
  <si>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</si>
  <si>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</si>
  <si>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</si>
  <si>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</si>
  <si>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</si>
  <si>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</si>
  <si>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</si>
  <si>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</si>
  <si>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</si>
  <si>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</si>
  <si>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</si>
  <si>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</si>
  <si>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</si>
  <si>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</si>
  <si>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</si>
  <si>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</si>
  <si>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</si>
  <si>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</si>
  <si>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</si>
  <si>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</si>
  <si>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</si>
  <si>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</si>
  <si>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</si>
  <si>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</si>
  <si>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</si>
  <si>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</si>
  <si>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</si>
  <si>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</si>
  <si>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</si>
  <si>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</si>
  <si>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</si>
  <si>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</si>
  <si>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</si>
  <si>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</si>
  <si>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</si>
  <si>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</si>
  <si>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</si>
  <si>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</si>
  <si>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</si>
  <si>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</si>
  <si>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</si>
  <si>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</si>
  <si>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</si>
  <si>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</si>
  <si>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</si>
  <si>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</si>
  <si>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</si>
  <si>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</si>
  <si>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</si>
  <si>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</si>
  <si>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</si>
  <si>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</si>
  <si>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</si>
  <si>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</si>
  <si>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</si>
  <si>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</si>
  <si>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</si>
  <si>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</si>
  <si>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</si>
  <si>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</si>
  <si>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</si>
  <si>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</si>
  <si>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</si>
  <si>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</si>
  <si>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</si>
  <si>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</si>
  <si>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</si>
  <si>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</si>
  <si>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</si>
  <si>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</si>
  <si>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</si>
  <si>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</si>
  <si>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</si>
  <si>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</si>
  <si>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</si>
  <si>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</si>
  <si>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</si>
  <si>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</si>
  <si>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</si>
  <si>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</si>
  <si>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</si>
  <si>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</si>
  <si>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</si>
  <si>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</si>
  <si>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</si>
  <si>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</si>
  <si>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</si>
  <si>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</si>
  <si>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</si>
  <si>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</si>
  <si>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</si>
  <si>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</si>
  <si>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</si>
  <si>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</si>
  <si>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</si>
  <si>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</si>
  <si>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</si>
  <si>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</si>
  <si>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</si>
  <si>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</si>
  <si>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</si>
  <si>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</si>
  <si>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</si>
  <si>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</si>
  <si>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</si>
  <si>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</si>
  <si>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</si>
  <si>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</si>
  <si>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</si>
  <si>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</si>
  <si>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</si>
  <si>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</si>
  <si>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</si>
  <si>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</si>
  <si>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</si>
  <si>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</si>
  <si>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</si>
  <si>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</si>
  <si>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</si>
  <si>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</si>
  <si>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</si>
  <si>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</si>
  <si>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</si>
  <si>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</si>
  <si>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</si>
  <si>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</si>
  <si>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</si>
  <si>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</si>
  <si>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</si>
  <si>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</si>
  <si>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</si>
  <si>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</si>
  <si>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</si>
  <si>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</si>
  <si>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</si>
  <si>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</si>
  <si>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</si>
  <si>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</si>
  <si>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</si>
  <si>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</si>
  <si>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</si>
  <si>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</si>
  <si>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</si>
  <si>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</si>
  <si>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</si>
  <si>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</si>
  <si>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</si>
  <si>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</si>
  <si>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</si>
  <si>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</si>
  <si>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</si>
  <si>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</si>
  <si>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</si>
  <si>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</si>
  <si>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</si>
  <si>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</si>
  <si>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</si>
  <si>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</si>
  <si>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</si>
  <si>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</si>
  <si>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</si>
  <si>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</si>
  <si>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</si>
  <si>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</si>
  <si>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</si>
  <si>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</si>
  <si>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</si>
  <si>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</si>
  <si>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</si>
  <si>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</si>
  <si>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</si>
  <si>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</si>
  <si>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</si>
  <si>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</si>
  <si>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</si>
  <si>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</si>
  <si>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</si>
  <si>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</si>
  <si>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</si>
  <si>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</si>
  <si>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</si>
  <si>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</si>
  <si>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</si>
  <si>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</si>
  <si>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</si>
  <si>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</si>
  <si>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</si>
  <si>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</si>
  <si>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</si>
  <si>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</si>
  <si>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</si>
  <si>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</si>
  <si>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</si>
  <si>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</si>
  <si>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</si>
  <si>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</si>
  <si>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</si>
  <si>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</si>
  <si>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</si>
  <si>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</si>
  <si>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</si>
  <si>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</si>
  <si>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</si>
  <si>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</si>
  <si>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</si>
  <si>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</si>
  <si>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</si>
  <si>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</si>
  <si>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</si>
  <si>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</si>
  <si>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</si>
  <si>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</si>
  <si>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</si>
  <si>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</si>
  <si>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</si>
  <si>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</si>
  <si>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</si>
  <si>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</si>
  <si>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</si>
  <si>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</si>
  <si>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</si>
  <si>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</si>
  <si>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</si>
  <si>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</si>
  <si>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</si>
  <si>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</si>
  <si>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</si>
  <si>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</si>
  <si>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</si>
  <si>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</si>
  <si>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</si>
  <si>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</si>
  <si>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</si>
  <si>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</si>
  <si>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</si>
  <si>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</si>
  <si>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</si>
  <si>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</si>
  <si>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</si>
  <si>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</si>
  <si>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</si>
  <si>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</si>
  <si>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</si>
  <si>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</si>
  <si>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</si>
  <si>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</si>
  <si>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</si>
  <si>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</si>
  <si>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</si>
  <si>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</si>
  <si>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FOR THE MONTH ENDED May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</si>
</sst>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173" fontId="37" fillId="0" borderId="0">
      <alignment horizontal="left" wrapText="1"/>
    </xf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72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67" fontId="36" fillId="0" borderId="0" xfId="0" applyNumberFormat="1" applyFont="1"/>
    <xf numFmtId="168" fontId="36" fillId="0" borderId="0" xfId="0" applyNumberFormat="1" applyFont="1" applyFill="1"/>
    <xf numFmtId="0" fontId="39" fillId="0" borderId="0" xfId="0" applyFont="1" applyFill="1"/>
    <xf numFmtId="10" fontId="39" fillId="0" borderId="0" xfId="48" applyNumberFormat="1" applyFont="1" applyFill="1"/>
    <xf numFmtId="0" fontId="40" fillId="0" borderId="0" xfId="0" applyFont="1" applyAlignment="1">
      <alignment horizontal="centerContinuous"/>
    </xf>
  </cellXfs>
  <cellStyles count="52">
    <cellStyle name="Comma 2" xfId="50"/>
    <cellStyle name="Normal" xfId="0" builtinId="0"/>
    <cellStyle name="Normal 2" xfId="49"/>
    <cellStyle name="Percent" xfId="48" builtinId="5"/>
    <cellStyle name="Percent 2" xfId="5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FM download (2)"/>
      <sheetName val="GAAP (2)"/>
      <sheetName val="Lead (2)"/>
    </sheetNames>
    <sheetDataSet>
      <sheetData sheetId="0"/>
      <sheetData sheetId="1"/>
      <sheetData sheetId="2"/>
      <sheetData sheetId="3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-23563995.079999998</v>
          </cell>
          <cell r="D3">
            <v>-12901350</v>
          </cell>
          <cell r="E3">
            <v>41930701.920000002</v>
          </cell>
          <cell r="F3">
            <v>27469043.870000001</v>
          </cell>
          <cell r="G3">
            <v>14461658.050000001</v>
          </cell>
          <cell r="H3">
            <v>3905048.79</v>
          </cell>
          <cell r="I3">
            <v>1560308.05</v>
          </cell>
          <cell r="J3">
            <v>5465356.8399999999</v>
          </cell>
          <cell r="L3">
            <v>5465356.8399999999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-22694324.829999998</v>
          </cell>
          <cell r="D4">
            <v>-11526084.07</v>
          </cell>
          <cell r="E4">
            <v>25095941.440000001</v>
          </cell>
          <cell r="F4">
            <v>16299180.220000001</v>
          </cell>
          <cell r="G4">
            <v>8796761.2200000007</v>
          </cell>
          <cell r="H4">
            <v>-6395144.6100000003</v>
          </cell>
          <cell r="I4">
            <v>-2729322.85</v>
          </cell>
          <cell r="J4">
            <v>-9124467.4600000009</v>
          </cell>
          <cell r="L4">
            <v>-9124467.4600000009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-157056553.02000001</v>
          </cell>
          <cell r="D5">
            <v>-53334743.810000002</v>
          </cell>
          <cell r="H5">
            <v>-157056553.02000001</v>
          </cell>
          <cell r="I5">
            <v>-53334743.810000002</v>
          </cell>
          <cell r="J5">
            <v>-210391296.83000001</v>
          </cell>
          <cell r="L5">
            <v>-210391296.83000001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-143803716.74000001</v>
          </cell>
          <cell r="D6">
            <v>-50564153.009999998</v>
          </cell>
          <cell r="H6">
            <v>-143803716.74000001</v>
          </cell>
          <cell r="I6">
            <v>-50564153.009999998</v>
          </cell>
          <cell r="J6">
            <v>-194367869.75</v>
          </cell>
          <cell r="L6">
            <v>-194367869.75</v>
          </cell>
        </row>
        <row r="7">
          <cell r="A7" t="str">
            <v>9440000</v>
          </cell>
          <cell r="B7" t="str">
            <v>El Residential Sales</v>
          </cell>
          <cell r="C7">
            <v>-77189240.049999997</v>
          </cell>
          <cell r="H7">
            <v>-77189240.049999997</v>
          </cell>
          <cell r="J7">
            <v>-77189240.049999997</v>
          </cell>
          <cell r="L7">
            <v>-77189240.049999997</v>
          </cell>
        </row>
        <row r="8">
          <cell r="A8" t="str">
            <v>9442000</v>
          </cell>
          <cell r="B8" t="str">
            <v>El Comm &amp; Ind Sales</v>
          </cell>
          <cell r="C8">
            <v>-65165611.609999999</v>
          </cell>
          <cell r="H8">
            <v>-65165611.609999999</v>
          </cell>
          <cell r="J8">
            <v>-65165611.609999999</v>
          </cell>
          <cell r="L8">
            <v>-65165611.609999999</v>
          </cell>
        </row>
        <row r="9">
          <cell r="A9" t="str">
            <v>9444000</v>
          </cell>
          <cell r="B9" t="str">
            <v>Publ St &amp; Hghwy Ltng</v>
          </cell>
          <cell r="C9">
            <v>-1448865.08</v>
          </cell>
          <cell r="H9">
            <v>-1448865.08</v>
          </cell>
          <cell r="J9">
            <v>-1448865.08</v>
          </cell>
          <cell r="L9">
            <v>-1448865.08</v>
          </cell>
        </row>
        <row r="10">
          <cell r="A10" t="str">
            <v>9480000</v>
          </cell>
          <cell r="B10" t="str">
            <v>Gs Residential Sales</v>
          </cell>
          <cell r="D10">
            <v>-34371565.259999998</v>
          </cell>
          <cell r="I10">
            <v>-34371565.259999998</v>
          </cell>
          <cell r="J10">
            <v>-34371565.259999998</v>
          </cell>
          <cell r="L10">
            <v>-34371565.259999998</v>
          </cell>
        </row>
        <row r="11">
          <cell r="A11" t="str">
            <v>9481000</v>
          </cell>
          <cell r="B11" t="str">
            <v>Gs Comm &amp; Ind Sales</v>
          </cell>
          <cell r="D11">
            <v>-14537609.35</v>
          </cell>
          <cell r="I11">
            <v>-14537609.35</v>
          </cell>
          <cell r="J11">
            <v>-14537609.35</v>
          </cell>
          <cell r="L11">
            <v>-14537609.35</v>
          </cell>
        </row>
        <row r="12">
          <cell r="A12" t="str">
            <v>9489300</v>
          </cell>
          <cell r="B12" t="str">
            <v>Rev fr Transp Oth</v>
          </cell>
          <cell r="D12">
            <v>-1654978.4</v>
          </cell>
          <cell r="I12">
            <v>-1654978.4</v>
          </cell>
          <cell r="J12">
            <v>-1654978.4</v>
          </cell>
          <cell r="L12">
            <v>-1654978.4</v>
          </cell>
        </row>
        <row r="13">
          <cell r="A13" t="str">
            <v>ZW_SALES_RESALE</v>
          </cell>
          <cell r="B13" t="str">
            <v>WUTC Sales for Resal</v>
          </cell>
          <cell r="C13">
            <v>-27970.53</v>
          </cell>
          <cell r="H13">
            <v>-27970.53</v>
          </cell>
          <cell r="J13">
            <v>-27970.53</v>
          </cell>
          <cell r="L13">
            <v>-27970.53</v>
          </cell>
        </row>
        <row r="14">
          <cell r="A14" t="str">
            <v>9447030</v>
          </cell>
          <cell r="B14" t="str">
            <v>Elec Resale-Firm</v>
          </cell>
          <cell r="C14">
            <v>-27970.53</v>
          </cell>
          <cell r="H14">
            <v>-27970.53</v>
          </cell>
          <cell r="J14">
            <v>-27970.53</v>
          </cell>
          <cell r="L14">
            <v>-27970.53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-4196452.76</v>
          </cell>
          <cell r="H15">
            <v>-4196452.76</v>
          </cell>
          <cell r="J15">
            <v>-4196452.76</v>
          </cell>
          <cell r="L15">
            <v>-4196452.76</v>
          </cell>
        </row>
        <row r="16">
          <cell r="A16" t="str">
            <v>9447010</v>
          </cell>
          <cell r="B16" t="str">
            <v>Elec Resale-Sales</v>
          </cell>
          <cell r="C16">
            <v>-2281622.92</v>
          </cell>
          <cell r="H16">
            <v>-2281622.92</v>
          </cell>
          <cell r="J16">
            <v>-2281622.92</v>
          </cell>
          <cell r="L16">
            <v>-2281622.92</v>
          </cell>
        </row>
        <row r="17">
          <cell r="A17" t="str">
            <v>9447020</v>
          </cell>
          <cell r="B17" t="str">
            <v>Elec Resale-Purch</v>
          </cell>
          <cell r="C17">
            <v>-1914829.84</v>
          </cell>
          <cell r="H17">
            <v>-1914829.84</v>
          </cell>
          <cell r="J17">
            <v>-1914829.84</v>
          </cell>
          <cell r="L17">
            <v>-1914829.84</v>
          </cell>
        </row>
        <row r="18">
          <cell r="A18" t="str">
            <v>ZW_OTHER_OPER_REV</v>
          </cell>
          <cell r="B18" t="str">
            <v>WUTC Other Operating</v>
          </cell>
          <cell r="C18">
            <v>-9028412.9900000002</v>
          </cell>
          <cell r="D18">
            <v>-2770590.8</v>
          </cell>
          <cell r="H18">
            <v>-9028412.9900000002</v>
          </cell>
          <cell r="I18">
            <v>-2770590.8</v>
          </cell>
          <cell r="J18">
            <v>-11799003.789999999</v>
          </cell>
          <cell r="L18">
            <v>-11799003.789999999</v>
          </cell>
        </row>
        <row r="19">
          <cell r="A19" t="str">
            <v>9449100</v>
          </cell>
          <cell r="B19" t="str">
            <v>Prov for Elec Rt Ref</v>
          </cell>
          <cell r="C19">
            <v>151738.06</v>
          </cell>
          <cell r="H19">
            <v>151738.06</v>
          </cell>
          <cell r="J19">
            <v>151738.06</v>
          </cell>
          <cell r="L19">
            <v>151738.06</v>
          </cell>
        </row>
        <row r="20">
          <cell r="A20" t="str">
            <v>9450000</v>
          </cell>
          <cell r="B20" t="str">
            <v>Elec Forfeited Disc</v>
          </cell>
          <cell r="C20">
            <v>-1259.22</v>
          </cell>
          <cell r="H20">
            <v>-1259.22</v>
          </cell>
          <cell r="J20">
            <v>-1259.22</v>
          </cell>
          <cell r="L20">
            <v>-1259.22</v>
          </cell>
        </row>
        <row r="21">
          <cell r="A21" t="str">
            <v>9451000</v>
          </cell>
          <cell r="B21" t="str">
            <v>Misc Elec Serv Rev</v>
          </cell>
          <cell r="C21">
            <v>-521556.9</v>
          </cell>
          <cell r="H21">
            <v>-521556.9</v>
          </cell>
          <cell r="J21">
            <v>-521556.9</v>
          </cell>
          <cell r="L21">
            <v>-521556.9</v>
          </cell>
        </row>
        <row r="22">
          <cell r="A22" t="str">
            <v>9454000</v>
          </cell>
          <cell r="B22" t="str">
            <v>Rent from Elec Prop</v>
          </cell>
          <cell r="C22">
            <v>-1469075.39</v>
          </cell>
          <cell r="H22">
            <v>-1469075.39</v>
          </cell>
          <cell r="J22">
            <v>-1469075.39</v>
          </cell>
          <cell r="L22">
            <v>-1469075.39</v>
          </cell>
        </row>
        <row r="23">
          <cell r="A23" t="str">
            <v>9456100</v>
          </cell>
          <cell r="B23" t="str">
            <v>Rev frm Transm Other</v>
          </cell>
          <cell r="C23">
            <v>-2182318.41</v>
          </cell>
          <cell r="H23">
            <v>-2182318.41</v>
          </cell>
          <cell r="J23">
            <v>-2182318.41</v>
          </cell>
          <cell r="L23">
            <v>-2182318.41</v>
          </cell>
        </row>
        <row r="24">
          <cell r="A24" t="str">
            <v>9456020</v>
          </cell>
          <cell r="B24" t="str">
            <v>Oth Electr Revenues</v>
          </cell>
          <cell r="C24">
            <v>-5005941.13</v>
          </cell>
          <cell r="H24">
            <v>-5005941.13</v>
          </cell>
          <cell r="J24">
            <v>-5005941.13</v>
          </cell>
          <cell r="L24">
            <v>-5005941.13</v>
          </cell>
        </row>
        <row r="25">
          <cell r="A25" t="str">
            <v>9487000</v>
          </cell>
          <cell r="B25" t="str">
            <v>Gas Forfeited Disc</v>
          </cell>
          <cell r="D25">
            <v>1074.98</v>
          </cell>
          <cell r="I25">
            <v>1074.98</v>
          </cell>
          <cell r="J25">
            <v>1074.98</v>
          </cell>
          <cell r="L25">
            <v>1074.98</v>
          </cell>
        </row>
        <row r="26">
          <cell r="A26" t="str">
            <v>9488000</v>
          </cell>
          <cell r="B26" t="str">
            <v>Misc Gas Serv Rev</v>
          </cell>
          <cell r="D26">
            <v>-135164.20000000001</v>
          </cell>
          <cell r="I26">
            <v>-135164.20000000001</v>
          </cell>
          <cell r="J26">
            <v>-135164.20000000001</v>
          </cell>
          <cell r="L26">
            <v>-135164.20000000001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-405881</v>
          </cell>
          <cell r="I28">
            <v>-405881</v>
          </cell>
          <cell r="J28">
            <v>-405881</v>
          </cell>
          <cell r="L28">
            <v>-405881</v>
          </cell>
        </row>
        <row r="29">
          <cell r="A29" t="str">
            <v>9495000</v>
          </cell>
          <cell r="B29" t="str">
            <v>Other Gas Revenues</v>
          </cell>
          <cell r="D29">
            <v>-1957445.55</v>
          </cell>
          <cell r="I29">
            <v>-1957445.55</v>
          </cell>
          <cell r="J29">
            <v>-1957445.55</v>
          </cell>
          <cell r="L29">
            <v>-1957445.55</v>
          </cell>
        </row>
        <row r="30">
          <cell r="A30" t="str">
            <v>9496000</v>
          </cell>
          <cell r="B30" t="str">
            <v>Prov for Gas Rt Ref</v>
          </cell>
          <cell r="D30">
            <v>-141574.03</v>
          </cell>
          <cell r="I30">
            <v>-141574.03</v>
          </cell>
          <cell r="J30">
            <v>-141574.03</v>
          </cell>
          <cell r="L30">
            <v>-141574.03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134362228.19</v>
          </cell>
          <cell r="D31">
            <v>41808659.740000002</v>
          </cell>
          <cell r="E31">
            <v>25095941.440000001</v>
          </cell>
          <cell r="F31">
            <v>16299180.220000001</v>
          </cell>
          <cell r="G31">
            <v>8796761.2200000007</v>
          </cell>
          <cell r="H31">
            <v>150661408.41</v>
          </cell>
          <cell r="I31">
            <v>50605420.960000001</v>
          </cell>
          <cell r="J31">
            <v>201266829.37</v>
          </cell>
          <cell r="L31">
            <v>201266829.37</v>
          </cell>
        </row>
        <row r="32">
          <cell r="A32" t="str">
            <v>ZW_PRODUCTION_EXP</v>
          </cell>
          <cell r="B32" t="str">
            <v>WUTC Production Expe</v>
          </cell>
          <cell r="C32">
            <v>48428691.390000001</v>
          </cell>
          <cell r="D32">
            <v>16884787.73</v>
          </cell>
          <cell r="H32">
            <v>48428691.390000001</v>
          </cell>
          <cell r="I32">
            <v>16884787.73</v>
          </cell>
          <cell r="J32">
            <v>65313479.119999997</v>
          </cell>
          <cell r="L32">
            <v>65313479.119999997</v>
          </cell>
        </row>
        <row r="33">
          <cell r="A33" t="str">
            <v>ZW_FUEL</v>
          </cell>
          <cell r="B33" t="str">
            <v>WUTC Fuel</v>
          </cell>
          <cell r="C33">
            <v>7120319.6699999999</v>
          </cell>
          <cell r="H33">
            <v>7120319.6699999999</v>
          </cell>
          <cell r="J33">
            <v>7120319.6699999999</v>
          </cell>
          <cell r="L33">
            <v>7120319.6699999999</v>
          </cell>
        </row>
        <row r="34">
          <cell r="A34" t="str">
            <v>9501000</v>
          </cell>
          <cell r="B34" t="str">
            <v>Stm Op Fuel</v>
          </cell>
          <cell r="C34">
            <v>1510203.54</v>
          </cell>
          <cell r="H34">
            <v>1510203.54</v>
          </cell>
          <cell r="J34">
            <v>1510203.54</v>
          </cell>
          <cell r="L34">
            <v>1510203.54</v>
          </cell>
        </row>
        <row r="35">
          <cell r="A35" t="str">
            <v>9547000</v>
          </cell>
          <cell r="B35" t="str">
            <v>Oth Pwr Op Fuel</v>
          </cell>
          <cell r="C35">
            <v>5610116.1299999999</v>
          </cell>
          <cell r="H35">
            <v>5610116.1299999999</v>
          </cell>
          <cell r="J35">
            <v>5610116.1299999999</v>
          </cell>
          <cell r="L35">
            <v>5610116.1299999999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36129904.640000001</v>
          </cell>
          <cell r="D36">
            <v>16884787.73</v>
          </cell>
          <cell r="H36">
            <v>36129904.640000001</v>
          </cell>
          <cell r="I36">
            <v>16884787.73</v>
          </cell>
          <cell r="J36">
            <v>53014692.369999997</v>
          </cell>
          <cell r="L36">
            <v>53014692.369999997</v>
          </cell>
        </row>
        <row r="37">
          <cell r="A37" t="str">
            <v>9555010</v>
          </cell>
          <cell r="B37" t="str">
            <v>Purch Pwr-Pur &amp; Int</v>
          </cell>
          <cell r="C37">
            <v>39981835.219999999</v>
          </cell>
          <cell r="H37">
            <v>39981835.219999999</v>
          </cell>
          <cell r="J37">
            <v>39981835.219999999</v>
          </cell>
          <cell r="L37">
            <v>39981835.219999999</v>
          </cell>
        </row>
        <row r="38">
          <cell r="A38" t="str">
            <v>9557000</v>
          </cell>
          <cell r="B38" t="str">
            <v>Other Expenses</v>
          </cell>
          <cell r="C38">
            <v>-3851930.58</v>
          </cell>
          <cell r="H38">
            <v>-3851930.58</v>
          </cell>
          <cell r="J38">
            <v>-3851930.58</v>
          </cell>
          <cell r="L38">
            <v>-3851930.58</v>
          </cell>
        </row>
        <row r="39">
          <cell r="A39" t="str">
            <v>9804000</v>
          </cell>
          <cell r="B39" t="str">
            <v>Nat Gas City G Purch</v>
          </cell>
          <cell r="D39">
            <v>24242697.359999999</v>
          </cell>
          <cell r="I39">
            <v>24242697.359999999</v>
          </cell>
          <cell r="J39">
            <v>24242697.359999999</v>
          </cell>
          <cell r="L39">
            <v>24242697.359999999</v>
          </cell>
        </row>
        <row r="40">
          <cell r="A40" t="str">
            <v>9805000</v>
          </cell>
          <cell r="B40" t="str">
            <v>Other Gas Purchases</v>
          </cell>
          <cell r="D40">
            <v>128869</v>
          </cell>
          <cell r="I40">
            <v>128869</v>
          </cell>
          <cell r="J40">
            <v>128869</v>
          </cell>
          <cell r="L40">
            <v>128869</v>
          </cell>
        </row>
        <row r="41">
          <cell r="A41" t="str">
            <v>9805100</v>
          </cell>
          <cell r="B41" t="str">
            <v>Purch Gas Cost Adj</v>
          </cell>
          <cell r="D41">
            <v>-1312174.79</v>
          </cell>
          <cell r="I41">
            <v>-1312174.79</v>
          </cell>
          <cell r="J41">
            <v>-1312174.79</v>
          </cell>
          <cell r="L41">
            <v>-1312174.79</v>
          </cell>
        </row>
        <row r="42">
          <cell r="A42" t="str">
            <v>9808100</v>
          </cell>
          <cell r="B42" t="str">
            <v>Gas Withd fr Storage</v>
          </cell>
          <cell r="D42">
            <v>873529.23</v>
          </cell>
          <cell r="I42">
            <v>873529.23</v>
          </cell>
          <cell r="J42">
            <v>873529.23</v>
          </cell>
          <cell r="L42">
            <v>873529.23</v>
          </cell>
        </row>
        <row r="43">
          <cell r="A43" t="str">
            <v>9808200</v>
          </cell>
          <cell r="B43" t="str">
            <v>Gas Deliv to Storage</v>
          </cell>
          <cell r="D43">
            <v>-7048133.0700000003</v>
          </cell>
          <cell r="I43">
            <v>-7048133.0700000003</v>
          </cell>
          <cell r="J43">
            <v>-7048133.0700000003</v>
          </cell>
          <cell r="L43">
            <v>-7048133.0700000003</v>
          </cell>
        </row>
        <row r="44">
          <cell r="A44" t="str">
            <v>ZW_WHEELING</v>
          </cell>
          <cell r="B44" t="str">
            <v>WUTC Wheeling</v>
          </cell>
          <cell r="C44">
            <v>10423472.74</v>
          </cell>
          <cell r="H44">
            <v>10423472.74</v>
          </cell>
          <cell r="J44">
            <v>10423472.74</v>
          </cell>
          <cell r="L44">
            <v>10423472.74</v>
          </cell>
        </row>
        <row r="45">
          <cell r="A45" t="str">
            <v>9565000</v>
          </cell>
          <cell r="B45" t="str">
            <v>Trm Op Electr by Oth</v>
          </cell>
          <cell r="C45">
            <v>10423472.74</v>
          </cell>
          <cell r="H45">
            <v>10423472.74</v>
          </cell>
          <cell r="J45">
            <v>10423472.74</v>
          </cell>
          <cell r="L45">
            <v>10423472.74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-5245005.66</v>
          </cell>
          <cell r="H46">
            <v>-5245005.66</v>
          </cell>
          <cell r="J46">
            <v>-5245005.66</v>
          </cell>
          <cell r="L46">
            <v>-5245005.66</v>
          </cell>
        </row>
        <row r="47">
          <cell r="A47" t="str">
            <v>9555020</v>
          </cell>
          <cell r="B47" t="str">
            <v>Purch Pwr-Res Exch</v>
          </cell>
          <cell r="C47">
            <v>-5245005.66</v>
          </cell>
          <cell r="H47">
            <v>-5245005.66</v>
          </cell>
          <cell r="J47">
            <v>-5245005.66</v>
          </cell>
          <cell r="L47">
            <v>-5245005.66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31314353.210000001</v>
          </cell>
          <cell r="D48">
            <v>7630811.5800000001</v>
          </cell>
          <cell r="E48">
            <v>15983883.58</v>
          </cell>
          <cell r="F48">
            <v>10263073.710000001</v>
          </cell>
          <cell r="G48">
            <v>5720809.8700000001</v>
          </cell>
          <cell r="H48">
            <v>41577426.920000002</v>
          </cell>
          <cell r="I48">
            <v>13351621.449999999</v>
          </cell>
          <cell r="J48">
            <v>54929048.369999997</v>
          </cell>
          <cell r="L48">
            <v>54929048.369999997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10515908.67</v>
          </cell>
          <cell r="D49">
            <v>676718.94</v>
          </cell>
          <cell r="H49">
            <v>10515908.67</v>
          </cell>
          <cell r="I49">
            <v>676718.94</v>
          </cell>
          <cell r="J49">
            <v>11192627.609999999</v>
          </cell>
          <cell r="L49">
            <v>11192627.609999999</v>
          </cell>
        </row>
        <row r="50">
          <cell r="A50" t="str">
            <v>9500000</v>
          </cell>
          <cell r="B50" t="str">
            <v>Stm Op Supv &amp; Eng</v>
          </cell>
          <cell r="C50">
            <v>107964.84</v>
          </cell>
          <cell r="H50">
            <v>107964.84</v>
          </cell>
          <cell r="J50">
            <v>107964.84</v>
          </cell>
          <cell r="L50">
            <v>107964.84</v>
          </cell>
        </row>
        <row r="51">
          <cell r="A51" t="str">
            <v>9502000</v>
          </cell>
          <cell r="B51" t="str">
            <v>Stm Op Steam Exp</v>
          </cell>
          <cell r="C51">
            <v>578047.53</v>
          </cell>
          <cell r="H51">
            <v>578047.53</v>
          </cell>
          <cell r="J51">
            <v>578047.53</v>
          </cell>
          <cell r="L51">
            <v>578047.53</v>
          </cell>
        </row>
        <row r="52">
          <cell r="A52" t="str">
            <v>9505000</v>
          </cell>
          <cell r="B52" t="str">
            <v>Stm Op Electric Exp</v>
          </cell>
          <cell r="C52">
            <v>147614.76999999999</v>
          </cell>
          <cell r="H52">
            <v>147614.76999999999</v>
          </cell>
          <cell r="J52">
            <v>147614.76999999999</v>
          </cell>
          <cell r="L52">
            <v>147614.76999999999</v>
          </cell>
        </row>
        <row r="53">
          <cell r="A53" t="str">
            <v>9506000</v>
          </cell>
          <cell r="B53" t="str">
            <v>Stm Op Misc Pwr Exp</v>
          </cell>
          <cell r="C53">
            <v>1057657.6200000001</v>
          </cell>
          <cell r="H53">
            <v>1057657.6200000001</v>
          </cell>
          <cell r="J53">
            <v>1057657.6200000001</v>
          </cell>
          <cell r="L53">
            <v>1057657.6200000001</v>
          </cell>
        </row>
        <row r="54">
          <cell r="A54" t="str">
            <v>9510000</v>
          </cell>
          <cell r="B54" t="str">
            <v>Stm Mn Supv &amp; Eng</v>
          </cell>
          <cell r="C54">
            <v>106202.55</v>
          </cell>
          <cell r="H54">
            <v>106202.55</v>
          </cell>
          <cell r="J54">
            <v>106202.55</v>
          </cell>
          <cell r="L54">
            <v>106202.55</v>
          </cell>
        </row>
        <row r="55">
          <cell r="A55" t="str">
            <v>9511000</v>
          </cell>
          <cell r="B55" t="str">
            <v>Stm Mn Structures</v>
          </cell>
          <cell r="C55">
            <v>113958.85</v>
          </cell>
          <cell r="H55">
            <v>113958.85</v>
          </cell>
          <cell r="J55">
            <v>113958.85</v>
          </cell>
          <cell r="L55">
            <v>113958.85</v>
          </cell>
        </row>
        <row r="56">
          <cell r="A56" t="str">
            <v>9512000</v>
          </cell>
          <cell r="B56" t="str">
            <v>Stm Mn Boiler Plant</v>
          </cell>
          <cell r="C56">
            <v>1554615.71</v>
          </cell>
          <cell r="H56">
            <v>1554615.71</v>
          </cell>
          <cell r="J56">
            <v>1554615.71</v>
          </cell>
          <cell r="L56">
            <v>1554615.71</v>
          </cell>
        </row>
        <row r="57">
          <cell r="A57" t="str">
            <v>9513000</v>
          </cell>
          <cell r="B57" t="str">
            <v>Stm Mn Electr Plant</v>
          </cell>
          <cell r="C57">
            <v>560511.43999999994</v>
          </cell>
          <cell r="H57">
            <v>560511.43999999994</v>
          </cell>
          <cell r="J57">
            <v>560511.43999999994</v>
          </cell>
          <cell r="L57">
            <v>560511.43999999994</v>
          </cell>
        </row>
        <row r="58">
          <cell r="A58" t="str">
            <v>9514000</v>
          </cell>
          <cell r="B58" t="str">
            <v>Stm Mn Misc Plt Exp</v>
          </cell>
          <cell r="C58">
            <v>328013.81</v>
          </cell>
          <cell r="H58">
            <v>328013.81</v>
          </cell>
          <cell r="J58">
            <v>328013.81</v>
          </cell>
          <cell r="L58">
            <v>328013.81</v>
          </cell>
        </row>
        <row r="59">
          <cell r="A59" t="str">
            <v>9535000</v>
          </cell>
          <cell r="B59" t="str">
            <v>Hyd Op Supv &amp; Eng</v>
          </cell>
          <cell r="C59">
            <v>137959.37</v>
          </cell>
          <cell r="H59">
            <v>137959.37</v>
          </cell>
          <cell r="J59">
            <v>137959.37</v>
          </cell>
          <cell r="L59">
            <v>137959.37</v>
          </cell>
        </row>
        <row r="60">
          <cell r="A60" t="str">
            <v>9537000</v>
          </cell>
          <cell r="B60" t="str">
            <v>Hyd Op Hydraulic Exp</v>
          </cell>
          <cell r="C60">
            <v>295423.45</v>
          </cell>
          <cell r="H60">
            <v>295423.45</v>
          </cell>
          <cell r="J60">
            <v>295423.45</v>
          </cell>
          <cell r="L60">
            <v>295423.45</v>
          </cell>
        </row>
        <row r="61">
          <cell r="A61" t="str">
            <v>9538000</v>
          </cell>
          <cell r="B61" t="str">
            <v>Hyd Op Electric Exp</v>
          </cell>
          <cell r="C61">
            <v>37783.79</v>
          </cell>
          <cell r="H61">
            <v>37783.79</v>
          </cell>
          <cell r="J61">
            <v>37783.79</v>
          </cell>
          <cell r="L61">
            <v>37783.79</v>
          </cell>
        </row>
        <row r="62">
          <cell r="A62" t="str">
            <v>9539000</v>
          </cell>
          <cell r="B62" t="str">
            <v>Hyd Op Misc Pwr Exp</v>
          </cell>
          <cell r="C62">
            <v>225742.06</v>
          </cell>
          <cell r="H62">
            <v>225742.06</v>
          </cell>
          <cell r="J62">
            <v>225742.06</v>
          </cell>
          <cell r="L62">
            <v>225742.06</v>
          </cell>
        </row>
        <row r="63">
          <cell r="A63" t="str">
            <v>9541000</v>
          </cell>
          <cell r="B63" t="str">
            <v>Hyd Mn Supv &amp; Eng</v>
          </cell>
          <cell r="C63">
            <v>7695.72</v>
          </cell>
          <cell r="H63">
            <v>7695.72</v>
          </cell>
          <cell r="J63">
            <v>7695.72</v>
          </cell>
          <cell r="L63">
            <v>7695.72</v>
          </cell>
        </row>
        <row r="64">
          <cell r="A64" t="str">
            <v>9542000</v>
          </cell>
          <cell r="B64" t="str">
            <v>Hyd Mn Structures</v>
          </cell>
          <cell r="C64">
            <v>34587.58</v>
          </cell>
          <cell r="H64">
            <v>34587.58</v>
          </cell>
          <cell r="J64">
            <v>34587.58</v>
          </cell>
          <cell r="L64">
            <v>34587.58</v>
          </cell>
        </row>
        <row r="65">
          <cell r="A65" t="str">
            <v>9543000</v>
          </cell>
          <cell r="B65" t="str">
            <v>Hyd Mn Resv Dams</v>
          </cell>
          <cell r="C65">
            <v>29039.13</v>
          </cell>
          <cell r="H65">
            <v>29039.13</v>
          </cell>
          <cell r="J65">
            <v>29039.13</v>
          </cell>
          <cell r="L65">
            <v>29039.13</v>
          </cell>
        </row>
        <row r="66">
          <cell r="A66" t="str">
            <v>9544000</v>
          </cell>
          <cell r="B66" t="str">
            <v>Hyd Mn Electr Plant</v>
          </cell>
          <cell r="C66">
            <v>78230.83</v>
          </cell>
          <cell r="H66">
            <v>78230.83</v>
          </cell>
          <cell r="J66">
            <v>78230.83</v>
          </cell>
          <cell r="L66">
            <v>78230.83</v>
          </cell>
        </row>
        <row r="67">
          <cell r="A67" t="str">
            <v>9545000</v>
          </cell>
          <cell r="B67" t="str">
            <v>Hyd Mn Misc Plt Exp</v>
          </cell>
          <cell r="C67">
            <v>214850.24</v>
          </cell>
          <cell r="H67">
            <v>214850.24</v>
          </cell>
          <cell r="J67">
            <v>214850.24</v>
          </cell>
          <cell r="L67">
            <v>214850.24</v>
          </cell>
        </row>
        <row r="68">
          <cell r="A68" t="str">
            <v>9546000</v>
          </cell>
          <cell r="B68" t="str">
            <v>Oth Pwr Op Sup &amp; Eng</v>
          </cell>
          <cell r="C68">
            <v>267002.95</v>
          </cell>
          <cell r="H68">
            <v>267002.95</v>
          </cell>
          <cell r="J68">
            <v>267002.95</v>
          </cell>
          <cell r="L68">
            <v>267002.95</v>
          </cell>
        </row>
        <row r="69">
          <cell r="A69" t="str">
            <v>9548000</v>
          </cell>
          <cell r="B69" t="str">
            <v>Oth Pwr Op Gen Exp</v>
          </cell>
          <cell r="C69">
            <v>1004265.08</v>
          </cell>
          <cell r="H69">
            <v>1004265.08</v>
          </cell>
          <cell r="J69">
            <v>1004265.08</v>
          </cell>
          <cell r="L69">
            <v>1004265.08</v>
          </cell>
        </row>
        <row r="70">
          <cell r="A70" t="str">
            <v>9549000</v>
          </cell>
          <cell r="B70" t="str">
            <v>Oth Pwr Op Misc Exp</v>
          </cell>
          <cell r="C70">
            <v>269231.3</v>
          </cell>
          <cell r="H70">
            <v>269231.3</v>
          </cell>
          <cell r="J70">
            <v>269231.3</v>
          </cell>
          <cell r="L70">
            <v>269231.3</v>
          </cell>
        </row>
        <row r="71">
          <cell r="A71" t="str">
            <v>9550000</v>
          </cell>
          <cell r="B71" t="str">
            <v>Oth Pwr Op Rents</v>
          </cell>
          <cell r="C71">
            <v>718868.83</v>
          </cell>
          <cell r="H71">
            <v>718868.83</v>
          </cell>
          <cell r="J71">
            <v>718868.83</v>
          </cell>
          <cell r="L71">
            <v>718868.83</v>
          </cell>
        </row>
        <row r="72">
          <cell r="A72" t="str">
            <v>9551000</v>
          </cell>
          <cell r="B72" t="str">
            <v>Oth Pwr Mn Sup &amp; Eng</v>
          </cell>
          <cell r="C72">
            <v>26096.33</v>
          </cell>
          <cell r="H72">
            <v>26096.33</v>
          </cell>
          <cell r="J72">
            <v>26096.33</v>
          </cell>
          <cell r="L72">
            <v>26096.33</v>
          </cell>
        </row>
        <row r="73">
          <cell r="A73" t="str">
            <v>9552000</v>
          </cell>
          <cell r="B73" t="str">
            <v>Oth Pwr Mn Structure</v>
          </cell>
          <cell r="C73">
            <v>48754.74</v>
          </cell>
          <cell r="H73">
            <v>48754.74</v>
          </cell>
          <cell r="J73">
            <v>48754.74</v>
          </cell>
          <cell r="L73">
            <v>48754.74</v>
          </cell>
        </row>
        <row r="74">
          <cell r="A74" t="str">
            <v>9553000</v>
          </cell>
          <cell r="B74" t="str">
            <v>Oth Pwr Mn Equipment</v>
          </cell>
          <cell r="C74">
            <v>2488627.9700000002</v>
          </cell>
          <cell r="H74">
            <v>2488627.9700000002</v>
          </cell>
          <cell r="J74">
            <v>2488627.9700000002</v>
          </cell>
          <cell r="L74">
            <v>2488627.9700000002</v>
          </cell>
        </row>
        <row r="75">
          <cell r="A75" t="str">
            <v>9554000</v>
          </cell>
          <cell r="B75" t="str">
            <v>Oth Pwr Mn Misc Exp</v>
          </cell>
          <cell r="C75">
            <v>77162.179999999993</v>
          </cell>
          <cell r="H75">
            <v>77162.179999999993</v>
          </cell>
          <cell r="J75">
            <v>77162.179999999993</v>
          </cell>
          <cell r="L75">
            <v>77162.179999999993</v>
          </cell>
        </row>
        <row r="76">
          <cell r="A76" t="str">
            <v>9717000</v>
          </cell>
          <cell r="B76" t="str">
            <v>Mfd Op Liq Petro Exp</v>
          </cell>
          <cell r="D76">
            <v>7719.42</v>
          </cell>
          <cell r="I76">
            <v>7719.42</v>
          </cell>
          <cell r="J76">
            <v>7719.42</v>
          </cell>
          <cell r="L76">
            <v>7719.42</v>
          </cell>
        </row>
        <row r="77">
          <cell r="A77" t="str">
            <v>9807500</v>
          </cell>
          <cell r="B77" t="str">
            <v>Oth Purch Gas Exp</v>
          </cell>
          <cell r="D77">
            <v>186499.77</v>
          </cell>
          <cell r="I77">
            <v>186499.77</v>
          </cell>
          <cell r="J77">
            <v>186499.77</v>
          </cell>
          <cell r="L77">
            <v>186499.77</v>
          </cell>
        </row>
        <row r="78">
          <cell r="A78" t="str">
            <v>9812000</v>
          </cell>
          <cell r="B78" t="str">
            <v>Gas Used fr Oth Util</v>
          </cell>
          <cell r="D78">
            <v>-1609.38</v>
          </cell>
          <cell r="I78">
            <v>-1609.38</v>
          </cell>
          <cell r="J78">
            <v>-1609.38</v>
          </cell>
          <cell r="L78">
            <v>-1609.38</v>
          </cell>
        </row>
        <row r="79">
          <cell r="A79" t="str">
            <v>9813000</v>
          </cell>
          <cell r="B79" t="str">
            <v>Oth Gas Supply Exp</v>
          </cell>
          <cell r="D79">
            <v>28374.080000000002</v>
          </cell>
          <cell r="I79">
            <v>28374.080000000002</v>
          </cell>
          <cell r="J79">
            <v>28374.080000000002</v>
          </cell>
          <cell r="L79">
            <v>28374.080000000002</v>
          </cell>
        </row>
        <row r="80">
          <cell r="A80" t="str">
            <v>9814000</v>
          </cell>
          <cell r="B80" t="str">
            <v>UGS Op Supv &amp; Eng</v>
          </cell>
          <cell r="D80">
            <v>13972.73</v>
          </cell>
          <cell r="I80">
            <v>13972.73</v>
          </cell>
          <cell r="J80">
            <v>13972.73</v>
          </cell>
          <cell r="L80">
            <v>13972.73</v>
          </cell>
        </row>
        <row r="81">
          <cell r="A81" t="str">
            <v>9816000</v>
          </cell>
          <cell r="B81" t="str">
            <v>UGS Op Wells Expense</v>
          </cell>
          <cell r="D81">
            <v>972.91</v>
          </cell>
          <cell r="I81">
            <v>972.91</v>
          </cell>
          <cell r="J81">
            <v>972.91</v>
          </cell>
          <cell r="L81">
            <v>972.91</v>
          </cell>
        </row>
        <row r="82">
          <cell r="A82" t="str">
            <v>9817000</v>
          </cell>
          <cell r="B82" t="str">
            <v>UGS Op Lines Expesne</v>
          </cell>
          <cell r="D82">
            <v>569.67999999999995</v>
          </cell>
          <cell r="I82">
            <v>569.67999999999995</v>
          </cell>
          <cell r="J82">
            <v>569.67999999999995</v>
          </cell>
          <cell r="L82">
            <v>569.67999999999995</v>
          </cell>
        </row>
        <row r="83">
          <cell r="A83" t="str">
            <v>9818000</v>
          </cell>
          <cell r="B83" t="str">
            <v>UGS Op Compr Stn Exp</v>
          </cell>
          <cell r="D83">
            <v>19981.689999999999</v>
          </cell>
          <cell r="I83">
            <v>19981.689999999999</v>
          </cell>
          <cell r="J83">
            <v>19981.689999999999</v>
          </cell>
          <cell r="L83">
            <v>19981.689999999999</v>
          </cell>
        </row>
        <row r="84">
          <cell r="A84" t="str">
            <v>9819000</v>
          </cell>
          <cell r="B84" t="str">
            <v>UGS Op Compr Stn F&amp;P</v>
          </cell>
          <cell r="D84">
            <v>3460.88</v>
          </cell>
          <cell r="I84">
            <v>3460.88</v>
          </cell>
          <cell r="J84">
            <v>3460.88</v>
          </cell>
          <cell r="L84">
            <v>3460.88</v>
          </cell>
        </row>
        <row r="85">
          <cell r="A85" t="str">
            <v>9820000</v>
          </cell>
          <cell r="B85" t="str">
            <v>UGS Op Mea &amp; Reg Exp</v>
          </cell>
          <cell r="D85">
            <v>609.04999999999995</v>
          </cell>
          <cell r="I85">
            <v>609.04999999999995</v>
          </cell>
          <cell r="J85">
            <v>609.04999999999995</v>
          </cell>
          <cell r="L85">
            <v>609.04999999999995</v>
          </cell>
        </row>
        <row r="86">
          <cell r="A86" t="str">
            <v>9824000</v>
          </cell>
          <cell r="B86" t="str">
            <v>UGS Op Other Expense</v>
          </cell>
          <cell r="D86">
            <v>1222.8800000000001</v>
          </cell>
          <cell r="I86">
            <v>1222.8800000000001</v>
          </cell>
          <cell r="J86">
            <v>1222.8800000000001</v>
          </cell>
          <cell r="L86">
            <v>1222.8800000000001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12329.45</v>
          </cell>
          <cell r="I87">
            <v>12329.45</v>
          </cell>
          <cell r="J87">
            <v>12329.45</v>
          </cell>
          <cell r="L87">
            <v>12329.45</v>
          </cell>
        </row>
        <row r="88">
          <cell r="A88" t="str">
            <v>9831000</v>
          </cell>
          <cell r="B88" t="str">
            <v>UGS Mn Stuctures</v>
          </cell>
          <cell r="D88">
            <v>15067.8</v>
          </cell>
          <cell r="I88">
            <v>15067.8</v>
          </cell>
          <cell r="J88">
            <v>15067.8</v>
          </cell>
          <cell r="L88">
            <v>15067.8</v>
          </cell>
        </row>
        <row r="89">
          <cell r="A89" t="str">
            <v>9832000</v>
          </cell>
          <cell r="B89" t="str">
            <v>UGS Mn Reserv &amp; Well</v>
          </cell>
          <cell r="D89">
            <v>301064.14</v>
          </cell>
          <cell r="I89">
            <v>301064.14</v>
          </cell>
          <cell r="J89">
            <v>301064.14</v>
          </cell>
          <cell r="L89">
            <v>301064.14</v>
          </cell>
        </row>
        <row r="90">
          <cell r="A90" t="str">
            <v>9833000</v>
          </cell>
          <cell r="B90" t="str">
            <v>UGS Mn Lines</v>
          </cell>
          <cell r="D90">
            <v>57.72</v>
          </cell>
          <cell r="I90">
            <v>57.72</v>
          </cell>
          <cell r="J90">
            <v>57.72</v>
          </cell>
          <cell r="L90">
            <v>57.72</v>
          </cell>
        </row>
        <row r="91">
          <cell r="A91" t="str">
            <v>9834000</v>
          </cell>
          <cell r="B91" t="str">
            <v>UGS Mn Compr Stn Eq</v>
          </cell>
          <cell r="D91">
            <v>25942.22</v>
          </cell>
          <cell r="I91">
            <v>25942.22</v>
          </cell>
          <cell r="J91">
            <v>25942.22</v>
          </cell>
          <cell r="L91">
            <v>25942.22</v>
          </cell>
        </row>
        <row r="92">
          <cell r="A92" t="str">
            <v>9836000</v>
          </cell>
          <cell r="B92" t="str">
            <v>UGS Mn Purificat Equ</v>
          </cell>
          <cell r="D92">
            <v>1471.15</v>
          </cell>
          <cell r="I92">
            <v>1471.15</v>
          </cell>
          <cell r="J92">
            <v>1471.15</v>
          </cell>
          <cell r="L92">
            <v>1471.15</v>
          </cell>
        </row>
        <row r="93">
          <cell r="A93" t="str">
            <v>9837000</v>
          </cell>
          <cell r="B93" t="str">
            <v>UGS Mn Oth Equipment</v>
          </cell>
          <cell r="D93">
            <v>1017.57</v>
          </cell>
          <cell r="I93">
            <v>1017.57</v>
          </cell>
          <cell r="J93">
            <v>1017.57</v>
          </cell>
          <cell r="L93">
            <v>1017.57</v>
          </cell>
        </row>
        <row r="94">
          <cell r="A94" t="str">
            <v>9841000</v>
          </cell>
          <cell r="B94" t="str">
            <v>OS Op Labor &amp; Exp</v>
          </cell>
          <cell r="D94">
            <v>57995.18</v>
          </cell>
          <cell r="I94">
            <v>57995.18</v>
          </cell>
          <cell r="J94">
            <v>57995.18</v>
          </cell>
          <cell r="L94">
            <v>57995.18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1156494.96</v>
          </cell>
          <cell r="H95">
            <v>1156494.96</v>
          </cell>
          <cell r="J95">
            <v>1156494.96</v>
          </cell>
          <cell r="L95">
            <v>1156494.96</v>
          </cell>
        </row>
        <row r="96">
          <cell r="A96" t="str">
            <v>9560000</v>
          </cell>
          <cell r="B96" t="str">
            <v>Transm Op Supv &amp; Eng</v>
          </cell>
          <cell r="C96">
            <v>160538.54</v>
          </cell>
          <cell r="H96">
            <v>160538.54</v>
          </cell>
          <cell r="J96">
            <v>160538.54</v>
          </cell>
          <cell r="L96">
            <v>160538.54</v>
          </cell>
        </row>
        <row r="97">
          <cell r="A97" t="str">
            <v>9561100</v>
          </cell>
          <cell r="B97" t="str">
            <v>Load Disp-Reliabilit</v>
          </cell>
          <cell r="C97">
            <v>3658.17</v>
          </cell>
          <cell r="H97">
            <v>3658.17</v>
          </cell>
          <cell r="J97">
            <v>3658.17</v>
          </cell>
          <cell r="L97">
            <v>3658.17</v>
          </cell>
        </row>
        <row r="98">
          <cell r="A98" t="str">
            <v>9561200</v>
          </cell>
          <cell r="B98" t="str">
            <v>Load Disp-Monit &amp; Op</v>
          </cell>
          <cell r="C98">
            <v>151813.24</v>
          </cell>
          <cell r="H98">
            <v>151813.24</v>
          </cell>
          <cell r="J98">
            <v>151813.24</v>
          </cell>
          <cell r="L98">
            <v>151813.24</v>
          </cell>
        </row>
        <row r="99">
          <cell r="A99" t="str">
            <v>9561300</v>
          </cell>
          <cell r="B99" t="str">
            <v>Load Disp-Transm Svc</v>
          </cell>
          <cell r="C99">
            <v>62827.74</v>
          </cell>
          <cell r="H99">
            <v>62827.74</v>
          </cell>
          <cell r="J99">
            <v>62827.74</v>
          </cell>
          <cell r="L99">
            <v>62827.74</v>
          </cell>
        </row>
        <row r="100">
          <cell r="A100" t="str">
            <v>9561500</v>
          </cell>
          <cell r="B100" t="str">
            <v>Reliab Plng &amp; Stndrd</v>
          </cell>
          <cell r="C100">
            <v>-250100.82</v>
          </cell>
          <cell r="H100">
            <v>-250100.82</v>
          </cell>
          <cell r="J100">
            <v>-250100.82</v>
          </cell>
          <cell r="L100">
            <v>-250100.82</v>
          </cell>
        </row>
        <row r="101">
          <cell r="A101" t="str">
            <v>9561700</v>
          </cell>
          <cell r="B101" t="str">
            <v>Gen Interconn Study</v>
          </cell>
          <cell r="C101">
            <v>169695.58</v>
          </cell>
          <cell r="H101">
            <v>169695.58</v>
          </cell>
          <cell r="J101">
            <v>169695.58</v>
          </cell>
          <cell r="L101">
            <v>169695.58</v>
          </cell>
        </row>
        <row r="102">
          <cell r="A102" t="str">
            <v>9561800</v>
          </cell>
          <cell r="B102" t="str">
            <v>Reliab Plng &amp; SD Svc</v>
          </cell>
          <cell r="C102">
            <v>6281.75</v>
          </cell>
          <cell r="H102">
            <v>6281.75</v>
          </cell>
          <cell r="J102">
            <v>6281.75</v>
          </cell>
          <cell r="L102">
            <v>6281.75</v>
          </cell>
        </row>
        <row r="103">
          <cell r="A103" t="str">
            <v>9562000</v>
          </cell>
          <cell r="B103" t="str">
            <v>Trm Op Station Exp</v>
          </cell>
          <cell r="C103">
            <v>98909.84</v>
          </cell>
          <cell r="H103">
            <v>98909.84</v>
          </cell>
          <cell r="J103">
            <v>98909.84</v>
          </cell>
          <cell r="L103">
            <v>98909.84</v>
          </cell>
        </row>
        <row r="104">
          <cell r="A104" t="str">
            <v>9563000</v>
          </cell>
          <cell r="B104" t="str">
            <v>Trm Op Ovhd Line Exp</v>
          </cell>
          <cell r="C104">
            <v>14412.68</v>
          </cell>
          <cell r="H104">
            <v>14412.68</v>
          </cell>
          <cell r="J104">
            <v>14412.68</v>
          </cell>
          <cell r="L104">
            <v>14412.68</v>
          </cell>
        </row>
        <row r="105">
          <cell r="A105" t="str">
            <v>9566000</v>
          </cell>
          <cell r="B105" t="str">
            <v>Trm Op Misc Expenses</v>
          </cell>
          <cell r="C105">
            <v>199807.93</v>
          </cell>
          <cell r="H105">
            <v>199807.93</v>
          </cell>
          <cell r="J105">
            <v>199807.93</v>
          </cell>
          <cell r="L105">
            <v>199807.93</v>
          </cell>
        </row>
        <row r="106">
          <cell r="A106" t="str">
            <v>9567000</v>
          </cell>
          <cell r="B106" t="str">
            <v>Trm Op Rents</v>
          </cell>
          <cell r="C106">
            <v>33885.449999999997</v>
          </cell>
          <cell r="H106">
            <v>33885.449999999997</v>
          </cell>
          <cell r="J106">
            <v>33885.449999999997</v>
          </cell>
          <cell r="L106">
            <v>33885.449999999997</v>
          </cell>
        </row>
        <row r="107">
          <cell r="A107" t="str">
            <v>9568000</v>
          </cell>
          <cell r="B107" t="str">
            <v>Trm Mn Supv &amp; Eng</v>
          </cell>
          <cell r="C107">
            <v>1939.93</v>
          </cell>
          <cell r="H107">
            <v>1939.93</v>
          </cell>
          <cell r="J107">
            <v>1939.93</v>
          </cell>
          <cell r="L107">
            <v>1939.93</v>
          </cell>
        </row>
        <row r="108">
          <cell r="A108" t="str">
            <v>9569000</v>
          </cell>
          <cell r="B108" t="str">
            <v>Trm Mn Structures</v>
          </cell>
          <cell r="C108">
            <v>822.86</v>
          </cell>
          <cell r="H108">
            <v>822.86</v>
          </cell>
          <cell r="J108">
            <v>822.86</v>
          </cell>
          <cell r="L108">
            <v>822.86</v>
          </cell>
        </row>
        <row r="109">
          <cell r="A109" t="str">
            <v>9569100</v>
          </cell>
          <cell r="B109" t="str">
            <v>Trm Mn Comp Hardware</v>
          </cell>
          <cell r="C109">
            <v>39549.089999999997</v>
          </cell>
          <cell r="H109">
            <v>39549.089999999997</v>
          </cell>
          <cell r="J109">
            <v>39549.089999999997</v>
          </cell>
          <cell r="L109">
            <v>39549.089999999997</v>
          </cell>
        </row>
        <row r="110">
          <cell r="A110" t="str">
            <v>9569200</v>
          </cell>
          <cell r="B110" t="str">
            <v>Trm Mn Comp Software</v>
          </cell>
          <cell r="C110">
            <v>7033.66</v>
          </cell>
          <cell r="H110">
            <v>7033.66</v>
          </cell>
          <cell r="J110">
            <v>7033.66</v>
          </cell>
          <cell r="L110">
            <v>7033.66</v>
          </cell>
        </row>
        <row r="111">
          <cell r="A111" t="str">
            <v>9570000</v>
          </cell>
          <cell r="B111" t="str">
            <v>Trm Mn Station Equip</v>
          </cell>
          <cell r="C111">
            <v>172965.6</v>
          </cell>
          <cell r="H111">
            <v>172965.6</v>
          </cell>
          <cell r="J111">
            <v>172965.6</v>
          </cell>
          <cell r="L111">
            <v>172965.6</v>
          </cell>
        </row>
        <row r="112">
          <cell r="A112" t="str">
            <v>9571000</v>
          </cell>
          <cell r="B112" t="str">
            <v>Trm Mn Ovhd Lines</v>
          </cell>
          <cell r="C112">
            <v>279215.11</v>
          </cell>
          <cell r="H112">
            <v>279215.11</v>
          </cell>
          <cell r="J112">
            <v>279215.11</v>
          </cell>
          <cell r="L112">
            <v>279215.11</v>
          </cell>
        </row>
        <row r="113">
          <cell r="A113" t="str">
            <v>9573000</v>
          </cell>
          <cell r="B113" t="str">
            <v>Trm Mn Misc Transm</v>
          </cell>
          <cell r="C113">
            <v>3238.61</v>
          </cell>
          <cell r="H113">
            <v>3238.61</v>
          </cell>
          <cell r="J113">
            <v>3238.61</v>
          </cell>
          <cell r="L113">
            <v>3238.61</v>
          </cell>
        </row>
        <row r="114">
          <cell r="A114" t="str">
            <v>ZW_DISTRIBUTION_EXP</v>
          </cell>
          <cell r="B114" t="str">
            <v>WUTC Distribution Ex</v>
          </cell>
          <cell r="C114">
            <v>5970929.75</v>
          </cell>
          <cell r="D114">
            <v>3340493.56</v>
          </cell>
          <cell r="H114">
            <v>5970929.75</v>
          </cell>
          <cell r="I114">
            <v>3340493.56</v>
          </cell>
          <cell r="J114">
            <v>9311423.3100000005</v>
          </cell>
          <cell r="L114">
            <v>9311423.3100000005</v>
          </cell>
        </row>
        <row r="115">
          <cell r="A115" t="str">
            <v>9580000</v>
          </cell>
          <cell r="B115" t="str">
            <v>Dis Op Supv &amp; Eng</v>
          </cell>
          <cell r="C115">
            <v>75393.88</v>
          </cell>
          <cell r="H115">
            <v>75393.88</v>
          </cell>
          <cell r="J115">
            <v>75393.88</v>
          </cell>
          <cell r="L115">
            <v>75393.88</v>
          </cell>
        </row>
        <row r="116">
          <cell r="A116" t="str">
            <v>9581000</v>
          </cell>
          <cell r="B116" t="str">
            <v>Dis Op Load Dispatch</v>
          </cell>
          <cell r="C116">
            <v>118430.81</v>
          </cell>
          <cell r="H116">
            <v>118430.81</v>
          </cell>
          <cell r="J116">
            <v>118430.81</v>
          </cell>
          <cell r="L116">
            <v>118430.81</v>
          </cell>
        </row>
        <row r="117">
          <cell r="A117" t="str">
            <v>9582000</v>
          </cell>
          <cell r="B117" t="str">
            <v>Dis Op Station Exp</v>
          </cell>
          <cell r="C117">
            <v>133782.17000000001</v>
          </cell>
          <cell r="H117">
            <v>133782.17000000001</v>
          </cell>
          <cell r="J117">
            <v>133782.17000000001</v>
          </cell>
          <cell r="L117">
            <v>133782.17000000001</v>
          </cell>
        </row>
        <row r="118">
          <cell r="A118" t="str">
            <v>9583000</v>
          </cell>
          <cell r="B118" t="str">
            <v>Dis Op Ovhd Line Exp</v>
          </cell>
          <cell r="C118">
            <v>208765.81</v>
          </cell>
          <cell r="H118">
            <v>208765.81</v>
          </cell>
          <cell r="J118">
            <v>208765.81</v>
          </cell>
          <cell r="L118">
            <v>208765.81</v>
          </cell>
        </row>
        <row r="119">
          <cell r="A119" t="str">
            <v>9584000</v>
          </cell>
          <cell r="B119" t="str">
            <v>Dis Op Undg Line Exp</v>
          </cell>
          <cell r="C119">
            <v>421248.08</v>
          </cell>
          <cell r="H119">
            <v>421248.08</v>
          </cell>
          <cell r="J119">
            <v>421248.08</v>
          </cell>
          <cell r="L119">
            <v>421248.08</v>
          </cell>
        </row>
        <row r="120">
          <cell r="A120" t="str">
            <v>9586000</v>
          </cell>
          <cell r="B120" t="str">
            <v>Dis Op Meter Exp</v>
          </cell>
          <cell r="C120">
            <v>50613.919999999998</v>
          </cell>
          <cell r="H120">
            <v>50613.919999999998</v>
          </cell>
          <cell r="J120">
            <v>50613.919999999998</v>
          </cell>
          <cell r="L120">
            <v>50613.919999999998</v>
          </cell>
        </row>
        <row r="121">
          <cell r="A121" t="str">
            <v>9587000</v>
          </cell>
          <cell r="B121" t="str">
            <v>Dis Op Cust Install</v>
          </cell>
          <cell r="C121">
            <v>316664.51</v>
          </cell>
          <cell r="H121">
            <v>316664.51</v>
          </cell>
          <cell r="J121">
            <v>316664.51</v>
          </cell>
          <cell r="L121">
            <v>316664.51</v>
          </cell>
        </row>
        <row r="122">
          <cell r="A122" t="str">
            <v>9588000</v>
          </cell>
          <cell r="B122" t="str">
            <v>Dis Op Misc Expenses</v>
          </cell>
          <cell r="C122">
            <v>1163301.3700000001</v>
          </cell>
          <cell r="H122">
            <v>1163301.3700000001</v>
          </cell>
          <cell r="J122">
            <v>1163301.3700000001</v>
          </cell>
          <cell r="L122">
            <v>1163301.3700000001</v>
          </cell>
        </row>
        <row r="123">
          <cell r="A123" t="str">
            <v>9589000</v>
          </cell>
          <cell r="B123" t="str">
            <v>Dis Op Rents</v>
          </cell>
          <cell r="C123">
            <v>73247.09</v>
          </cell>
          <cell r="H123">
            <v>73247.09</v>
          </cell>
          <cell r="J123">
            <v>73247.09</v>
          </cell>
          <cell r="L123">
            <v>73247.09</v>
          </cell>
        </row>
        <row r="124">
          <cell r="A124" t="str">
            <v>9590000</v>
          </cell>
          <cell r="B124" t="str">
            <v>Dis Mn Supv &amp; Eng</v>
          </cell>
          <cell r="C124">
            <v>54128.99</v>
          </cell>
          <cell r="H124">
            <v>54128.99</v>
          </cell>
          <cell r="J124">
            <v>54128.99</v>
          </cell>
          <cell r="L124">
            <v>54128.99</v>
          </cell>
        </row>
        <row r="125">
          <cell r="A125" t="str">
            <v>9592000</v>
          </cell>
          <cell r="B125" t="str">
            <v>Dis Mn Station Equip</v>
          </cell>
          <cell r="C125">
            <v>134096.48000000001</v>
          </cell>
          <cell r="H125">
            <v>134096.48000000001</v>
          </cell>
          <cell r="J125">
            <v>134096.48000000001</v>
          </cell>
          <cell r="L125">
            <v>134096.48000000001</v>
          </cell>
        </row>
        <row r="126">
          <cell r="A126" t="str">
            <v>9593000</v>
          </cell>
          <cell r="B126" t="str">
            <v>Dis Mn Ovhd Lines</v>
          </cell>
          <cell r="C126">
            <v>2231849.04</v>
          </cell>
          <cell r="H126">
            <v>2231849.04</v>
          </cell>
          <cell r="J126">
            <v>2231849.04</v>
          </cell>
          <cell r="L126">
            <v>2231849.04</v>
          </cell>
        </row>
        <row r="127">
          <cell r="A127" t="str">
            <v>9594000</v>
          </cell>
          <cell r="B127" t="str">
            <v>Dis Mn Undgrd Lines</v>
          </cell>
          <cell r="C127">
            <v>840515</v>
          </cell>
          <cell r="H127">
            <v>840515</v>
          </cell>
          <cell r="J127">
            <v>840515</v>
          </cell>
          <cell r="L127">
            <v>840515</v>
          </cell>
        </row>
        <row r="128">
          <cell r="A128" t="str">
            <v>9595000</v>
          </cell>
          <cell r="B128" t="str">
            <v>Dis Mn Line Transfor</v>
          </cell>
          <cell r="C128">
            <v>6912.89</v>
          </cell>
          <cell r="H128">
            <v>6912.89</v>
          </cell>
          <cell r="J128">
            <v>6912.89</v>
          </cell>
          <cell r="L128">
            <v>6912.89</v>
          </cell>
        </row>
        <row r="129">
          <cell r="A129" t="str">
            <v>9596000</v>
          </cell>
          <cell r="B129" t="str">
            <v>Dis Mn St Ltng &amp; Sig</v>
          </cell>
          <cell r="C129">
            <v>113821.83</v>
          </cell>
          <cell r="H129">
            <v>113821.83</v>
          </cell>
          <cell r="J129">
            <v>113821.83</v>
          </cell>
          <cell r="L129">
            <v>113821.83</v>
          </cell>
        </row>
        <row r="130">
          <cell r="A130" t="str">
            <v>9597000</v>
          </cell>
          <cell r="B130" t="str">
            <v>Dis Mn Meters</v>
          </cell>
          <cell r="C130">
            <v>28157.88</v>
          </cell>
          <cell r="H130">
            <v>28157.88</v>
          </cell>
          <cell r="J130">
            <v>28157.88</v>
          </cell>
          <cell r="L130">
            <v>28157.88</v>
          </cell>
        </row>
        <row r="131">
          <cell r="A131" t="str">
            <v>9870000</v>
          </cell>
          <cell r="B131" t="str">
            <v>Dis Op Supv &amp; Eng</v>
          </cell>
          <cell r="D131">
            <v>180545.89</v>
          </cell>
          <cell r="I131">
            <v>180545.89</v>
          </cell>
          <cell r="J131">
            <v>180545.89</v>
          </cell>
          <cell r="L131">
            <v>180545.89</v>
          </cell>
        </row>
        <row r="132">
          <cell r="A132" t="str">
            <v>9871000</v>
          </cell>
          <cell r="B132" t="str">
            <v>Dis Op Load Dispatch</v>
          </cell>
          <cell r="D132">
            <v>22414.639999999999</v>
          </cell>
          <cell r="I132">
            <v>22414.639999999999</v>
          </cell>
          <cell r="J132">
            <v>22414.639999999999</v>
          </cell>
          <cell r="L132">
            <v>22414.639999999999</v>
          </cell>
        </row>
        <row r="133">
          <cell r="A133" t="str">
            <v>9874000</v>
          </cell>
          <cell r="B133" t="str">
            <v>Dis Op Mains &amp; Serv</v>
          </cell>
          <cell r="D133">
            <v>1808351.16</v>
          </cell>
          <cell r="I133">
            <v>1808351.16</v>
          </cell>
          <cell r="J133">
            <v>1808351.16</v>
          </cell>
          <cell r="L133">
            <v>1808351.16</v>
          </cell>
        </row>
        <row r="134">
          <cell r="A134" t="str">
            <v>9875000</v>
          </cell>
          <cell r="B134" t="str">
            <v>Dis Op M &amp; R Stn-Gen</v>
          </cell>
          <cell r="D134">
            <v>32081.55</v>
          </cell>
          <cell r="I134">
            <v>32081.55</v>
          </cell>
          <cell r="J134">
            <v>32081.55</v>
          </cell>
          <cell r="L134">
            <v>32081.55</v>
          </cell>
        </row>
        <row r="135">
          <cell r="A135" t="str">
            <v>9876000</v>
          </cell>
          <cell r="B135" t="str">
            <v>Dis Op M &amp; R Stn-Ind</v>
          </cell>
          <cell r="D135">
            <v>16832.91</v>
          </cell>
          <cell r="I135">
            <v>16832.91</v>
          </cell>
          <cell r="J135">
            <v>16832.91</v>
          </cell>
          <cell r="L135">
            <v>16832.91</v>
          </cell>
        </row>
        <row r="136">
          <cell r="A136" t="str">
            <v>9878000</v>
          </cell>
          <cell r="B136" t="str">
            <v>Dis Op Mtr &amp; Hou Reg</v>
          </cell>
          <cell r="D136">
            <v>137224.84</v>
          </cell>
          <cell r="I136">
            <v>137224.84</v>
          </cell>
          <cell r="J136">
            <v>137224.84</v>
          </cell>
          <cell r="L136">
            <v>137224.84</v>
          </cell>
        </row>
        <row r="137">
          <cell r="A137" t="str">
            <v>9879000</v>
          </cell>
          <cell r="B137" t="str">
            <v>Dis Op Cust Install</v>
          </cell>
          <cell r="D137">
            <v>169845.98</v>
          </cell>
          <cell r="I137">
            <v>169845.98</v>
          </cell>
          <cell r="J137">
            <v>169845.98</v>
          </cell>
          <cell r="L137">
            <v>169845.98</v>
          </cell>
        </row>
        <row r="138">
          <cell r="A138" t="str">
            <v>9880000</v>
          </cell>
          <cell r="B138" t="str">
            <v>Dis Op Other Expense</v>
          </cell>
          <cell r="D138">
            <v>-347123.62</v>
          </cell>
          <cell r="I138">
            <v>-347123.62</v>
          </cell>
          <cell r="J138">
            <v>-347123.62</v>
          </cell>
          <cell r="L138">
            <v>-347123.62</v>
          </cell>
        </row>
        <row r="139">
          <cell r="A139" t="str">
            <v>9881000</v>
          </cell>
          <cell r="B139" t="str">
            <v>Dis Op Rents</v>
          </cell>
          <cell r="D139">
            <v>14577.99</v>
          </cell>
          <cell r="I139">
            <v>14577.99</v>
          </cell>
          <cell r="J139">
            <v>14577.99</v>
          </cell>
          <cell r="L139">
            <v>14577.99</v>
          </cell>
        </row>
        <row r="140">
          <cell r="A140" t="str">
            <v>9885000</v>
          </cell>
          <cell r="B140" t="str">
            <v>Dis Mn Supv &amp; Eng</v>
          </cell>
          <cell r="D140">
            <v>3083.63</v>
          </cell>
          <cell r="I140">
            <v>3083.63</v>
          </cell>
          <cell r="J140">
            <v>3083.63</v>
          </cell>
          <cell r="L140">
            <v>3083.63</v>
          </cell>
        </row>
        <row r="141">
          <cell r="A141" t="str">
            <v>9886000</v>
          </cell>
          <cell r="B141" t="str">
            <v>Dis Mn Structures</v>
          </cell>
          <cell r="D141">
            <v>30587.24</v>
          </cell>
          <cell r="I141">
            <v>30587.24</v>
          </cell>
          <cell r="J141">
            <v>30587.24</v>
          </cell>
          <cell r="L141">
            <v>30587.24</v>
          </cell>
        </row>
        <row r="142">
          <cell r="A142" t="str">
            <v>9887000</v>
          </cell>
          <cell r="B142" t="str">
            <v>Dis Mn Mains</v>
          </cell>
          <cell r="D142">
            <v>901289.29</v>
          </cell>
          <cell r="I142">
            <v>901289.29</v>
          </cell>
          <cell r="J142">
            <v>901289.29</v>
          </cell>
          <cell r="L142">
            <v>901289.29</v>
          </cell>
        </row>
        <row r="143">
          <cell r="A143" t="str">
            <v>9889000</v>
          </cell>
          <cell r="B143" t="str">
            <v>Dis Mn M &amp; R Stn-Gen</v>
          </cell>
          <cell r="D143">
            <v>60732.98</v>
          </cell>
          <cell r="I143">
            <v>60732.98</v>
          </cell>
          <cell r="J143">
            <v>60732.98</v>
          </cell>
          <cell r="L143">
            <v>60732.98</v>
          </cell>
        </row>
        <row r="144">
          <cell r="A144" t="str">
            <v>9890000</v>
          </cell>
          <cell r="B144" t="str">
            <v>Dis Mn M &amp; R Stn-Ind</v>
          </cell>
          <cell r="D144">
            <v>11624.44</v>
          </cell>
          <cell r="I144">
            <v>11624.44</v>
          </cell>
          <cell r="J144">
            <v>11624.44</v>
          </cell>
          <cell r="L144">
            <v>11624.44</v>
          </cell>
        </row>
        <row r="145">
          <cell r="A145" t="str">
            <v>9892000</v>
          </cell>
          <cell r="B145" t="str">
            <v>Dis Mn Services</v>
          </cell>
          <cell r="D145">
            <v>231435.51999999999</v>
          </cell>
          <cell r="I145">
            <v>231435.51999999999</v>
          </cell>
          <cell r="J145">
            <v>231435.51999999999</v>
          </cell>
          <cell r="L145">
            <v>231435.51999999999</v>
          </cell>
        </row>
        <row r="146">
          <cell r="A146" t="str">
            <v>9893000</v>
          </cell>
          <cell r="B146" t="str">
            <v>Dis Mn Mtr &amp; Hou Reg</v>
          </cell>
          <cell r="D146">
            <v>43280.97</v>
          </cell>
          <cell r="I146">
            <v>43280.97</v>
          </cell>
          <cell r="J146">
            <v>43280.97</v>
          </cell>
          <cell r="L146">
            <v>43280.97</v>
          </cell>
        </row>
        <row r="147">
          <cell r="A147" t="str">
            <v>9894000</v>
          </cell>
          <cell r="B147" t="str">
            <v>Dis Mn Other Equipm</v>
          </cell>
          <cell r="D147">
            <v>23708.15</v>
          </cell>
          <cell r="I147">
            <v>23708.15</v>
          </cell>
          <cell r="J147">
            <v>23708.15</v>
          </cell>
          <cell r="L147">
            <v>23708.15</v>
          </cell>
        </row>
        <row r="148">
          <cell r="A148" t="str">
            <v>ZW_CUSTOMER_ACCTS_EXP</v>
          </cell>
          <cell r="B148" t="str">
            <v>WUTC Customer Accoun</v>
          </cell>
          <cell r="C148">
            <v>2134630.0299999998</v>
          </cell>
          <cell r="D148">
            <v>1446365.39</v>
          </cell>
          <cell r="E148">
            <v>3207734.1</v>
          </cell>
          <cell r="F148">
            <v>1876606.53</v>
          </cell>
          <cell r="G148">
            <v>1331127.57</v>
          </cell>
          <cell r="H148">
            <v>4011236.56</v>
          </cell>
          <cell r="I148">
            <v>2777492.96</v>
          </cell>
          <cell r="J148">
            <v>6788729.5199999996</v>
          </cell>
          <cell r="L148">
            <v>6788729.5199999996</v>
          </cell>
        </row>
        <row r="149">
          <cell r="A149" t="str">
            <v>9901000</v>
          </cell>
          <cell r="B149" t="str">
            <v>Customer Accts Supv</v>
          </cell>
          <cell r="C149">
            <v>0</v>
          </cell>
          <cell r="D149">
            <v>0</v>
          </cell>
          <cell r="E149">
            <v>20385.73</v>
          </cell>
          <cell r="F149">
            <v>11840.04</v>
          </cell>
          <cell r="G149">
            <v>8545.69</v>
          </cell>
          <cell r="H149">
            <v>11840.04</v>
          </cell>
          <cell r="I149">
            <v>8545.69</v>
          </cell>
          <cell r="J149">
            <v>20385.73</v>
          </cell>
          <cell r="L149">
            <v>20385.73</v>
          </cell>
        </row>
        <row r="150">
          <cell r="A150" t="str">
            <v>9902000</v>
          </cell>
          <cell r="B150" t="str">
            <v>Meter Reading Exp</v>
          </cell>
          <cell r="C150">
            <v>1188184.5900000001</v>
          </cell>
          <cell r="D150">
            <v>877401.35</v>
          </cell>
          <cell r="E150">
            <v>299876.57</v>
          </cell>
          <cell r="F150">
            <v>187722.74</v>
          </cell>
          <cell r="G150">
            <v>112153.83</v>
          </cell>
          <cell r="H150">
            <v>1375907.33</v>
          </cell>
          <cell r="I150">
            <v>989555.18</v>
          </cell>
          <cell r="J150">
            <v>2365462.5099999998</v>
          </cell>
          <cell r="L150">
            <v>2365462.5099999998</v>
          </cell>
        </row>
        <row r="151">
          <cell r="A151" t="str">
            <v>9902100</v>
          </cell>
          <cell r="B151" t="str">
            <v>Meter Reading Exp-E</v>
          </cell>
          <cell r="C151">
            <v>43205.19</v>
          </cell>
          <cell r="H151">
            <v>43205.19</v>
          </cell>
          <cell r="J151">
            <v>43205.19</v>
          </cell>
          <cell r="L151">
            <v>43205.19</v>
          </cell>
        </row>
        <row r="152">
          <cell r="A152" t="str">
            <v>9902200</v>
          </cell>
          <cell r="B152" t="str">
            <v>Meter Reading Exp-G</v>
          </cell>
          <cell r="D152">
            <v>14610</v>
          </cell>
          <cell r="I152">
            <v>14610</v>
          </cell>
          <cell r="J152">
            <v>14610</v>
          </cell>
          <cell r="L152">
            <v>14610</v>
          </cell>
        </row>
        <row r="153">
          <cell r="A153" t="str">
            <v>9903000</v>
          </cell>
          <cell r="B153" t="str">
            <v>Customer Rec &amp; Coll</v>
          </cell>
          <cell r="C153">
            <v>84043.12</v>
          </cell>
          <cell r="D153">
            <v>68619.990000000005</v>
          </cell>
          <cell r="E153">
            <v>2887471.8</v>
          </cell>
          <cell r="F153">
            <v>1677043.75</v>
          </cell>
          <cell r="G153">
            <v>1210428.05</v>
          </cell>
          <cell r="H153">
            <v>1761086.87</v>
          </cell>
          <cell r="I153">
            <v>1279048.04</v>
          </cell>
          <cell r="J153">
            <v>3040134.91</v>
          </cell>
          <cell r="L153">
            <v>3040134.91</v>
          </cell>
        </row>
        <row r="154">
          <cell r="A154" t="str">
            <v>9903100</v>
          </cell>
          <cell r="B154" t="str">
            <v>Cust Rec Col Exp-E</v>
          </cell>
          <cell r="C154">
            <v>7058.87</v>
          </cell>
          <cell r="H154">
            <v>7058.87</v>
          </cell>
          <cell r="J154">
            <v>7058.87</v>
          </cell>
          <cell r="L154">
            <v>7058.87</v>
          </cell>
        </row>
        <row r="155">
          <cell r="A155" t="str">
            <v>9903200</v>
          </cell>
          <cell r="B155" t="str">
            <v>Cust Rec Col Exp-G</v>
          </cell>
          <cell r="D155">
            <v>78.42</v>
          </cell>
          <cell r="I155">
            <v>78.42</v>
          </cell>
          <cell r="J155">
            <v>78.42</v>
          </cell>
          <cell r="L155">
            <v>78.42</v>
          </cell>
        </row>
        <row r="156">
          <cell r="A156" t="str">
            <v>9904000</v>
          </cell>
          <cell r="B156" t="str">
            <v>Uncollectible Accts</v>
          </cell>
          <cell r="C156">
            <v>812138.26</v>
          </cell>
          <cell r="D156">
            <v>485655.63</v>
          </cell>
          <cell r="H156">
            <v>812138.26</v>
          </cell>
          <cell r="I156">
            <v>485655.63</v>
          </cell>
          <cell r="J156">
            <v>1297793.8899999999</v>
          </cell>
          <cell r="L156">
            <v>1297793.8899999999</v>
          </cell>
        </row>
        <row r="157">
          <cell r="A157" t="str">
            <v>ZW_CUSTOMER_SERV_EXP</v>
          </cell>
          <cell r="B157" t="str">
            <v>WUTC Customer Servic</v>
          </cell>
          <cell r="C157">
            <v>1850386.14</v>
          </cell>
          <cell r="D157">
            <v>272546.81</v>
          </cell>
          <cell r="E157">
            <v>394979.04</v>
          </cell>
          <cell r="F157">
            <v>229403.81</v>
          </cell>
          <cell r="G157">
            <v>165575.23000000001</v>
          </cell>
          <cell r="H157">
            <v>2079789.95</v>
          </cell>
          <cell r="I157">
            <v>438122.04</v>
          </cell>
          <cell r="J157">
            <v>2517911.9900000002</v>
          </cell>
          <cell r="L157">
            <v>2517911.9900000002</v>
          </cell>
        </row>
        <row r="158">
          <cell r="A158" t="str">
            <v>9908010</v>
          </cell>
          <cell r="B158" t="str">
            <v>Customer Serv Exp</v>
          </cell>
          <cell r="C158">
            <v>1539276.99</v>
          </cell>
          <cell r="D158">
            <v>239377.61</v>
          </cell>
          <cell r="E158">
            <v>182319.08</v>
          </cell>
          <cell r="F158">
            <v>105890.89</v>
          </cell>
          <cell r="G158">
            <v>76428.19</v>
          </cell>
          <cell r="H158">
            <v>1645167.88</v>
          </cell>
          <cell r="I158">
            <v>315805.8</v>
          </cell>
          <cell r="J158">
            <v>1960973.68</v>
          </cell>
          <cell r="L158">
            <v>1960973.68</v>
          </cell>
        </row>
        <row r="159">
          <cell r="A159" t="str">
            <v>9909000</v>
          </cell>
          <cell r="B159" t="str">
            <v>Infor &amp; Inst Adv Exp</v>
          </cell>
          <cell r="C159">
            <v>258682.67</v>
          </cell>
          <cell r="D159">
            <v>33169.199999999997</v>
          </cell>
          <cell r="E159">
            <v>220417.12</v>
          </cell>
          <cell r="F159">
            <v>128018.28</v>
          </cell>
          <cell r="G159">
            <v>92398.84</v>
          </cell>
          <cell r="H159">
            <v>386700.95</v>
          </cell>
          <cell r="I159">
            <v>125568.04</v>
          </cell>
          <cell r="J159">
            <v>512268.99</v>
          </cell>
          <cell r="L159">
            <v>512268.99</v>
          </cell>
        </row>
        <row r="160">
          <cell r="A160" t="str">
            <v>9912000</v>
          </cell>
          <cell r="B160" t="str">
            <v>Demonstr &amp; Sell Exp</v>
          </cell>
          <cell r="C160">
            <v>52426.48</v>
          </cell>
          <cell r="D160">
            <v>0</v>
          </cell>
          <cell r="E160">
            <v>-7757.16</v>
          </cell>
          <cell r="F160">
            <v>-4505.3599999999997</v>
          </cell>
          <cell r="G160">
            <v>-3251.8</v>
          </cell>
          <cell r="H160">
            <v>47921.120000000003</v>
          </cell>
          <cell r="I160">
            <v>-3251.8</v>
          </cell>
          <cell r="J160">
            <v>44669.32</v>
          </cell>
          <cell r="L160">
            <v>44669.32</v>
          </cell>
        </row>
        <row r="161">
          <cell r="A161" t="str">
            <v>ZW_CONSERV_AMORTIZATION</v>
          </cell>
          <cell r="B161" t="str">
            <v>WUTC Conservation Am</v>
          </cell>
          <cell r="C161">
            <v>6197441.5599999996</v>
          </cell>
          <cell r="D161">
            <v>905199.98</v>
          </cell>
          <cell r="H161">
            <v>6197441.5599999996</v>
          </cell>
          <cell r="I161">
            <v>905199.98</v>
          </cell>
          <cell r="J161">
            <v>7102641.54</v>
          </cell>
          <cell r="L161">
            <v>7102641.54</v>
          </cell>
        </row>
        <row r="162">
          <cell r="A162" t="str">
            <v>9908020</v>
          </cell>
          <cell r="B162" t="str">
            <v>Conserv Amortization</v>
          </cell>
          <cell r="C162">
            <v>6197441.5599999996</v>
          </cell>
          <cell r="D162">
            <v>905199.98</v>
          </cell>
          <cell r="H162">
            <v>6197441.5599999996</v>
          </cell>
          <cell r="I162">
            <v>905199.98</v>
          </cell>
          <cell r="J162">
            <v>7102641.54</v>
          </cell>
          <cell r="L162">
            <v>7102641.54</v>
          </cell>
        </row>
        <row r="163">
          <cell r="A163" t="str">
            <v>ZW_ADMIN_GEN_EXP</v>
          </cell>
          <cell r="B163" t="str">
            <v>WUTC Admin &amp; General</v>
          </cell>
          <cell r="C163">
            <v>3488562.1</v>
          </cell>
          <cell r="D163">
            <v>989486.9</v>
          </cell>
          <cell r="E163">
            <v>12381170.439999999</v>
          </cell>
          <cell r="F163">
            <v>8157063.3700000001</v>
          </cell>
          <cell r="G163">
            <v>4224107.07</v>
          </cell>
          <cell r="H163">
            <v>11645625.470000001</v>
          </cell>
          <cell r="I163">
            <v>5213593.97</v>
          </cell>
          <cell r="J163">
            <v>16859219.440000001</v>
          </cell>
          <cell r="L163">
            <v>16859219.440000001</v>
          </cell>
        </row>
        <row r="164">
          <cell r="A164" t="str">
            <v>9920000</v>
          </cell>
          <cell r="B164" t="str">
            <v>Admin &amp; Gen Salaries</v>
          </cell>
          <cell r="C164">
            <v>474881</v>
          </cell>
          <cell r="D164">
            <v>52788.69</v>
          </cell>
          <cell r="E164">
            <v>7719170.1299999999</v>
          </cell>
          <cell r="F164">
            <v>5121663.63</v>
          </cell>
          <cell r="G164">
            <v>2597506.5</v>
          </cell>
          <cell r="H164">
            <v>5596544.6299999999</v>
          </cell>
          <cell r="I164">
            <v>2650295.19</v>
          </cell>
          <cell r="J164">
            <v>8246839.8200000003</v>
          </cell>
          <cell r="L164">
            <v>8246839.8200000003</v>
          </cell>
        </row>
        <row r="165">
          <cell r="A165" t="str">
            <v>9921000</v>
          </cell>
          <cell r="B165" t="str">
            <v>Office Suppies &amp; Exp</v>
          </cell>
          <cell r="C165">
            <v>14088.61</v>
          </cell>
          <cell r="D165">
            <v>26962.67</v>
          </cell>
          <cell r="E165">
            <v>898907.21</v>
          </cell>
          <cell r="F165">
            <v>596425.02</v>
          </cell>
          <cell r="G165">
            <v>302482.19</v>
          </cell>
          <cell r="H165">
            <v>610513.63</v>
          </cell>
          <cell r="I165">
            <v>329444.86</v>
          </cell>
          <cell r="J165">
            <v>939958.49</v>
          </cell>
          <cell r="L165">
            <v>939958.49</v>
          </cell>
        </row>
        <row r="166">
          <cell r="A166" t="str">
            <v>9922000</v>
          </cell>
          <cell r="B166" t="str">
            <v>Admin Exp Transf-Cr</v>
          </cell>
          <cell r="C166">
            <v>-10513.76</v>
          </cell>
          <cell r="D166">
            <v>-5332.15</v>
          </cell>
          <cell r="E166">
            <v>-2971407.18</v>
          </cell>
          <cell r="F166">
            <v>-1971528.63</v>
          </cell>
          <cell r="G166">
            <v>-999878.55</v>
          </cell>
          <cell r="H166">
            <v>-1982042.39</v>
          </cell>
          <cell r="I166">
            <v>-1005210.7</v>
          </cell>
          <cell r="J166">
            <v>-2987253.09</v>
          </cell>
          <cell r="L166">
            <v>-2987253.09</v>
          </cell>
        </row>
        <row r="167">
          <cell r="A167" t="str">
            <v>9923000</v>
          </cell>
          <cell r="B167" t="str">
            <v>Outside Svc Employed</v>
          </cell>
          <cell r="C167">
            <v>65950.48</v>
          </cell>
          <cell r="D167">
            <v>11316.64</v>
          </cell>
          <cell r="E167">
            <v>999141.65</v>
          </cell>
          <cell r="F167">
            <v>662930.55000000005</v>
          </cell>
          <cell r="G167">
            <v>336211.1</v>
          </cell>
          <cell r="H167">
            <v>728881.03</v>
          </cell>
          <cell r="I167">
            <v>347527.74</v>
          </cell>
          <cell r="J167">
            <v>1076408.77</v>
          </cell>
          <cell r="L167">
            <v>1076408.77</v>
          </cell>
        </row>
        <row r="168">
          <cell r="A168" t="str">
            <v>9924000</v>
          </cell>
          <cell r="B168" t="str">
            <v>Property Insurance</v>
          </cell>
          <cell r="C168">
            <v>469952.08</v>
          </cell>
          <cell r="D168">
            <v>9481.18</v>
          </cell>
          <cell r="E168">
            <v>-16221.78</v>
          </cell>
          <cell r="F168">
            <v>-9747.65</v>
          </cell>
          <cell r="G168">
            <v>-6474.13</v>
          </cell>
          <cell r="H168">
            <v>460204.43</v>
          </cell>
          <cell r="I168">
            <v>3007.05</v>
          </cell>
          <cell r="J168">
            <v>463211.48</v>
          </cell>
          <cell r="L168">
            <v>463211.48</v>
          </cell>
        </row>
        <row r="169">
          <cell r="A169" t="str">
            <v>9925000</v>
          </cell>
          <cell r="B169" t="str">
            <v>Injuries and Damages</v>
          </cell>
          <cell r="C169">
            <v>67869.38</v>
          </cell>
          <cell r="D169">
            <v>37673.69</v>
          </cell>
          <cell r="E169">
            <v>323176.63</v>
          </cell>
          <cell r="F169">
            <v>187701.02</v>
          </cell>
          <cell r="G169">
            <v>135475.60999999999</v>
          </cell>
          <cell r="H169">
            <v>255570.4</v>
          </cell>
          <cell r="I169">
            <v>173149.3</v>
          </cell>
          <cell r="J169">
            <v>428719.7</v>
          </cell>
          <cell r="L169">
            <v>428719.7</v>
          </cell>
        </row>
        <row r="170">
          <cell r="A170" t="str">
            <v>9926000</v>
          </cell>
          <cell r="B170" t="str">
            <v>Employee Pen &amp; Ben</v>
          </cell>
          <cell r="C170">
            <v>1633823.36</v>
          </cell>
          <cell r="D170">
            <v>636118.30000000005</v>
          </cell>
          <cell r="E170">
            <v>1667865.21</v>
          </cell>
          <cell r="F170">
            <v>1074502.18</v>
          </cell>
          <cell r="G170">
            <v>593363.03</v>
          </cell>
          <cell r="H170">
            <v>2708325.54</v>
          </cell>
          <cell r="I170">
            <v>1229481.33</v>
          </cell>
          <cell r="J170">
            <v>3937806.87</v>
          </cell>
          <cell r="L170">
            <v>3937806.87</v>
          </cell>
        </row>
        <row r="171">
          <cell r="A171" t="str">
            <v>9928000</v>
          </cell>
          <cell r="B171" t="str">
            <v>Reg Commission Exp</v>
          </cell>
          <cell r="C171">
            <v>581837.42000000004</v>
          </cell>
          <cell r="D171">
            <v>111856.3</v>
          </cell>
          <cell r="E171">
            <v>71514.149999999994</v>
          </cell>
          <cell r="F171">
            <v>47449.61</v>
          </cell>
          <cell r="G171">
            <v>24064.54</v>
          </cell>
          <cell r="H171">
            <v>629287.03</v>
          </cell>
          <cell r="I171">
            <v>135920.84</v>
          </cell>
          <cell r="J171">
            <v>765207.87</v>
          </cell>
          <cell r="L171">
            <v>765207.87</v>
          </cell>
        </row>
        <row r="172">
          <cell r="A172" t="str">
            <v>9930100</v>
          </cell>
          <cell r="B172" t="str">
            <v>Gen Advertising Exp</v>
          </cell>
          <cell r="C172">
            <v>18712</v>
          </cell>
          <cell r="H172">
            <v>18712</v>
          </cell>
          <cell r="J172">
            <v>18712</v>
          </cell>
          <cell r="L172">
            <v>18712</v>
          </cell>
        </row>
        <row r="173">
          <cell r="A173" t="str">
            <v>9930200</v>
          </cell>
          <cell r="B173" t="str">
            <v>Misc General Exp</v>
          </cell>
          <cell r="C173">
            <v>79885.56</v>
          </cell>
          <cell r="D173">
            <v>37001.599999999999</v>
          </cell>
          <cell r="E173">
            <v>1063568.26</v>
          </cell>
          <cell r="F173">
            <v>705677.52</v>
          </cell>
          <cell r="G173">
            <v>357890.74</v>
          </cell>
          <cell r="H173">
            <v>785563.08</v>
          </cell>
          <cell r="I173">
            <v>394892.34</v>
          </cell>
          <cell r="J173">
            <v>1180455.42</v>
          </cell>
          <cell r="L173">
            <v>1180455.42</v>
          </cell>
        </row>
        <row r="174">
          <cell r="A174" t="str">
            <v>9931000</v>
          </cell>
          <cell r="B174" t="str">
            <v>Rents</v>
          </cell>
          <cell r="C174">
            <v>44546.25</v>
          </cell>
          <cell r="D174">
            <v>0</v>
          </cell>
          <cell r="E174">
            <v>721911.3</v>
          </cell>
          <cell r="F174">
            <v>478988.17</v>
          </cell>
          <cell r="G174">
            <v>242923.13</v>
          </cell>
          <cell r="H174">
            <v>523534.42</v>
          </cell>
          <cell r="I174">
            <v>242923.13</v>
          </cell>
          <cell r="J174">
            <v>766457.55</v>
          </cell>
          <cell r="L174">
            <v>766457.55</v>
          </cell>
        </row>
        <row r="175">
          <cell r="A175" t="str">
            <v>9932000</v>
          </cell>
          <cell r="B175" t="str">
            <v>Gas Maint of Gen Plt</v>
          </cell>
          <cell r="D175">
            <v>71619.98</v>
          </cell>
          <cell r="I175">
            <v>71619.98</v>
          </cell>
          <cell r="J175">
            <v>71619.98</v>
          </cell>
          <cell r="L175">
            <v>71619.98</v>
          </cell>
        </row>
        <row r="176">
          <cell r="A176" t="str">
            <v>9935000</v>
          </cell>
          <cell r="B176" t="str">
            <v>Ele Maint of Gen Plt</v>
          </cell>
          <cell r="C176">
            <v>47529.72</v>
          </cell>
          <cell r="D176">
            <v>0</v>
          </cell>
          <cell r="E176">
            <v>1903544.86</v>
          </cell>
          <cell r="F176">
            <v>1263001.95</v>
          </cell>
          <cell r="G176">
            <v>640542.91</v>
          </cell>
          <cell r="H176">
            <v>1310531.67</v>
          </cell>
          <cell r="I176">
            <v>640542.91</v>
          </cell>
          <cell r="J176">
            <v>1951074.58</v>
          </cell>
          <cell r="L176">
            <v>1951074.58</v>
          </cell>
        </row>
        <row r="177">
          <cell r="A177" t="str">
            <v>ZW_DEPR_DEPL_AMORTIZ</v>
          </cell>
          <cell r="B177" t="str">
            <v>WUTC Depreciation, D</v>
          </cell>
          <cell r="C177">
            <v>37033660.729999997</v>
          </cell>
          <cell r="D177">
            <v>10808666.189999999</v>
          </cell>
          <cell r="E177">
            <v>8596328.3100000005</v>
          </cell>
          <cell r="F177">
            <v>5703663.8300000001</v>
          </cell>
          <cell r="G177">
            <v>2892664.48</v>
          </cell>
          <cell r="H177">
            <v>42737324.560000002</v>
          </cell>
          <cell r="I177">
            <v>13701330.67</v>
          </cell>
          <cell r="J177">
            <v>56438655.229999997</v>
          </cell>
          <cell r="L177">
            <v>56438655.229999997</v>
          </cell>
        </row>
        <row r="178">
          <cell r="A178" t="str">
            <v>ZW_DEPRECIATION</v>
          </cell>
          <cell r="B178" t="str">
            <v>WUTC Depreciation</v>
          </cell>
          <cell r="C178">
            <v>28697977.199999999</v>
          </cell>
          <cell r="D178">
            <v>10238682.16</v>
          </cell>
          <cell r="E178">
            <v>2354557.0299999998</v>
          </cell>
          <cell r="F178">
            <v>1562248.59</v>
          </cell>
          <cell r="G178">
            <v>792308.44</v>
          </cell>
          <cell r="H178">
            <v>30260225.789999999</v>
          </cell>
          <cell r="I178">
            <v>11030990.6</v>
          </cell>
          <cell r="J178">
            <v>41291216.390000001</v>
          </cell>
          <cell r="L178">
            <v>41291216.390000001</v>
          </cell>
        </row>
        <row r="179">
          <cell r="A179" t="str">
            <v>9403000</v>
          </cell>
          <cell r="B179" t="str">
            <v>Depreciation Expense</v>
          </cell>
          <cell r="C179">
            <v>28051730.34</v>
          </cell>
          <cell r="D179">
            <v>10227596.890000001</v>
          </cell>
          <cell r="E179">
            <v>2350110.4500000002</v>
          </cell>
          <cell r="F179">
            <v>1559298.28</v>
          </cell>
          <cell r="G179">
            <v>790812.17</v>
          </cell>
          <cell r="H179">
            <v>29611028.620000001</v>
          </cell>
          <cell r="I179">
            <v>11018409.060000001</v>
          </cell>
          <cell r="J179">
            <v>40629437.68</v>
          </cell>
          <cell r="L179">
            <v>40629437.68</v>
          </cell>
        </row>
        <row r="180">
          <cell r="A180" t="str">
            <v>9403100</v>
          </cell>
          <cell r="B180" t="str">
            <v>Dep Exp Asset Retire</v>
          </cell>
          <cell r="C180">
            <v>646246.86</v>
          </cell>
          <cell r="D180">
            <v>11085.27</v>
          </cell>
          <cell r="E180">
            <v>4446.58</v>
          </cell>
          <cell r="F180">
            <v>2950.31</v>
          </cell>
          <cell r="G180">
            <v>1496.27</v>
          </cell>
          <cell r="H180">
            <v>649197.17000000004</v>
          </cell>
          <cell r="I180">
            <v>12581.54</v>
          </cell>
          <cell r="J180">
            <v>661778.71</v>
          </cell>
          <cell r="L180">
            <v>661778.71</v>
          </cell>
        </row>
        <row r="181">
          <cell r="A181" t="str">
            <v>ZW_AMORTIZATION</v>
          </cell>
          <cell r="B181" t="str">
            <v>WUTC Amortization</v>
          </cell>
          <cell r="C181">
            <v>2361683.85</v>
          </cell>
          <cell r="D181">
            <v>323181.61</v>
          </cell>
          <cell r="E181">
            <v>9519136.2799999993</v>
          </cell>
          <cell r="F181">
            <v>6315946.9199999999</v>
          </cell>
          <cell r="G181">
            <v>3203189.36</v>
          </cell>
          <cell r="H181">
            <v>8677630.7699999996</v>
          </cell>
          <cell r="I181">
            <v>3526370.97</v>
          </cell>
          <cell r="J181">
            <v>12204001.74</v>
          </cell>
          <cell r="L181">
            <v>12204001.74</v>
          </cell>
        </row>
        <row r="182">
          <cell r="A182" t="str">
            <v>9404000</v>
          </cell>
          <cell r="B182" t="str">
            <v>Amort of Limitd-Term</v>
          </cell>
          <cell r="C182">
            <v>1059652.53</v>
          </cell>
          <cell r="D182">
            <v>0</v>
          </cell>
          <cell r="E182">
            <v>9517323.3800000008</v>
          </cell>
          <cell r="F182">
            <v>6314744.0599999996</v>
          </cell>
          <cell r="G182">
            <v>3202579.32</v>
          </cell>
          <cell r="H182">
            <v>7374396.5899999999</v>
          </cell>
          <cell r="I182">
            <v>3202579.32</v>
          </cell>
          <cell r="J182">
            <v>10576975.91</v>
          </cell>
          <cell r="L182">
            <v>10576975.91</v>
          </cell>
        </row>
        <row r="183">
          <cell r="A183" t="str">
            <v>9406000</v>
          </cell>
          <cell r="B183" t="str">
            <v>Amor of Plnt Acq Adj</v>
          </cell>
          <cell r="C183">
            <v>997431.78</v>
          </cell>
          <cell r="H183">
            <v>997431.78</v>
          </cell>
          <cell r="J183">
            <v>997431.78</v>
          </cell>
          <cell r="L183">
            <v>997431.78</v>
          </cell>
        </row>
        <row r="184">
          <cell r="A184" t="str">
            <v>9411000</v>
          </cell>
          <cell r="B184" t="str">
            <v>Accretion Expense</v>
          </cell>
          <cell r="C184">
            <v>304599.53999999998</v>
          </cell>
          <cell r="D184">
            <v>19010.919999999998</v>
          </cell>
          <cell r="E184">
            <v>1812.9</v>
          </cell>
          <cell r="F184">
            <v>1202.8599999999999</v>
          </cell>
          <cell r="G184">
            <v>610.04</v>
          </cell>
          <cell r="H184">
            <v>305802.40000000002</v>
          </cell>
          <cell r="I184">
            <v>19620.96</v>
          </cell>
          <cell r="J184">
            <v>325423.35999999999</v>
          </cell>
          <cell r="L184">
            <v>325423.35999999999</v>
          </cell>
        </row>
        <row r="185">
          <cell r="A185" t="str">
            <v>9404300</v>
          </cell>
          <cell r="B185" t="str">
            <v>Amort of Lim-Ter Gas</v>
          </cell>
          <cell r="D185">
            <v>304170.69</v>
          </cell>
          <cell r="I185">
            <v>304170.69</v>
          </cell>
          <cell r="J185">
            <v>304170.69</v>
          </cell>
          <cell r="L185">
            <v>304170.69</v>
          </cell>
        </row>
        <row r="186">
          <cell r="A186" t="str">
            <v>ZW_AMORTIZ_PROP_LOSS</v>
          </cell>
          <cell r="B186" t="str">
            <v>WUTC Amortization of</v>
          </cell>
          <cell r="C186">
            <v>2656379.71</v>
          </cell>
          <cell r="H186">
            <v>2656379.71</v>
          </cell>
          <cell r="J186">
            <v>2656379.71</v>
          </cell>
          <cell r="L186">
            <v>2656379.71</v>
          </cell>
        </row>
        <row r="187">
          <cell r="A187" t="str">
            <v>9407000</v>
          </cell>
          <cell r="B187" t="str">
            <v>Amor of Prop Loss Un</v>
          </cell>
          <cell r="C187">
            <v>2656379.71</v>
          </cell>
          <cell r="H187">
            <v>2656379.71</v>
          </cell>
          <cell r="J187">
            <v>2656379.71</v>
          </cell>
          <cell r="L187">
            <v>2656379.71</v>
          </cell>
        </row>
        <row r="188">
          <cell r="A188" t="str">
            <v>ZW_OTHER_OPERATING_EXP</v>
          </cell>
          <cell r="B188" t="str">
            <v>WUTC Other Operating</v>
          </cell>
          <cell r="C188">
            <v>-4368900.03</v>
          </cell>
          <cell r="D188">
            <v>246802.42</v>
          </cell>
          <cell r="E188">
            <v>-3277365</v>
          </cell>
          <cell r="F188">
            <v>-2174531.6800000002</v>
          </cell>
          <cell r="G188">
            <v>-1102833.32</v>
          </cell>
          <cell r="H188">
            <v>-6543431.71</v>
          </cell>
          <cell r="I188">
            <v>-856030.9</v>
          </cell>
          <cell r="J188">
            <v>-7399462.6100000003</v>
          </cell>
          <cell r="L188">
            <v>-7399462.6100000003</v>
          </cell>
        </row>
        <row r="189">
          <cell r="A189" t="str">
            <v>9407300</v>
          </cell>
          <cell r="B189" t="str">
            <v>Regulatory Debits</v>
          </cell>
          <cell r="C189">
            <v>416354.75</v>
          </cell>
          <cell r="D189">
            <v>716939.46</v>
          </cell>
          <cell r="H189">
            <v>416354.75</v>
          </cell>
          <cell r="I189">
            <v>716939.46</v>
          </cell>
          <cell r="J189">
            <v>1133294.21</v>
          </cell>
          <cell r="L189">
            <v>1133294.21</v>
          </cell>
        </row>
        <row r="190">
          <cell r="A190" t="str">
            <v>9407400</v>
          </cell>
          <cell r="B190" t="str">
            <v>Regulatory Credits</v>
          </cell>
          <cell r="C190">
            <v>-4721660.4000000004</v>
          </cell>
          <cell r="D190">
            <v>-479829.24</v>
          </cell>
          <cell r="E190">
            <v>-3277365</v>
          </cell>
          <cell r="F190">
            <v>-2174531.6800000002</v>
          </cell>
          <cell r="G190">
            <v>-1102833.32</v>
          </cell>
          <cell r="H190">
            <v>-6896192.0800000001</v>
          </cell>
          <cell r="I190">
            <v>-1582662.56</v>
          </cell>
          <cell r="J190">
            <v>-8478854.6400000006</v>
          </cell>
          <cell r="L190">
            <v>-8478854.6400000006</v>
          </cell>
        </row>
        <row r="191">
          <cell r="A191" t="str">
            <v>9411600</v>
          </cell>
          <cell r="B191" t="str">
            <v>Gns from Disposition</v>
          </cell>
          <cell r="C191">
            <v>-62949.08</v>
          </cell>
          <cell r="D191">
            <v>2165.42</v>
          </cell>
          <cell r="H191">
            <v>-62949.08</v>
          </cell>
          <cell r="I191">
            <v>2165.42</v>
          </cell>
          <cell r="J191">
            <v>-60783.66</v>
          </cell>
          <cell r="L191">
            <v>-60783.66</v>
          </cell>
        </row>
        <row r="192">
          <cell r="A192" t="str">
            <v>9411700</v>
          </cell>
          <cell r="B192" t="str">
            <v>Lss from Disposition</v>
          </cell>
          <cell r="C192">
            <v>-642.09</v>
          </cell>
          <cell r="D192">
            <v>7526.78</v>
          </cell>
          <cell r="H192">
            <v>-642.09</v>
          </cell>
          <cell r="I192">
            <v>7526.78</v>
          </cell>
          <cell r="J192">
            <v>6884.69</v>
          </cell>
          <cell r="L192">
            <v>6884.69</v>
          </cell>
        </row>
        <row r="193">
          <cell r="A193" t="str">
            <v>9411800</v>
          </cell>
          <cell r="B193" t="str">
            <v>Gns from Dispo Allw</v>
          </cell>
          <cell r="C193">
            <v>-3.21</v>
          </cell>
          <cell r="H193">
            <v>-3.21</v>
          </cell>
          <cell r="J193">
            <v>-3.21</v>
          </cell>
          <cell r="L193">
            <v>-3.21</v>
          </cell>
        </row>
        <row r="194">
          <cell r="A194" t="str">
            <v>ZW_ASC_815</v>
          </cell>
          <cell r="B194" t="str">
            <v>WUTC ASC 815</v>
          </cell>
          <cell r="C194">
            <v>7686520</v>
          </cell>
          <cell r="H194">
            <v>7686520</v>
          </cell>
          <cell r="J194">
            <v>7686520</v>
          </cell>
          <cell r="L194">
            <v>7686520</v>
          </cell>
        </row>
        <row r="195">
          <cell r="A195" t="str">
            <v>9421010</v>
          </cell>
          <cell r="B195" t="str">
            <v>Msc NonOp FAS 133 Gn</v>
          </cell>
          <cell r="C195">
            <v>6900432.5899999999</v>
          </cell>
          <cell r="H195">
            <v>6900432.5899999999</v>
          </cell>
          <cell r="J195">
            <v>6900432.5899999999</v>
          </cell>
          <cell r="L195">
            <v>6900432.5899999999</v>
          </cell>
        </row>
        <row r="196">
          <cell r="A196" t="str">
            <v>9426510</v>
          </cell>
          <cell r="B196" t="str">
            <v>FAS 133 Loss</v>
          </cell>
          <cell r="C196">
            <v>786087.41</v>
          </cell>
          <cell r="H196">
            <v>786087.41</v>
          </cell>
          <cell r="J196">
            <v>786087.41</v>
          </cell>
          <cell r="L196">
            <v>786087.41</v>
          </cell>
        </row>
        <row r="197">
          <cell r="A197" t="str">
            <v>ZW_TAXES_OTHER_INC_TAX</v>
          </cell>
          <cell r="B197" t="str">
            <v>WUTC Taxes Other Tha</v>
          </cell>
          <cell r="C197">
            <v>15841445.5</v>
          </cell>
          <cell r="D197">
            <v>5774457.8600000003</v>
          </cell>
          <cell r="E197">
            <v>515729.55</v>
          </cell>
          <cell r="F197">
            <v>332442.68</v>
          </cell>
          <cell r="G197">
            <v>183286.87</v>
          </cell>
          <cell r="H197">
            <v>16173888.18</v>
          </cell>
          <cell r="I197">
            <v>5957744.7300000004</v>
          </cell>
          <cell r="J197">
            <v>22131632.91</v>
          </cell>
          <cell r="L197">
            <v>22131632.91</v>
          </cell>
        </row>
        <row r="198">
          <cell r="A198" t="str">
            <v>9408100</v>
          </cell>
          <cell r="B198" t="str">
            <v>Other Taxes-Utl Oper</v>
          </cell>
          <cell r="C198">
            <v>15841445.5</v>
          </cell>
          <cell r="D198">
            <v>5774457.8600000003</v>
          </cell>
          <cell r="E198">
            <v>515729.55</v>
          </cell>
          <cell r="F198">
            <v>332442.68</v>
          </cell>
          <cell r="G198">
            <v>183286.87</v>
          </cell>
          <cell r="H198">
            <v>16173888.18</v>
          </cell>
          <cell r="I198">
            <v>5957744.7300000004</v>
          </cell>
          <cell r="J198">
            <v>22131632.91</v>
          </cell>
          <cell r="L198">
            <v>22131632.91</v>
          </cell>
        </row>
        <row r="199">
          <cell r="A199" t="str">
            <v>ZW_INCOME_TAXES</v>
          </cell>
          <cell r="B199" t="str">
            <v>WUTC Income Taxes</v>
          </cell>
          <cell r="C199">
            <v>5223262.82</v>
          </cell>
          <cell r="D199">
            <v>-140845.85999999999</v>
          </cell>
          <cell r="H199">
            <v>5223262.82</v>
          </cell>
          <cell r="I199">
            <v>-140845.85999999999</v>
          </cell>
          <cell r="J199">
            <v>5082416.96</v>
          </cell>
          <cell r="L199">
            <v>5082416.96</v>
          </cell>
        </row>
        <row r="200">
          <cell r="A200" t="str">
            <v>9409110</v>
          </cell>
          <cell r="B200" t="str">
            <v>State Income Taxes</v>
          </cell>
          <cell r="C200">
            <v>-25583.48</v>
          </cell>
          <cell r="H200">
            <v>-25583.48</v>
          </cell>
          <cell r="J200">
            <v>-25583.48</v>
          </cell>
          <cell r="L200">
            <v>-25583.48</v>
          </cell>
        </row>
        <row r="201">
          <cell r="A201" t="str">
            <v>9409120</v>
          </cell>
          <cell r="B201" t="str">
            <v>Federal Income Taxes</v>
          </cell>
          <cell r="C201">
            <v>5248846.3</v>
          </cell>
          <cell r="D201">
            <v>-140845.85999999999</v>
          </cell>
          <cell r="H201">
            <v>5248846.3</v>
          </cell>
          <cell r="I201">
            <v>-140845.85999999999</v>
          </cell>
          <cell r="J201">
            <v>5108000.4400000004</v>
          </cell>
          <cell r="L201">
            <v>5108000.4400000004</v>
          </cell>
        </row>
        <row r="202">
          <cell r="A202" t="str">
            <v>ZW_DEFERRED_INC_TAXES</v>
          </cell>
          <cell r="B202" t="str">
            <v>WUTC Deferred Income</v>
          </cell>
          <cell r="C202">
            <v>-3479185.46</v>
          </cell>
          <cell r="D202">
            <v>850782.24</v>
          </cell>
          <cell r="H202">
            <v>-3479185.46</v>
          </cell>
          <cell r="I202">
            <v>850782.24</v>
          </cell>
          <cell r="J202">
            <v>-2628403.2200000002</v>
          </cell>
          <cell r="L202">
            <v>-2628403.2200000002</v>
          </cell>
        </row>
        <row r="203">
          <cell r="A203" t="str">
            <v>9410100</v>
          </cell>
          <cell r="B203" t="str">
            <v>Prov Def Taxes-Utl</v>
          </cell>
          <cell r="C203">
            <v>4903570.22</v>
          </cell>
          <cell r="D203">
            <v>3179923.43</v>
          </cell>
          <cell r="H203">
            <v>4903570.22</v>
          </cell>
          <cell r="I203">
            <v>3179923.43</v>
          </cell>
          <cell r="J203">
            <v>8083493.6500000004</v>
          </cell>
          <cell r="L203">
            <v>8083493.6500000004</v>
          </cell>
        </row>
        <row r="204">
          <cell r="A204" t="str">
            <v>9411100</v>
          </cell>
          <cell r="B204" t="str">
            <v>Prov Def Tx-Cr Util</v>
          </cell>
          <cell r="C204">
            <v>-8382755.6799999997</v>
          </cell>
          <cell r="D204">
            <v>-2329141.19</v>
          </cell>
          <cell r="H204">
            <v>-8382755.6799999997</v>
          </cell>
          <cell r="I204">
            <v>-2329141.19</v>
          </cell>
          <cell r="J204">
            <v>-10711896.869999999</v>
          </cell>
          <cell r="L204">
            <v>-10711896.869999999</v>
          </cell>
        </row>
        <row r="205">
          <cell r="A205" t="str">
            <v>ZW_NON-OPERATING_INCOME</v>
          </cell>
          <cell r="B205" t="str">
            <v>WUTC Non-Operating I</v>
          </cell>
          <cell r="C205">
            <v>-869670.25</v>
          </cell>
          <cell r="D205">
            <v>-1375265.93</v>
          </cell>
          <cell r="E205">
            <v>16834760.48</v>
          </cell>
          <cell r="F205">
            <v>11169863.65</v>
          </cell>
          <cell r="G205">
            <v>5664896.8300000001</v>
          </cell>
          <cell r="H205">
            <v>10300193.4</v>
          </cell>
          <cell r="I205">
            <v>4289630.9000000004</v>
          </cell>
          <cell r="J205">
            <v>14589824.300000001</v>
          </cell>
          <cell r="L205">
            <v>14589824.300000001</v>
          </cell>
        </row>
        <row r="206">
          <cell r="A206" t="str">
            <v>ZW_OTHER_INCOME</v>
          </cell>
          <cell r="B206" t="str">
            <v>WUTC Other Income</v>
          </cell>
          <cell r="C206">
            <v>-1127666.5900000001</v>
          </cell>
          <cell r="D206">
            <v>-832099.61</v>
          </cell>
          <cell r="E206">
            <v>-2602943.4700000002</v>
          </cell>
          <cell r="F206">
            <v>-1727052.91</v>
          </cell>
          <cell r="G206">
            <v>-875890.56</v>
          </cell>
          <cell r="H206">
            <v>-2854719.5</v>
          </cell>
          <cell r="I206">
            <v>-1707990.17</v>
          </cell>
          <cell r="J206">
            <v>-4562709.67</v>
          </cell>
          <cell r="L206">
            <v>-4562709.67</v>
          </cell>
        </row>
        <row r="207">
          <cell r="A207" t="str">
            <v>9408200</v>
          </cell>
          <cell r="B207" t="str">
            <v>Other Taxes-Oth Inc</v>
          </cell>
          <cell r="C207">
            <v>26299.52</v>
          </cell>
          <cell r="H207">
            <v>26299.52</v>
          </cell>
          <cell r="J207">
            <v>26299.52</v>
          </cell>
          <cell r="L207">
            <v>26299.52</v>
          </cell>
        </row>
        <row r="208">
          <cell r="A208" t="str">
            <v>9409200</v>
          </cell>
          <cell r="B208" t="str">
            <v>Inc Taxes-Other Inc</v>
          </cell>
          <cell r="C208">
            <v>0</v>
          </cell>
          <cell r="D208">
            <v>0</v>
          </cell>
          <cell r="E208">
            <v>-3317693.98</v>
          </cell>
          <cell r="F208">
            <v>-2201289.96</v>
          </cell>
          <cell r="G208">
            <v>-1116404.02</v>
          </cell>
          <cell r="H208">
            <v>-2201289.96</v>
          </cell>
          <cell r="I208">
            <v>-1116404.02</v>
          </cell>
          <cell r="J208">
            <v>-3317693.98</v>
          </cell>
          <cell r="L208">
            <v>-3317693.98</v>
          </cell>
        </row>
        <row r="209">
          <cell r="A209" t="str">
            <v>9410200</v>
          </cell>
          <cell r="B209" t="str">
            <v>Prov Def Taxes-Oth</v>
          </cell>
          <cell r="C209">
            <v>0</v>
          </cell>
          <cell r="D209">
            <v>0</v>
          </cell>
          <cell r="E209">
            <v>-335412.78999999998</v>
          </cell>
          <cell r="F209">
            <v>-222546.39</v>
          </cell>
          <cell r="G209">
            <v>-112866.4</v>
          </cell>
          <cell r="H209">
            <v>-222546.39</v>
          </cell>
          <cell r="I209">
            <v>-112866.4</v>
          </cell>
          <cell r="J209">
            <v>-335412.78999999998</v>
          </cell>
          <cell r="L209">
            <v>-335412.78999999998</v>
          </cell>
        </row>
        <row r="210">
          <cell r="A210" t="str">
            <v>9415000</v>
          </cell>
          <cell r="B210" t="str">
            <v>Rev frm Merch &amp; Job</v>
          </cell>
          <cell r="C210">
            <v>0</v>
          </cell>
          <cell r="D210">
            <v>0</v>
          </cell>
          <cell r="E210">
            <v>444.94</v>
          </cell>
          <cell r="F210">
            <v>295.22000000000003</v>
          </cell>
          <cell r="G210">
            <v>149.72</v>
          </cell>
          <cell r="H210">
            <v>295.22000000000003</v>
          </cell>
          <cell r="I210">
            <v>149.72</v>
          </cell>
          <cell r="J210">
            <v>444.94</v>
          </cell>
          <cell r="L210">
            <v>444.94</v>
          </cell>
        </row>
        <row r="211">
          <cell r="A211" t="str">
            <v>9416000</v>
          </cell>
          <cell r="B211" t="str">
            <v>Exp frm Merch &amp; Job</v>
          </cell>
          <cell r="C211">
            <v>0</v>
          </cell>
          <cell r="D211">
            <v>0</v>
          </cell>
          <cell r="E211">
            <v>5854.45</v>
          </cell>
          <cell r="F211">
            <v>3884.42</v>
          </cell>
          <cell r="G211">
            <v>1970.03</v>
          </cell>
          <cell r="H211">
            <v>3884.42</v>
          </cell>
          <cell r="I211">
            <v>1970.03</v>
          </cell>
          <cell r="J211">
            <v>5854.45</v>
          </cell>
          <cell r="L211">
            <v>5854.45</v>
          </cell>
        </row>
        <row r="212">
          <cell r="A212" t="str">
            <v>9417000</v>
          </cell>
          <cell r="B212" t="str">
            <v>Rev frm Nonutil Oper</v>
          </cell>
          <cell r="C212">
            <v>0</v>
          </cell>
          <cell r="D212">
            <v>0</v>
          </cell>
          <cell r="E212">
            <v>-1540630.49</v>
          </cell>
          <cell r="F212">
            <v>-1022208.33</v>
          </cell>
          <cell r="G212">
            <v>-518422.16</v>
          </cell>
          <cell r="H212">
            <v>-1022208.33</v>
          </cell>
          <cell r="I212">
            <v>-518422.16</v>
          </cell>
          <cell r="J212">
            <v>-1540630.49</v>
          </cell>
          <cell r="L212">
            <v>-1540630.49</v>
          </cell>
        </row>
        <row r="213">
          <cell r="A213" t="str">
            <v>9417100</v>
          </cell>
          <cell r="B213" t="str">
            <v>Exp frm Nonutil Oper</v>
          </cell>
          <cell r="C213">
            <v>0</v>
          </cell>
          <cell r="D213">
            <v>0</v>
          </cell>
          <cell r="E213">
            <v>1963365.22</v>
          </cell>
          <cell r="F213">
            <v>1302692.8500000001</v>
          </cell>
          <cell r="G213">
            <v>660672.37</v>
          </cell>
          <cell r="H213">
            <v>1302692.8500000001</v>
          </cell>
          <cell r="I213">
            <v>660672.37</v>
          </cell>
          <cell r="J213">
            <v>1963365.22</v>
          </cell>
          <cell r="L213">
            <v>1963365.22</v>
          </cell>
        </row>
        <row r="214">
          <cell r="A214" t="str">
            <v>9419000</v>
          </cell>
          <cell r="B214" t="str">
            <v>Inter &amp; Dividend Inc</v>
          </cell>
          <cell r="C214">
            <v>68364.02</v>
          </cell>
          <cell r="D214">
            <v>26153</v>
          </cell>
          <cell r="E214">
            <v>-1100081.74</v>
          </cell>
          <cell r="F214">
            <v>-729904.25</v>
          </cell>
          <cell r="G214">
            <v>-370177.49</v>
          </cell>
          <cell r="H214">
            <v>-661540.23</v>
          </cell>
          <cell r="I214">
            <v>-344024.49</v>
          </cell>
          <cell r="J214">
            <v>-1005564.72</v>
          </cell>
          <cell r="L214">
            <v>-1005564.72</v>
          </cell>
        </row>
        <row r="215">
          <cell r="A215" t="str">
            <v>9419100</v>
          </cell>
          <cell r="B215" t="str">
            <v>Allow for Oth FUDC</v>
          </cell>
          <cell r="C215">
            <v>-990675.26</v>
          </cell>
          <cell r="D215">
            <v>-859423.11</v>
          </cell>
          <cell r="E215">
            <v>-189486.15</v>
          </cell>
          <cell r="F215">
            <v>-125724.06</v>
          </cell>
          <cell r="G215">
            <v>-63762.09</v>
          </cell>
          <cell r="H215">
            <v>-1116399.32</v>
          </cell>
          <cell r="I215">
            <v>-923185.2</v>
          </cell>
          <cell r="J215">
            <v>-2039584.52</v>
          </cell>
          <cell r="L215">
            <v>-2039584.52</v>
          </cell>
        </row>
        <row r="216">
          <cell r="A216" t="str">
            <v>9421020</v>
          </cell>
          <cell r="B216" t="str">
            <v>Misc NonOper Income</v>
          </cell>
          <cell r="C216">
            <v>-13786.17</v>
          </cell>
          <cell r="D216">
            <v>0</v>
          </cell>
          <cell r="E216">
            <v>-30.79</v>
          </cell>
          <cell r="F216">
            <v>-20.43</v>
          </cell>
          <cell r="G216">
            <v>-10.36</v>
          </cell>
          <cell r="H216">
            <v>-13806.6</v>
          </cell>
          <cell r="I216">
            <v>-10.36</v>
          </cell>
          <cell r="J216">
            <v>-13816.96</v>
          </cell>
          <cell r="L216">
            <v>-13816.96</v>
          </cell>
        </row>
        <row r="217">
          <cell r="A217" t="str">
            <v>9421030</v>
          </cell>
          <cell r="B217" t="str">
            <v>Misc NonOp Inc-AFUDC</v>
          </cell>
          <cell r="C217">
            <v>-220176.68</v>
          </cell>
          <cell r="H217">
            <v>-220176.68</v>
          </cell>
          <cell r="J217">
            <v>-220176.68</v>
          </cell>
          <cell r="L217">
            <v>-220176.68</v>
          </cell>
        </row>
        <row r="218">
          <cell r="A218" t="str">
            <v>9426100</v>
          </cell>
          <cell r="B218" t="str">
            <v>Donations</v>
          </cell>
          <cell r="C218">
            <v>0</v>
          </cell>
          <cell r="D218">
            <v>0</v>
          </cell>
          <cell r="E218">
            <v>3948.45</v>
          </cell>
          <cell r="F218">
            <v>2619.8000000000002</v>
          </cell>
          <cell r="G218">
            <v>1328.65</v>
          </cell>
          <cell r="H218">
            <v>2619.8000000000002</v>
          </cell>
          <cell r="I218">
            <v>1328.65</v>
          </cell>
          <cell r="J218">
            <v>3948.45</v>
          </cell>
          <cell r="L218">
            <v>3948.45</v>
          </cell>
        </row>
        <row r="219">
          <cell r="A219" t="str">
            <v>9426400</v>
          </cell>
          <cell r="B219" t="str">
            <v>Exp Civic Politi Act</v>
          </cell>
          <cell r="C219">
            <v>2307.98</v>
          </cell>
          <cell r="D219">
            <v>1170.5</v>
          </cell>
          <cell r="E219">
            <v>486921.92</v>
          </cell>
          <cell r="F219">
            <v>323072.75</v>
          </cell>
          <cell r="G219">
            <v>163849.17000000001</v>
          </cell>
          <cell r="H219">
            <v>325380.73</v>
          </cell>
          <cell r="I219">
            <v>165019.67000000001</v>
          </cell>
          <cell r="J219">
            <v>490400.4</v>
          </cell>
          <cell r="L219">
            <v>490400.4</v>
          </cell>
        </row>
        <row r="220">
          <cell r="A220" t="str">
            <v>9426520</v>
          </cell>
          <cell r="B220" t="str">
            <v>Other Deductions</v>
          </cell>
          <cell r="C220">
            <v>0</v>
          </cell>
          <cell r="D220">
            <v>0</v>
          </cell>
          <cell r="E220">
            <v>1419857.49</v>
          </cell>
          <cell r="F220">
            <v>942075.47</v>
          </cell>
          <cell r="G220">
            <v>477782.02</v>
          </cell>
          <cell r="H220">
            <v>942075.47</v>
          </cell>
          <cell r="I220">
            <v>477782.02</v>
          </cell>
          <cell r="J220">
            <v>1419857.49</v>
          </cell>
          <cell r="L220">
            <v>1419857.49</v>
          </cell>
        </row>
        <row r="221">
          <cell r="A221" t="str">
            <v>ZW_INTEREST</v>
          </cell>
          <cell r="B221" t="str">
            <v>WUTC Interest</v>
          </cell>
          <cell r="C221">
            <v>257996.34</v>
          </cell>
          <cell r="D221">
            <v>-543166.31999999995</v>
          </cell>
          <cell r="E221">
            <v>19437703.949999999</v>
          </cell>
          <cell r="F221">
            <v>12896916.560000001</v>
          </cell>
          <cell r="G221">
            <v>6540787.3899999997</v>
          </cell>
          <cell r="H221">
            <v>13154912.9</v>
          </cell>
          <cell r="I221">
            <v>5997621.0700000003</v>
          </cell>
          <cell r="J221">
            <v>19152533.969999999</v>
          </cell>
          <cell r="L221">
            <v>19152533.969999999</v>
          </cell>
        </row>
        <row r="222">
          <cell r="A222" t="str">
            <v>9427000</v>
          </cell>
          <cell r="B222" t="str">
            <v>Interest on LT Debt</v>
          </cell>
          <cell r="C222">
            <v>0</v>
          </cell>
          <cell r="D222">
            <v>0</v>
          </cell>
          <cell r="E222">
            <v>18932069.5</v>
          </cell>
          <cell r="F222">
            <v>12561428.109999999</v>
          </cell>
          <cell r="G222">
            <v>6370641.3899999997</v>
          </cell>
          <cell r="H222">
            <v>12561428.109999999</v>
          </cell>
          <cell r="I222">
            <v>6370641.3899999997</v>
          </cell>
          <cell r="J222">
            <v>18932069.5</v>
          </cell>
          <cell r="L222">
            <v>18932069.5</v>
          </cell>
        </row>
        <row r="223">
          <cell r="A223" t="str">
            <v>9428000</v>
          </cell>
          <cell r="B223" t="str">
            <v>Amort Debt Disp&amp;Exp</v>
          </cell>
          <cell r="C223">
            <v>0</v>
          </cell>
          <cell r="D223">
            <v>0</v>
          </cell>
          <cell r="E223">
            <v>206805.33</v>
          </cell>
          <cell r="F223">
            <v>137215.34</v>
          </cell>
          <cell r="G223">
            <v>69589.990000000005</v>
          </cell>
          <cell r="H223">
            <v>137215.34</v>
          </cell>
          <cell r="I223">
            <v>69589.990000000005</v>
          </cell>
          <cell r="J223">
            <v>206805.33</v>
          </cell>
          <cell r="L223">
            <v>206805.33</v>
          </cell>
        </row>
        <row r="224">
          <cell r="A224" t="str">
            <v>9428100</v>
          </cell>
          <cell r="B224" t="str">
            <v>Amort Lss Reacq Debt</v>
          </cell>
          <cell r="C224">
            <v>505.3</v>
          </cell>
          <cell r="D224">
            <v>296.77</v>
          </cell>
          <cell r="E224">
            <v>181389.08</v>
          </cell>
          <cell r="F224">
            <v>120351.64</v>
          </cell>
          <cell r="G224">
            <v>61037.440000000002</v>
          </cell>
          <cell r="H224">
            <v>120856.94</v>
          </cell>
          <cell r="I224">
            <v>61334.21</v>
          </cell>
          <cell r="J224">
            <v>182191.15</v>
          </cell>
          <cell r="L224">
            <v>182191.15</v>
          </cell>
        </row>
        <row r="225">
          <cell r="A225" t="str">
            <v>9431000</v>
          </cell>
          <cell r="B225" t="str">
            <v>Oth Interest Expense</v>
          </cell>
          <cell r="C225">
            <v>889886.98</v>
          </cell>
          <cell r="D225">
            <v>14120.43</v>
          </cell>
          <cell r="E225">
            <v>239192.08</v>
          </cell>
          <cell r="F225">
            <v>158703.95000000001</v>
          </cell>
          <cell r="G225">
            <v>80488.13</v>
          </cell>
          <cell r="H225">
            <v>1048590.93</v>
          </cell>
          <cell r="I225">
            <v>94608.56</v>
          </cell>
          <cell r="J225">
            <v>1143199.49</v>
          </cell>
          <cell r="L225">
            <v>1143199.49</v>
          </cell>
        </row>
        <row r="226">
          <cell r="A226" t="str">
            <v>9432000</v>
          </cell>
          <cell r="B226" t="str">
            <v>Allow for Borr FUDC</v>
          </cell>
          <cell r="C226">
            <v>-632395.93999999994</v>
          </cell>
          <cell r="D226">
            <v>-557583.52</v>
          </cell>
          <cell r="E226">
            <v>-121752.04</v>
          </cell>
          <cell r="F226">
            <v>-80782.48</v>
          </cell>
          <cell r="G226">
            <v>-40969.56</v>
          </cell>
          <cell r="H226">
            <v>-713178.42</v>
          </cell>
          <cell r="I226">
            <v>-598553.07999999996</v>
          </cell>
          <cell r="J226">
            <v>-1311731.5</v>
          </cell>
          <cell r="L226">
            <v>-1311731.5</v>
          </cell>
        </row>
        <row r="227">
          <cell r="A227" t="str">
            <v>Not Assigned Reg Account (s)</v>
          </cell>
          <cell r="B227" t="str">
            <v/>
          </cell>
          <cell r="C227">
            <v>0</v>
          </cell>
          <cell r="D227">
            <v>-0.02</v>
          </cell>
          <cell r="H227">
            <v>0</v>
          </cell>
          <cell r="I227">
            <v>-0.02</v>
          </cell>
          <cell r="J227">
            <v>66030482.630000003</v>
          </cell>
          <cell r="K227">
            <v>66030482.649999999</v>
          </cell>
          <cell r="L227">
            <v>66030482.640000001</v>
          </cell>
          <cell r="M227">
            <v>0.01</v>
          </cell>
        </row>
        <row r="228">
          <cell r="A228" t="str">
            <v>#</v>
          </cell>
          <cell r="B228" t="str">
            <v>PSE/Not assigned</v>
          </cell>
          <cell r="J228">
            <v>71495839.480000004</v>
          </cell>
          <cell r="K228">
            <v>71495839.480000004</v>
          </cell>
          <cell r="L228">
            <v>71495839.480000004</v>
          </cell>
        </row>
        <row r="229">
          <cell r="A229" t="str">
            <v>9101000</v>
          </cell>
          <cell r="B229" t="str">
            <v>Plant in Service</v>
          </cell>
          <cell r="J229">
            <v>29299187.100000001</v>
          </cell>
          <cell r="K229">
            <v>29299187.100000001</v>
          </cell>
          <cell r="L229">
            <v>29299187.100000001</v>
          </cell>
        </row>
        <row r="230">
          <cell r="A230" t="str">
            <v>9101100</v>
          </cell>
          <cell r="B230" t="str">
            <v>Property-Cap Leases</v>
          </cell>
          <cell r="J230">
            <v>-50589.41</v>
          </cell>
          <cell r="K230">
            <v>-50589.41</v>
          </cell>
          <cell r="L230">
            <v>-50589.41</v>
          </cell>
        </row>
        <row r="231">
          <cell r="A231" t="str">
            <v>9105000</v>
          </cell>
          <cell r="B231" t="str">
            <v>Plant Held for Futur</v>
          </cell>
          <cell r="J231">
            <v>1754.07</v>
          </cell>
          <cell r="K231">
            <v>1754.07</v>
          </cell>
          <cell r="L231">
            <v>1754.07</v>
          </cell>
        </row>
        <row r="232">
          <cell r="A232" t="str">
            <v>9106000</v>
          </cell>
          <cell r="B232" t="str">
            <v>Const not Classified</v>
          </cell>
          <cell r="J232">
            <v>499469.39</v>
          </cell>
          <cell r="K232">
            <v>499469.39</v>
          </cell>
          <cell r="L232">
            <v>499469.39</v>
          </cell>
        </row>
        <row r="233">
          <cell r="A233" t="str">
            <v>9107000</v>
          </cell>
          <cell r="B233" t="str">
            <v>Const Work in Prog</v>
          </cell>
          <cell r="J233">
            <v>32930812.390000001</v>
          </cell>
          <cell r="K233">
            <v>32930812.390000001</v>
          </cell>
          <cell r="L233">
            <v>32930812.390000001</v>
          </cell>
        </row>
        <row r="234">
          <cell r="A234" t="str">
            <v>9108000</v>
          </cell>
          <cell r="B234" t="str">
            <v>Accum Prov Depreciat</v>
          </cell>
          <cell r="J234">
            <v>-29079542.920000002</v>
          </cell>
          <cell r="K234">
            <v>-29079542.920000002</v>
          </cell>
          <cell r="L234">
            <v>-29079542.920000002</v>
          </cell>
        </row>
        <row r="235">
          <cell r="A235" t="str">
            <v>9111000</v>
          </cell>
          <cell r="B235" t="str">
            <v>Accum Prov Amortizat</v>
          </cell>
          <cell r="J235">
            <v>-10513790.960000001</v>
          </cell>
          <cell r="K235">
            <v>-10513790.960000001</v>
          </cell>
          <cell r="L235">
            <v>-10513790.960000001</v>
          </cell>
        </row>
        <row r="236">
          <cell r="A236" t="str">
            <v>9115000</v>
          </cell>
          <cell r="B236" t="str">
            <v>Amort of Plt Acq Adj</v>
          </cell>
          <cell r="J236">
            <v>-701199.43</v>
          </cell>
          <cell r="K236">
            <v>-701199.43</v>
          </cell>
          <cell r="L236">
            <v>-701199.43</v>
          </cell>
        </row>
        <row r="237">
          <cell r="A237" t="str">
            <v>9121000</v>
          </cell>
          <cell r="B237" t="str">
            <v>Nonutility Property</v>
          </cell>
          <cell r="J237">
            <v>18435.41</v>
          </cell>
          <cell r="K237">
            <v>18435.41</v>
          </cell>
          <cell r="L237">
            <v>18435.41</v>
          </cell>
        </row>
        <row r="238">
          <cell r="A238" t="str">
            <v>9124000</v>
          </cell>
          <cell r="B238" t="str">
            <v>Other Investments</v>
          </cell>
          <cell r="J238">
            <v>-17548.72</v>
          </cell>
          <cell r="K238">
            <v>-17548.72</v>
          </cell>
          <cell r="L238">
            <v>-17548.72</v>
          </cell>
        </row>
        <row r="239">
          <cell r="A239" t="str">
            <v>9128000</v>
          </cell>
          <cell r="B239" t="str">
            <v>Other Special Funds</v>
          </cell>
          <cell r="J239">
            <v>116.75</v>
          </cell>
          <cell r="K239">
            <v>116.75</v>
          </cell>
          <cell r="L239">
            <v>116.75</v>
          </cell>
        </row>
        <row r="240">
          <cell r="A240" t="str">
            <v>9131000</v>
          </cell>
          <cell r="B240" t="str">
            <v>Cash</v>
          </cell>
          <cell r="J240">
            <v>-121189409.93000001</v>
          </cell>
          <cell r="K240">
            <v>-121189409.93000001</v>
          </cell>
          <cell r="L240">
            <v>-121189409.93000001</v>
          </cell>
        </row>
        <row r="241">
          <cell r="A241" t="str">
            <v>9134000</v>
          </cell>
          <cell r="B241" t="str">
            <v>Other Special Dep</v>
          </cell>
          <cell r="J241">
            <v>-7943512.7800000003</v>
          </cell>
          <cell r="K241">
            <v>-7943512.7800000003</v>
          </cell>
          <cell r="L241">
            <v>-7943512.7800000003</v>
          </cell>
        </row>
        <row r="242">
          <cell r="A242" t="str">
            <v>9135000</v>
          </cell>
          <cell r="B242" t="str">
            <v>Working Funds</v>
          </cell>
          <cell r="J242">
            <v>769153.93</v>
          </cell>
          <cell r="K242">
            <v>769153.93</v>
          </cell>
          <cell r="L242">
            <v>769153.93</v>
          </cell>
        </row>
        <row r="243">
          <cell r="A243" t="str">
            <v>9142000</v>
          </cell>
          <cell r="B243" t="str">
            <v>Cust Accounts Receiv</v>
          </cell>
          <cell r="J243">
            <v>-39254900.420000002</v>
          </cell>
          <cell r="K243">
            <v>-39254900.420000002</v>
          </cell>
          <cell r="L243">
            <v>-39254900.420000002</v>
          </cell>
        </row>
        <row r="244">
          <cell r="A244" t="str">
            <v>9143000</v>
          </cell>
          <cell r="B244" t="str">
            <v>Oth Accounts Receiv</v>
          </cell>
          <cell r="J244">
            <v>522523.71</v>
          </cell>
          <cell r="K244">
            <v>522523.71</v>
          </cell>
          <cell r="L244">
            <v>522523.71</v>
          </cell>
        </row>
        <row r="245">
          <cell r="A245" t="str">
            <v>9144000</v>
          </cell>
          <cell r="B245" t="str">
            <v>Accum Prov Uncollect</v>
          </cell>
          <cell r="J245">
            <v>201260.04</v>
          </cell>
          <cell r="K245">
            <v>201260.04</v>
          </cell>
          <cell r="L245">
            <v>201260.04</v>
          </cell>
        </row>
        <row r="246">
          <cell r="A246" t="str">
            <v>9146000</v>
          </cell>
          <cell r="B246" t="str">
            <v>Accts Rec Assoc Comp</v>
          </cell>
          <cell r="J246">
            <v>2986650.16</v>
          </cell>
          <cell r="K246">
            <v>2986650.16</v>
          </cell>
          <cell r="L246">
            <v>2986650.16</v>
          </cell>
        </row>
        <row r="247">
          <cell r="A247" t="str">
            <v>9151000</v>
          </cell>
          <cell r="B247" t="str">
            <v>Fuel Stock</v>
          </cell>
          <cell r="J247">
            <v>106351.62</v>
          </cell>
          <cell r="K247">
            <v>106351.62</v>
          </cell>
          <cell r="L247">
            <v>106351.62</v>
          </cell>
        </row>
        <row r="248">
          <cell r="A248" t="str">
            <v>9154000</v>
          </cell>
          <cell r="B248" t="str">
            <v>Plnt Mat &amp; Oper Supp</v>
          </cell>
          <cell r="J248">
            <v>16151386.810000001</v>
          </cell>
          <cell r="K248">
            <v>16151386.810000001</v>
          </cell>
          <cell r="L248">
            <v>16151386.810000001</v>
          </cell>
        </row>
        <row r="249">
          <cell r="A249" t="str">
            <v>9156000</v>
          </cell>
          <cell r="B249" t="str">
            <v>Oth Mat &amp; Oper Supp</v>
          </cell>
          <cell r="J249">
            <v>-7696.71</v>
          </cell>
          <cell r="K249">
            <v>-7696.71</v>
          </cell>
          <cell r="L249">
            <v>-7696.71</v>
          </cell>
        </row>
        <row r="250">
          <cell r="A250" t="str">
            <v>9163000</v>
          </cell>
          <cell r="B250" t="str">
            <v>Stores Exp Undistrib</v>
          </cell>
          <cell r="J250">
            <v>25778.080000000002</v>
          </cell>
          <cell r="K250">
            <v>25778.080000000002</v>
          </cell>
          <cell r="L250">
            <v>25778.080000000002</v>
          </cell>
        </row>
        <row r="251">
          <cell r="A251" t="str">
            <v>9164100</v>
          </cell>
          <cell r="B251" t="str">
            <v>Gas Stored-Current</v>
          </cell>
          <cell r="J251">
            <v>6182577.0599999996</v>
          </cell>
          <cell r="K251">
            <v>6182577.0599999996</v>
          </cell>
          <cell r="L251">
            <v>6182577.0599999996</v>
          </cell>
        </row>
        <row r="252">
          <cell r="A252" t="str">
            <v>9164200</v>
          </cell>
          <cell r="B252" t="str">
            <v>Liquef Nat Gas Store</v>
          </cell>
          <cell r="J252">
            <v>-7973.22</v>
          </cell>
          <cell r="K252">
            <v>-7973.22</v>
          </cell>
          <cell r="L252">
            <v>-7973.22</v>
          </cell>
        </row>
        <row r="253">
          <cell r="A253" t="str">
            <v>9165000</v>
          </cell>
          <cell r="B253" t="str">
            <v>Prepayments</v>
          </cell>
          <cell r="J253">
            <v>1638483.72</v>
          </cell>
          <cell r="K253">
            <v>1638483.72</v>
          </cell>
          <cell r="L253">
            <v>1638483.72</v>
          </cell>
        </row>
        <row r="254">
          <cell r="A254" t="str">
            <v>9173000</v>
          </cell>
          <cell r="B254" t="str">
            <v>Accrued Utility Rev</v>
          </cell>
          <cell r="J254">
            <v>-13469267.23</v>
          </cell>
          <cell r="K254">
            <v>-13469267.23</v>
          </cell>
          <cell r="L254">
            <v>-13469267.23</v>
          </cell>
        </row>
        <row r="255">
          <cell r="A255" t="str">
            <v>9175000</v>
          </cell>
          <cell r="B255" t="str">
            <v>LT Deriv Instr Asset</v>
          </cell>
          <cell r="J255">
            <v>-2343650.44</v>
          </cell>
          <cell r="K255">
            <v>-2343650.44</v>
          </cell>
          <cell r="L255">
            <v>-2343650.44</v>
          </cell>
        </row>
        <row r="256">
          <cell r="A256" t="str">
            <v>9175100</v>
          </cell>
          <cell r="B256" t="str">
            <v>Deriv Instrum Assets</v>
          </cell>
          <cell r="J256">
            <v>-13251891.310000001</v>
          </cell>
          <cell r="K256">
            <v>-13251891.310000001</v>
          </cell>
          <cell r="L256">
            <v>-13251891.310000001</v>
          </cell>
        </row>
        <row r="257">
          <cell r="A257" t="str">
            <v>9181000</v>
          </cell>
          <cell r="B257" t="str">
            <v>Unamortiz Debt Exp</v>
          </cell>
          <cell r="J257">
            <v>-167842.65</v>
          </cell>
          <cell r="K257">
            <v>-167842.65</v>
          </cell>
          <cell r="L257">
            <v>-167842.65</v>
          </cell>
        </row>
        <row r="258">
          <cell r="A258" t="str">
            <v>9182100</v>
          </cell>
          <cell r="B258" t="str">
            <v>Extraord Prop Losses</v>
          </cell>
          <cell r="J258">
            <v>-2467611.88</v>
          </cell>
          <cell r="K258">
            <v>-2467611.88</v>
          </cell>
          <cell r="L258">
            <v>-2467611.88</v>
          </cell>
        </row>
        <row r="259">
          <cell r="A259" t="str">
            <v>9182200</v>
          </cell>
          <cell r="B259" t="str">
            <v>Unrecov Plt &amp; Reg St</v>
          </cell>
          <cell r="J259">
            <v>-1541666.67</v>
          </cell>
          <cell r="K259">
            <v>-1541666.67</v>
          </cell>
          <cell r="L259">
            <v>-1541666.67</v>
          </cell>
        </row>
        <row r="260">
          <cell r="A260" t="str">
            <v>9182300</v>
          </cell>
          <cell r="B260" t="str">
            <v>Oth Regulatory Asset</v>
          </cell>
          <cell r="J260">
            <v>11143373.529999999</v>
          </cell>
          <cell r="K260">
            <v>11143373.529999999</v>
          </cell>
          <cell r="L260">
            <v>11143373.529999999</v>
          </cell>
        </row>
        <row r="261">
          <cell r="A261" t="str">
            <v>9183000</v>
          </cell>
          <cell r="B261" t="str">
            <v>Prelim Srvy &amp; Inv-EL</v>
          </cell>
          <cell r="J261">
            <v>1017.6</v>
          </cell>
          <cell r="K261">
            <v>1017.6</v>
          </cell>
          <cell r="L261">
            <v>1017.6</v>
          </cell>
        </row>
        <row r="262">
          <cell r="A262" t="str">
            <v>9184000</v>
          </cell>
          <cell r="B262" t="str">
            <v>Clearing Accounts</v>
          </cell>
          <cell r="J262">
            <v>-307532.5</v>
          </cell>
          <cell r="K262">
            <v>-307532.5</v>
          </cell>
          <cell r="L262">
            <v>-307532.5</v>
          </cell>
        </row>
        <row r="263">
          <cell r="A263" t="str">
            <v>9185000</v>
          </cell>
          <cell r="B263" t="str">
            <v>Temporary Facilities</v>
          </cell>
          <cell r="J263">
            <v>-593.66999999999996</v>
          </cell>
          <cell r="K263">
            <v>-593.66999999999996</v>
          </cell>
          <cell r="L263">
            <v>-593.66999999999996</v>
          </cell>
        </row>
        <row r="264">
          <cell r="A264" t="str">
            <v>9186000</v>
          </cell>
          <cell r="B264" t="str">
            <v>Misc Deferred Debits</v>
          </cell>
          <cell r="J264">
            <v>2850900.47</v>
          </cell>
          <cell r="K264">
            <v>2850900.47</v>
          </cell>
          <cell r="L264">
            <v>2850900.47</v>
          </cell>
        </row>
        <row r="265">
          <cell r="A265" t="str">
            <v>9187000</v>
          </cell>
          <cell r="B265" t="str">
            <v>Defrrd Loss frm Disp</v>
          </cell>
          <cell r="J265">
            <v>-6884.69</v>
          </cell>
          <cell r="K265">
            <v>-6884.69</v>
          </cell>
          <cell r="L265">
            <v>-6884.69</v>
          </cell>
        </row>
        <row r="266">
          <cell r="A266" t="str">
            <v>9189000</v>
          </cell>
          <cell r="B266" t="str">
            <v>Unamor Loss Reac Dbt</v>
          </cell>
          <cell r="J266">
            <v>-182191.15</v>
          </cell>
          <cell r="K266">
            <v>-182191.15</v>
          </cell>
          <cell r="L266">
            <v>-182191.15</v>
          </cell>
        </row>
        <row r="267">
          <cell r="A267" t="str">
            <v>9190000</v>
          </cell>
          <cell r="B267" t="str">
            <v>Accum Defrrd Inc Tax</v>
          </cell>
          <cell r="J267">
            <v>-2424584.11</v>
          </cell>
          <cell r="K267">
            <v>-2424584.11</v>
          </cell>
          <cell r="L267">
            <v>-2424584.11</v>
          </cell>
        </row>
        <row r="268">
          <cell r="A268" t="str">
            <v>9191000</v>
          </cell>
          <cell r="B268" t="str">
            <v>Unrecov Purch Gas</v>
          </cell>
          <cell r="J268">
            <v>1646681.4</v>
          </cell>
          <cell r="K268">
            <v>1646681.4</v>
          </cell>
          <cell r="L268">
            <v>1646681.4</v>
          </cell>
        </row>
        <row r="269">
          <cell r="A269" t="str">
            <v>9216000</v>
          </cell>
          <cell r="B269" t="str">
            <v>Unappro Ret Earnings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9219000</v>
          </cell>
          <cell r="B270" t="str">
            <v>Accum Oth Compr Inc</v>
          </cell>
          <cell r="J270">
            <v>-1643360.03</v>
          </cell>
          <cell r="K270">
            <v>-1643360.03</v>
          </cell>
          <cell r="L270">
            <v>-1643360.03</v>
          </cell>
        </row>
        <row r="271">
          <cell r="A271" t="str">
            <v>9226000</v>
          </cell>
          <cell r="B271" t="str">
            <v>Unarmot Disc LT Debt</v>
          </cell>
          <cell r="J271">
            <v>-38962.68</v>
          </cell>
          <cell r="K271">
            <v>-38962.68</v>
          </cell>
          <cell r="L271">
            <v>-38962.68</v>
          </cell>
        </row>
        <row r="272">
          <cell r="A272" t="str">
            <v>9227000</v>
          </cell>
          <cell r="B272" t="str">
            <v>Oblig Undr Cap Ls-Nc</v>
          </cell>
          <cell r="J272">
            <v>52103.53</v>
          </cell>
          <cell r="K272">
            <v>52103.53</v>
          </cell>
          <cell r="L272">
            <v>52103.53</v>
          </cell>
        </row>
        <row r="273">
          <cell r="A273" t="str">
            <v>9228300</v>
          </cell>
          <cell r="B273" t="str">
            <v>Accum Prov Pen &amp; Ben</v>
          </cell>
          <cell r="J273">
            <v>-95354.67</v>
          </cell>
          <cell r="K273">
            <v>-95354.67</v>
          </cell>
          <cell r="L273">
            <v>-95354.67</v>
          </cell>
        </row>
        <row r="274">
          <cell r="A274" t="str">
            <v>9230000</v>
          </cell>
          <cell r="B274" t="str">
            <v>Asset Retirem Obliga</v>
          </cell>
          <cell r="J274">
            <v>-313814.24</v>
          </cell>
          <cell r="K274">
            <v>-313814.24</v>
          </cell>
          <cell r="L274">
            <v>-313814.24</v>
          </cell>
        </row>
        <row r="275">
          <cell r="A275" t="str">
            <v>9231000</v>
          </cell>
          <cell r="B275" t="str">
            <v>Notes Payable</v>
          </cell>
          <cell r="J275">
            <v>115000000</v>
          </cell>
          <cell r="K275">
            <v>115000000</v>
          </cell>
          <cell r="L275">
            <v>115000000</v>
          </cell>
        </row>
        <row r="276">
          <cell r="A276" t="str">
            <v>9232000</v>
          </cell>
          <cell r="B276" t="str">
            <v>Accounts Payable</v>
          </cell>
          <cell r="J276">
            <v>-31255553.140000001</v>
          </cell>
          <cell r="K276">
            <v>-31255553.140000001</v>
          </cell>
          <cell r="L276">
            <v>-31255553.140000001</v>
          </cell>
        </row>
        <row r="277">
          <cell r="A277" t="str">
            <v>9234000</v>
          </cell>
          <cell r="B277" t="str">
            <v>Accts Payable Assoc</v>
          </cell>
          <cell r="J277">
            <v>2136967.66</v>
          </cell>
          <cell r="K277">
            <v>2136967.66</v>
          </cell>
          <cell r="L277">
            <v>2136967.66</v>
          </cell>
        </row>
        <row r="278">
          <cell r="A278" t="str">
            <v>9235000</v>
          </cell>
          <cell r="B278" t="str">
            <v>Customer Deposits</v>
          </cell>
          <cell r="J278">
            <v>137533.54999999999</v>
          </cell>
          <cell r="K278">
            <v>137533.54999999999</v>
          </cell>
          <cell r="L278">
            <v>137533.54999999999</v>
          </cell>
        </row>
        <row r="279">
          <cell r="A279" t="str">
            <v>9236000</v>
          </cell>
          <cell r="B279" t="str">
            <v>Taxes Accrued</v>
          </cell>
          <cell r="J279">
            <v>22954573.940000001</v>
          </cell>
          <cell r="K279">
            <v>22954573.940000001</v>
          </cell>
          <cell r="L279">
            <v>22954573.940000001</v>
          </cell>
        </row>
        <row r="280">
          <cell r="A280" t="str">
            <v>9237000</v>
          </cell>
          <cell r="B280" t="str">
            <v>Interest Accrued</v>
          </cell>
          <cell r="J280">
            <v>-3277711.87</v>
          </cell>
          <cell r="K280">
            <v>-3277711.87</v>
          </cell>
          <cell r="L280">
            <v>-3277711.87</v>
          </cell>
        </row>
        <row r="281">
          <cell r="A281" t="str">
            <v>9241000</v>
          </cell>
          <cell r="B281" t="str">
            <v>Tax Collect Payable</v>
          </cell>
          <cell r="J281">
            <v>-1370639.89</v>
          </cell>
          <cell r="K281">
            <v>-1370639.89</v>
          </cell>
          <cell r="L281">
            <v>-1370639.89</v>
          </cell>
        </row>
        <row r="282">
          <cell r="A282" t="str">
            <v>9242000</v>
          </cell>
          <cell r="B282" t="str">
            <v>Misc Cur &amp; Acc Liab</v>
          </cell>
          <cell r="J282">
            <v>1178940.75</v>
          </cell>
          <cell r="K282">
            <v>1178940.75</v>
          </cell>
          <cell r="L282">
            <v>1178940.75</v>
          </cell>
        </row>
        <row r="283">
          <cell r="A283" t="str">
            <v>9243000</v>
          </cell>
          <cell r="B283" t="str">
            <v>Oblig Under Cap Leas</v>
          </cell>
          <cell r="J283">
            <v>13908.59</v>
          </cell>
          <cell r="K283">
            <v>13908.59</v>
          </cell>
          <cell r="L283">
            <v>13908.59</v>
          </cell>
        </row>
        <row r="284">
          <cell r="A284" t="str">
            <v>9244000</v>
          </cell>
          <cell r="B284" t="str">
            <v>LT Deriv Instr Liab</v>
          </cell>
          <cell r="J284">
            <v>-1061316.71</v>
          </cell>
          <cell r="K284">
            <v>-1061316.71</v>
          </cell>
          <cell r="L284">
            <v>-1061316.71</v>
          </cell>
        </row>
        <row r="285">
          <cell r="A285" t="str">
            <v>9244100</v>
          </cell>
          <cell r="B285" t="str">
            <v>Deriv Instrum Liab</v>
          </cell>
          <cell r="J285">
            <v>671013.64</v>
          </cell>
          <cell r="K285">
            <v>671013.64</v>
          </cell>
          <cell r="L285">
            <v>671013.64</v>
          </cell>
        </row>
        <row r="286">
          <cell r="A286" t="str">
            <v>9252000</v>
          </cell>
          <cell r="B286" t="str">
            <v>Customer Adv Constr</v>
          </cell>
          <cell r="J286">
            <v>4353866.91</v>
          </cell>
          <cell r="K286">
            <v>4353866.91</v>
          </cell>
          <cell r="L286">
            <v>4353866.91</v>
          </cell>
        </row>
        <row r="287">
          <cell r="A287" t="str">
            <v>9253000</v>
          </cell>
          <cell r="B287" t="str">
            <v>Oth Deferred Credits</v>
          </cell>
          <cell r="J287">
            <v>15203211.18</v>
          </cell>
          <cell r="K287">
            <v>15203211.18</v>
          </cell>
          <cell r="L287">
            <v>15203211.18</v>
          </cell>
        </row>
        <row r="288">
          <cell r="A288" t="str">
            <v>9254000</v>
          </cell>
          <cell r="B288" t="str">
            <v>Oth Regulatory Liab</v>
          </cell>
          <cell r="J288">
            <v>-251295.32</v>
          </cell>
          <cell r="K288">
            <v>-251295.32</v>
          </cell>
          <cell r="L288">
            <v>-251295.32</v>
          </cell>
        </row>
        <row r="289">
          <cell r="A289" t="str">
            <v>9256000</v>
          </cell>
          <cell r="B289" t="str">
            <v>Defrrd Gns from Disp</v>
          </cell>
          <cell r="J289">
            <v>45968.51</v>
          </cell>
          <cell r="K289">
            <v>45968.51</v>
          </cell>
          <cell r="L289">
            <v>45968.51</v>
          </cell>
        </row>
        <row r="290">
          <cell r="A290" t="str">
            <v>9282000</v>
          </cell>
          <cell r="B290" t="str">
            <v>Acc Defrd Inc Tax-Pr</v>
          </cell>
          <cell r="J290">
            <v>874944.83</v>
          </cell>
          <cell r="K290">
            <v>874944.83</v>
          </cell>
          <cell r="L290">
            <v>874944.83</v>
          </cell>
        </row>
        <row r="291">
          <cell r="A291" t="str">
            <v>9283000</v>
          </cell>
          <cell r="B291" t="str">
            <v>Acc Defrd Inc Tax-Ot</v>
          </cell>
          <cell r="J291">
            <v>1656586.2</v>
          </cell>
          <cell r="K291">
            <v>1656586.2</v>
          </cell>
          <cell r="L291">
            <v>1656586.2</v>
          </cell>
        </row>
        <row r="292">
          <cell r="A292" t="str">
            <v>9438000</v>
          </cell>
          <cell r="B292" t="str">
            <v>Divid Declrd-Common</v>
          </cell>
          <cell r="J292">
            <v>7517000</v>
          </cell>
          <cell r="K292">
            <v>7517000</v>
          </cell>
          <cell r="L292">
            <v>7517000</v>
          </cell>
        </row>
        <row r="293">
          <cell r="A293" t="str">
            <v>9991070</v>
          </cell>
          <cell r="B293" t="str">
            <v>CO-Construction WIP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0.01</v>
          </cell>
          <cell r="K293">
            <v>0.01</v>
          </cell>
          <cell r="L293">
            <v>0.01</v>
          </cell>
          <cell r="M293">
            <v>0</v>
          </cell>
        </row>
        <row r="294">
          <cell r="A294" t="str">
            <v>9991080</v>
          </cell>
          <cell r="B294" t="str">
            <v>CO-Retirement WIP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9991210</v>
          </cell>
          <cell r="B295" t="str">
            <v>CO-Nonutility Proper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9991240</v>
          </cell>
          <cell r="B296" t="str">
            <v>CO-Other Investments</v>
          </cell>
          <cell r="L296">
            <v>0</v>
          </cell>
          <cell r="M296">
            <v>0</v>
          </cell>
        </row>
        <row r="297">
          <cell r="A297" t="str">
            <v>9991430</v>
          </cell>
          <cell r="B297" t="str">
            <v>CO-Other Accts Rcvbl</v>
          </cell>
          <cell r="C297">
            <v>0</v>
          </cell>
          <cell r="H297">
            <v>0</v>
          </cell>
          <cell r="J297">
            <v>0</v>
          </cell>
          <cell r="L297">
            <v>0</v>
          </cell>
          <cell r="M297">
            <v>0</v>
          </cell>
        </row>
        <row r="298">
          <cell r="A298" t="str">
            <v>9991540</v>
          </cell>
          <cell r="B298" t="str">
            <v>CO-Plnt Mtls Op Supp</v>
          </cell>
          <cell r="L298">
            <v>0</v>
          </cell>
          <cell r="M298">
            <v>0</v>
          </cell>
        </row>
        <row r="299">
          <cell r="A299" t="str">
            <v>9991630</v>
          </cell>
          <cell r="B299" t="str">
            <v>CO-Stores Exp Undist</v>
          </cell>
          <cell r="L299">
            <v>0</v>
          </cell>
          <cell r="M299">
            <v>0</v>
          </cell>
        </row>
        <row r="300">
          <cell r="A300" t="str">
            <v>9991650</v>
          </cell>
          <cell r="B300" t="str">
            <v>CO-Prepayments</v>
          </cell>
          <cell r="C300">
            <v>0</v>
          </cell>
          <cell r="H300">
            <v>0</v>
          </cell>
          <cell r="J300">
            <v>0</v>
          </cell>
          <cell r="L300">
            <v>0</v>
          </cell>
          <cell r="M300">
            <v>0</v>
          </cell>
        </row>
        <row r="301">
          <cell r="A301" t="str">
            <v>9991821</v>
          </cell>
          <cell r="B301" t="str">
            <v>CO-Extraord prop los</v>
          </cell>
          <cell r="C301">
            <v>0</v>
          </cell>
          <cell r="H301">
            <v>0</v>
          </cell>
          <cell r="J301">
            <v>0</v>
          </cell>
          <cell r="L301">
            <v>0</v>
          </cell>
        </row>
        <row r="302">
          <cell r="A302" t="str">
            <v>9991823</v>
          </cell>
          <cell r="B302" t="str">
            <v>CO-Other Reg Assets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9991830</v>
          </cell>
          <cell r="B303" t="str">
            <v>CO-PrelimSrvyInvstgt</v>
          </cell>
          <cell r="C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9991840</v>
          </cell>
          <cell r="B304" t="str">
            <v>CO-Clearing Accounts</v>
          </cell>
          <cell r="C304">
            <v>0</v>
          </cell>
          <cell r="D304">
            <v>-0.02</v>
          </cell>
          <cell r="H304">
            <v>0</v>
          </cell>
          <cell r="I304">
            <v>-0.02</v>
          </cell>
          <cell r="J304">
            <v>-0.02</v>
          </cell>
          <cell r="L304">
            <v>-0.01</v>
          </cell>
          <cell r="M304">
            <v>0.01</v>
          </cell>
        </row>
        <row r="305">
          <cell r="A305" t="str">
            <v>9991850</v>
          </cell>
          <cell r="B305" t="str">
            <v>CO-Temporary Facilit</v>
          </cell>
          <cell r="L305">
            <v>0</v>
          </cell>
          <cell r="M305">
            <v>0</v>
          </cell>
        </row>
        <row r="306">
          <cell r="A306" t="str">
            <v>9991860</v>
          </cell>
          <cell r="B306" t="str">
            <v>CO-Misc Def Debits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</row>
        <row r="307">
          <cell r="A307" t="str">
            <v>9992270</v>
          </cell>
          <cell r="B307" t="str">
            <v>CO-Obligations Under</v>
          </cell>
          <cell r="L307">
            <v>0</v>
          </cell>
          <cell r="M307">
            <v>0</v>
          </cell>
        </row>
        <row r="308">
          <cell r="A308" t="str">
            <v>9992283</v>
          </cell>
          <cell r="B308" t="str">
            <v>CO-Accum Prov Pensio</v>
          </cell>
          <cell r="L308">
            <v>0</v>
          </cell>
          <cell r="M308">
            <v>0</v>
          </cell>
        </row>
        <row r="309">
          <cell r="A309" t="str">
            <v>9992320</v>
          </cell>
          <cell r="B309" t="str">
            <v>CO-Accounts Payable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</row>
        <row r="310">
          <cell r="A310" t="str">
            <v>9992420</v>
          </cell>
          <cell r="B310" t="str">
            <v>CO-Misc Cur Accr Lia</v>
          </cell>
          <cell r="C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9992520</v>
          </cell>
          <cell r="B311" t="str">
            <v>CO-Cust Adv for Cons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</row>
        <row r="312">
          <cell r="A312" t="str">
            <v>9992530</v>
          </cell>
          <cell r="B312" t="str">
            <v>CO-Other Deferred Cr</v>
          </cell>
          <cell r="C312">
            <v>0</v>
          </cell>
          <cell r="H312">
            <v>0</v>
          </cell>
          <cell r="J312">
            <v>0</v>
          </cell>
          <cell r="L312">
            <v>0</v>
          </cell>
          <cell r="M312">
            <v>0</v>
          </cell>
        </row>
        <row r="313">
          <cell r="A313" t="str">
            <v>9999990</v>
          </cell>
          <cell r="B313" t="str">
            <v>Balance Sheet Offset</v>
          </cell>
          <cell r="J313">
            <v>10590944.630000001</v>
          </cell>
          <cell r="K313">
            <v>10590944.630000001</v>
          </cell>
          <cell r="L313">
            <v>10590944.630000001</v>
          </cell>
        </row>
        <row r="314">
          <cell r="A314" t="str">
            <v>9999991</v>
          </cell>
          <cell r="B314" t="str">
            <v>P&amp;L Sheet Offset</v>
          </cell>
          <cell r="J314">
            <v>-10590944.630000001</v>
          </cell>
          <cell r="K314">
            <v>-10590944.630000001</v>
          </cell>
          <cell r="L314">
            <v>-10590944.630000001</v>
          </cell>
        </row>
        <row r="315">
          <cell r="A315" t="str">
            <v>9999992</v>
          </cell>
          <cell r="B315" t="str">
            <v>Inter Payable Offset</v>
          </cell>
          <cell r="J315">
            <v>-5125587.8099999996</v>
          </cell>
          <cell r="K315">
            <v>-5125587.8099999996</v>
          </cell>
          <cell r="L315">
            <v>-5125587.8099999996</v>
          </cell>
        </row>
        <row r="316">
          <cell r="A316" t="str">
            <v>9999993</v>
          </cell>
          <cell r="B316" t="str">
            <v>Inter Receiv Offset</v>
          </cell>
          <cell r="J316">
            <v>5125587.79</v>
          </cell>
          <cell r="K316">
            <v>5125587.79</v>
          </cell>
          <cell r="L316">
            <v>5125587.79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53" sqref="A52:A53"/>
    </sheetView>
  </sheetViews>
  <sheetFormatPr defaultColWidth="9.140625" defaultRowHeight="1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>
      <c r="A1" s="40" t="s">
        <v>330</v>
      </c>
      <c r="B1" s="39"/>
      <c r="C1" s="39"/>
      <c r="D1" s="39"/>
    </row>
    <row r="2" spans="1:4">
      <c r="A2" s="40" t="s">
        <v>329</v>
      </c>
      <c r="B2" s="39"/>
      <c r="C2" s="39"/>
      <c r="D2" s="39"/>
    </row>
    <row r="3" spans="1:4">
      <c r="A3" s="171" t="s">
        <v>694</v>
      </c>
      <c r="B3" s="40"/>
      <c r="C3" s="40"/>
      <c r="D3" s="40"/>
    </row>
    <row r="4" spans="1:4">
      <c r="A4" s="160"/>
      <c r="B4" s="39"/>
      <c r="C4" s="39"/>
      <c r="D4" s="39"/>
    </row>
    <row r="5" spans="1:4">
      <c r="A5" s="156"/>
      <c r="B5" s="156"/>
      <c r="C5" s="156"/>
      <c r="D5" s="156"/>
    </row>
    <row r="6" spans="1:4">
      <c r="A6" s="156" t="s">
        <v>668</v>
      </c>
      <c r="B6" s="156"/>
      <c r="C6" s="156"/>
      <c r="D6" s="156"/>
    </row>
    <row r="7" spans="1:4">
      <c r="A7" s="1"/>
      <c r="B7" s="38" t="s">
        <v>30</v>
      </c>
      <c r="C7" s="37" t="s">
        <v>29</v>
      </c>
      <c r="D7" s="36" t="s">
        <v>328</v>
      </c>
    </row>
    <row r="8" spans="1:4">
      <c r="A8" s="34" t="s">
        <v>327</v>
      </c>
      <c r="B8" s="33"/>
      <c r="C8" s="33"/>
      <c r="D8" s="9"/>
    </row>
    <row r="9" spans="1:4">
      <c r="A9" s="26" t="s">
        <v>27</v>
      </c>
      <c r="B9" s="28">
        <f>+'Unallocated Detail'!G18</f>
        <v>143803716.74000001</v>
      </c>
      <c r="C9" s="28">
        <f>+'Unallocated Detail'!H18</f>
        <v>50564153.009999998</v>
      </c>
      <c r="D9" s="18">
        <f>SUM(B9:C9)</f>
        <v>194367869.75</v>
      </c>
    </row>
    <row r="10" spans="1:4">
      <c r="A10" s="26" t="s">
        <v>26</v>
      </c>
      <c r="B10" s="32">
        <f>+'Unallocated Detail'!G21</f>
        <v>27970.53</v>
      </c>
      <c r="C10" s="32">
        <f>+'Unallocated Detail'!H21</f>
        <v>0</v>
      </c>
      <c r="D10" s="9">
        <f>SUM(B10:C10)</f>
        <v>27970.53</v>
      </c>
    </row>
    <row r="11" spans="1:4">
      <c r="A11" s="26" t="s">
        <v>25</v>
      </c>
      <c r="B11" s="32">
        <f>+'Unallocated Detail'!G25</f>
        <v>4196452.76</v>
      </c>
      <c r="C11" s="32">
        <f>+'Unallocated Detail'!H25</f>
        <v>0</v>
      </c>
      <c r="D11" s="9">
        <f>SUM(B11:C11)</f>
        <v>4196452.76</v>
      </c>
    </row>
    <row r="12" spans="1:4">
      <c r="A12" s="26" t="s">
        <v>24</v>
      </c>
      <c r="B12" s="31">
        <f>+'Unallocated Detail'!G40</f>
        <v>9028412.9900000002</v>
      </c>
      <c r="C12" s="30">
        <f>+'Unallocated Detail'!H40</f>
        <v>2770590.8</v>
      </c>
      <c r="D12" s="35">
        <f>SUM(B12:C12)</f>
        <v>11799003.789999999</v>
      </c>
    </row>
    <row r="13" spans="1:4">
      <c r="A13" s="26" t="s">
        <v>23</v>
      </c>
      <c r="B13" s="19">
        <f>SUM(B9:B12)</f>
        <v>157056553.02000001</v>
      </c>
      <c r="C13" s="19">
        <f>SUM(C9:C12)</f>
        <v>53334743.809999995</v>
      </c>
      <c r="D13" s="18">
        <f>SUM(D9:D12)</f>
        <v>210391296.82999998</v>
      </c>
    </row>
    <row r="14" spans="1:4">
      <c r="A14" s="34" t="s">
        <v>326</v>
      </c>
      <c r="B14" s="33"/>
      <c r="C14" s="33"/>
      <c r="D14" s="9"/>
    </row>
    <row r="15" spans="1:4">
      <c r="A15" s="34" t="s">
        <v>325</v>
      </c>
      <c r="B15" s="33"/>
      <c r="C15" s="33"/>
      <c r="D15" s="9"/>
    </row>
    <row r="16" spans="1:4">
      <c r="A16" s="34" t="s">
        <v>324</v>
      </c>
      <c r="B16" s="33"/>
      <c r="C16" s="33"/>
      <c r="D16" s="9"/>
    </row>
    <row r="17" spans="1:4">
      <c r="A17" s="34" t="s">
        <v>323</v>
      </c>
      <c r="B17" s="33"/>
      <c r="C17" s="33"/>
      <c r="D17" s="9"/>
    </row>
    <row r="18" spans="1:4">
      <c r="A18" s="26" t="s">
        <v>22</v>
      </c>
      <c r="B18" s="28">
        <f>+'Unallocated Detail'!G47</f>
        <v>7120319.6699999999</v>
      </c>
      <c r="C18" s="28">
        <f>+'Unallocated Detail'!H47</f>
        <v>0</v>
      </c>
      <c r="D18" s="18">
        <f>B18+C18</f>
        <v>7120319.6699999999</v>
      </c>
    </row>
    <row r="19" spans="1:4">
      <c r="A19" s="26" t="s">
        <v>21</v>
      </c>
      <c r="B19" s="32">
        <f>+'Unallocated Detail'!G56</f>
        <v>36129904.640000001</v>
      </c>
      <c r="C19" s="32">
        <f>+'Unallocated Detail'!H56</f>
        <v>16884787.73</v>
      </c>
      <c r="D19" s="27">
        <f>B19+C19</f>
        <v>53014692.370000005</v>
      </c>
    </row>
    <row r="20" spans="1:4">
      <c r="A20" s="26" t="s">
        <v>20</v>
      </c>
      <c r="B20" s="32">
        <f>+'Unallocated Detail'!G59</f>
        <v>10423472.74</v>
      </c>
      <c r="C20" s="32">
        <f>+'Unallocated Detail'!H59</f>
        <v>0</v>
      </c>
      <c r="D20" s="27">
        <f>B20+C20</f>
        <v>10423472.74</v>
      </c>
    </row>
    <row r="21" spans="1:4">
      <c r="A21" s="26" t="s">
        <v>19</v>
      </c>
      <c r="B21" s="31">
        <f>+'Unallocated Detail'!G62</f>
        <v>-5245005.66</v>
      </c>
      <c r="C21" s="30">
        <f>+'Unallocated Detail'!H62</f>
        <v>0</v>
      </c>
      <c r="D21" s="29">
        <f>B21+C21</f>
        <v>-5245005.66</v>
      </c>
    </row>
    <row r="22" spans="1:4">
      <c r="A22" s="26" t="s">
        <v>18</v>
      </c>
      <c r="B22" s="19">
        <f>SUM(B18:B21)</f>
        <v>48428691.390000001</v>
      </c>
      <c r="C22" s="19">
        <f>SUM(C18:C21)</f>
        <v>16884787.73</v>
      </c>
      <c r="D22" s="18">
        <f>SUM(D18:D21)</f>
        <v>65313479.120000005</v>
      </c>
    </row>
    <row r="23" spans="1:4">
      <c r="A23" s="20" t="s">
        <v>322</v>
      </c>
      <c r="B23" s="16"/>
      <c r="C23" s="16"/>
      <c r="D23" s="15"/>
    </row>
    <row r="24" spans="1:4">
      <c r="A24" s="26" t="s">
        <v>17</v>
      </c>
      <c r="B24" s="28">
        <f>+'Unallocated Detail'!G138</f>
        <v>10515908.67</v>
      </c>
      <c r="C24" s="28">
        <f>+'Unallocated Detail'!H138</f>
        <v>676718.94000000006</v>
      </c>
      <c r="D24" s="18">
        <f t="shared" ref="D24:D37" si="0">B24+C24</f>
        <v>11192627.609999999</v>
      </c>
    </row>
    <row r="25" spans="1:4">
      <c r="A25" s="26" t="s">
        <v>16</v>
      </c>
      <c r="B25" s="25">
        <f>+'Unallocated Detail'!G168</f>
        <v>1156494.96</v>
      </c>
      <c r="C25" s="25">
        <f>+'Unallocated Detail'!H168</f>
        <v>0</v>
      </c>
      <c r="D25" s="27">
        <f t="shared" si="0"/>
        <v>1156494.96</v>
      </c>
    </row>
    <row r="26" spans="1:4">
      <c r="A26" s="26" t="s">
        <v>15</v>
      </c>
      <c r="B26" s="25">
        <f>+'Unallocated Detail'!G206</f>
        <v>5970929.75</v>
      </c>
      <c r="C26" s="25">
        <f>+'Unallocated Detail'!H206</f>
        <v>3340493.5599999996</v>
      </c>
      <c r="D26" s="27">
        <f t="shared" si="0"/>
        <v>9311423.3099999987</v>
      </c>
    </row>
    <row r="27" spans="1:4">
      <c r="A27" s="26" t="s">
        <v>14</v>
      </c>
      <c r="B27" s="25">
        <f>+'Unallocated Detail'!G213</f>
        <v>4011236.5599999996</v>
      </c>
      <c r="C27" s="25">
        <f>+'Unallocated Detail'!H213</f>
        <v>2777492.96</v>
      </c>
      <c r="D27" s="27">
        <f t="shared" si="0"/>
        <v>6788729.5199999996</v>
      </c>
    </row>
    <row r="28" spans="1:4">
      <c r="A28" s="26" t="s">
        <v>13</v>
      </c>
      <c r="B28" s="25">
        <f>+'Unallocated Detail'!G222</f>
        <v>2079789.95</v>
      </c>
      <c r="C28" s="25">
        <f>+'Unallocated Detail'!H222</f>
        <v>438122.04</v>
      </c>
      <c r="D28" s="27">
        <f t="shared" si="0"/>
        <v>2517911.9899999998</v>
      </c>
    </row>
    <row r="29" spans="1:4">
      <c r="A29" s="26" t="s">
        <v>12</v>
      </c>
      <c r="B29" s="25">
        <f>+'Unallocated Detail'!G225</f>
        <v>6197441.5599999996</v>
      </c>
      <c r="C29" s="25">
        <f>+'Unallocated Detail'!H225</f>
        <v>905199.98</v>
      </c>
      <c r="D29" s="27">
        <f t="shared" si="0"/>
        <v>7102641.5399999991</v>
      </c>
    </row>
    <row r="30" spans="1:4">
      <c r="A30" s="26" t="s">
        <v>11</v>
      </c>
      <c r="B30" s="25">
        <f>+'Unallocated Detail'!G240</f>
        <v>11645625.470000001</v>
      </c>
      <c r="C30" s="25">
        <f>+'Unallocated Detail'!H240</f>
        <v>5213593.97</v>
      </c>
      <c r="D30" s="27">
        <f t="shared" si="0"/>
        <v>16859219.440000001</v>
      </c>
    </row>
    <row r="31" spans="1:4">
      <c r="A31" s="26" t="s">
        <v>10</v>
      </c>
      <c r="B31" s="25">
        <f>+'Unallocated Detail'!G247</f>
        <v>30260225.790000003</v>
      </c>
      <c r="C31" s="25">
        <f>+'Unallocated Detail'!H247</f>
        <v>11030990.6</v>
      </c>
      <c r="D31" s="27">
        <f t="shared" si="0"/>
        <v>41291216.390000001</v>
      </c>
    </row>
    <row r="32" spans="1:4">
      <c r="A32" s="26" t="s">
        <v>9</v>
      </c>
      <c r="B32" s="25">
        <f>+'Unallocated Detail'!G252</f>
        <v>8677630.7699999996</v>
      </c>
      <c r="C32" s="25">
        <f>+'Unallocated Detail'!H252</f>
        <v>3526370.9699999997</v>
      </c>
      <c r="D32" s="27">
        <f t="shared" si="0"/>
        <v>12204001.739999998</v>
      </c>
    </row>
    <row r="33" spans="1:4">
      <c r="A33" s="26" t="s">
        <v>8</v>
      </c>
      <c r="B33" s="25">
        <f>+'Unallocated Detail'!G255</f>
        <v>2656379.71</v>
      </c>
      <c r="C33" s="25">
        <f>+'Unallocated Detail'!H255</f>
        <v>0</v>
      </c>
      <c r="D33" s="27">
        <f t="shared" si="0"/>
        <v>2656379.71</v>
      </c>
    </row>
    <row r="34" spans="1:4">
      <c r="A34" s="17" t="s">
        <v>7</v>
      </c>
      <c r="B34" s="25">
        <f>+'Unallocated Detail'!G263</f>
        <v>-6543431.71</v>
      </c>
      <c r="C34" s="25">
        <f>+'Unallocated Detail'!H263</f>
        <v>-856030.9</v>
      </c>
      <c r="D34" s="24">
        <f t="shared" si="0"/>
        <v>-7399462.6100000003</v>
      </c>
    </row>
    <row r="35" spans="1:4">
      <c r="A35" s="17" t="s">
        <v>690</v>
      </c>
      <c r="B35" s="25">
        <f>+'Unallocated Detail'!G268</f>
        <v>16173888.18</v>
      </c>
      <c r="C35" s="25">
        <f>+'Unallocated Detail'!H268</f>
        <v>5957744.7300000004</v>
      </c>
      <c r="D35" s="24">
        <f t="shared" si="0"/>
        <v>22131632.91</v>
      </c>
    </row>
    <row r="36" spans="1:4">
      <c r="A36" s="17" t="s">
        <v>691</v>
      </c>
      <c r="B36" s="25">
        <f>+'Unallocated Detail'!G273</f>
        <v>5223262.8199999994</v>
      </c>
      <c r="C36" s="25">
        <f>+'Unallocated Detail'!H273</f>
        <v>-140845.85999999999</v>
      </c>
      <c r="D36" s="24">
        <f t="shared" si="0"/>
        <v>5082416.959999999</v>
      </c>
    </row>
    <row r="37" spans="1:4">
      <c r="A37" s="17" t="s">
        <v>692</v>
      </c>
      <c r="B37" s="23">
        <f>+'Unallocated Detail'!G278</f>
        <v>-3479185.46</v>
      </c>
      <c r="C37" s="22">
        <f>+'Unallocated Detail'!H278</f>
        <v>850782.24000000022</v>
      </c>
      <c r="D37" s="21">
        <f t="shared" si="0"/>
        <v>-2628403.2199999997</v>
      </c>
    </row>
    <row r="38" spans="1:4">
      <c r="A38" s="20" t="s">
        <v>693</v>
      </c>
      <c r="B38" s="19">
        <f>SUM(B22:B37)</f>
        <v>142974888.41</v>
      </c>
      <c r="C38" s="19">
        <f>SUM(C22:C37)</f>
        <v>50605420.960000001</v>
      </c>
      <c r="D38" s="18">
        <f>SUM(D22:D37)</f>
        <v>193580309.37</v>
      </c>
    </row>
    <row r="39" spans="1:4">
      <c r="A39" s="17"/>
      <c r="B39" s="16"/>
      <c r="C39" s="16"/>
      <c r="D39" s="15"/>
    </row>
    <row r="40" spans="1:4" ht="16.5">
      <c r="A40" s="14" t="s">
        <v>6</v>
      </c>
      <c r="B40" s="13">
        <f>B13-B38</f>
        <v>14081664.610000014</v>
      </c>
      <c r="C40" s="13">
        <f>C13-C38</f>
        <v>2729322.849999994</v>
      </c>
      <c r="D40" s="12">
        <f>D13-D38</f>
        <v>16810987.459999979</v>
      </c>
    </row>
    <row r="41" spans="1:4">
      <c r="A41" s="11"/>
      <c r="B41" s="10"/>
      <c r="C41" s="10"/>
      <c r="D41" s="9"/>
    </row>
    <row r="42" spans="1:4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A51" sqref="A51:XFD51"/>
    </sheetView>
  </sheetViews>
  <sheetFormatPr defaultColWidth="9.140625" defaultRowHeight="1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>
      <c r="A1" s="40" t="s">
        <v>330</v>
      </c>
      <c r="B1" s="58"/>
      <c r="C1" s="58"/>
      <c r="D1" s="58"/>
      <c r="E1" s="58"/>
      <c r="F1" s="58"/>
    </row>
    <row r="2" spans="1:6" ht="18" customHeight="1">
      <c r="A2" s="40" t="s">
        <v>332</v>
      </c>
      <c r="B2" s="58"/>
      <c r="C2" s="58"/>
      <c r="D2" s="58"/>
      <c r="E2" s="58"/>
      <c r="F2" s="58"/>
    </row>
    <row r="3" spans="1:6" ht="18" customHeight="1">
      <c r="A3" s="40" t="str">
        <f>Allocated!A3</f>
        <v>FOR THE MONTH ENDED May 31, 2020</v>
      </c>
      <c r="B3" s="58"/>
      <c r="C3" s="58"/>
      <c r="D3" s="58"/>
      <c r="E3" s="58"/>
      <c r="F3" s="58"/>
    </row>
    <row r="4" spans="1:6" ht="12" customHeight="1"/>
    <row r="5" spans="1:6" ht="18" customHeight="1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>
      <c r="A6" s="55" t="s">
        <v>28</v>
      </c>
      <c r="B6" s="54"/>
      <c r="C6" s="54"/>
      <c r="D6" s="54"/>
      <c r="E6" s="54"/>
      <c r="F6" s="53"/>
    </row>
    <row r="7" spans="1:6" ht="18" customHeight="1">
      <c r="A7" s="20" t="s">
        <v>327</v>
      </c>
      <c r="B7" s="33"/>
      <c r="C7" s="33"/>
      <c r="D7" s="33"/>
      <c r="E7" s="33"/>
      <c r="F7" s="9"/>
    </row>
    <row r="8" spans="1:6" ht="18" customHeight="1">
      <c r="A8" s="17" t="s">
        <v>27</v>
      </c>
      <c r="B8" s="19">
        <f>+'Unallocated Detail'!B18</f>
        <v>143803716.74000001</v>
      </c>
      <c r="C8" s="19">
        <f>+'Unallocated Detail'!C18</f>
        <v>50564153.009999998</v>
      </c>
      <c r="D8" s="19">
        <f>+'Unallocated Detail'!D18</f>
        <v>0</v>
      </c>
      <c r="E8" s="19">
        <v>0</v>
      </c>
      <c r="F8" s="18">
        <f>SUM(B8:E8)</f>
        <v>194367869.75</v>
      </c>
    </row>
    <row r="9" spans="1:6" ht="18" customHeight="1">
      <c r="A9" s="17" t="s">
        <v>26</v>
      </c>
      <c r="B9" s="122">
        <f>+'Unallocated Detail'!B21</f>
        <v>27970.53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27970.53</v>
      </c>
    </row>
    <row r="10" spans="1:6" ht="18" customHeight="1">
      <c r="A10" s="17" t="s">
        <v>25</v>
      </c>
      <c r="B10" s="122">
        <f>+'Unallocated Detail'!B25</f>
        <v>4196452.76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4196452.76</v>
      </c>
    </row>
    <row r="11" spans="1:6" ht="18" customHeight="1">
      <c r="A11" s="17" t="s">
        <v>24</v>
      </c>
      <c r="B11" s="31">
        <f>+'Unallocated Detail'!B40</f>
        <v>9028412.9900000002</v>
      </c>
      <c r="C11" s="52">
        <f>+'Unallocated Detail'!C40</f>
        <v>2770590.8</v>
      </c>
      <c r="D11" s="52">
        <f>+'Unallocated Detail'!D40</f>
        <v>0</v>
      </c>
      <c r="E11" s="30">
        <v>0</v>
      </c>
      <c r="F11" s="29">
        <f>SUM(B11:E11)</f>
        <v>11799003.789999999</v>
      </c>
    </row>
    <row r="12" spans="1:6" ht="18" customHeight="1">
      <c r="A12" s="17" t="s">
        <v>23</v>
      </c>
      <c r="B12" s="19">
        <f>SUM(B8:B11)</f>
        <v>157056553.02000001</v>
      </c>
      <c r="C12" s="19">
        <f>SUM(C8:C11)</f>
        <v>53334743.809999995</v>
      </c>
      <c r="D12" s="19">
        <f>SUM(D8:D11)</f>
        <v>0</v>
      </c>
      <c r="E12" s="19">
        <f>SUM(E8:E11)</f>
        <v>0</v>
      </c>
      <c r="F12" s="18">
        <f>SUM(F8:F11)</f>
        <v>210391296.82999998</v>
      </c>
    </row>
    <row r="13" spans="1:6" ht="18" customHeight="1">
      <c r="A13" s="20" t="s">
        <v>326</v>
      </c>
      <c r="B13" s="33"/>
      <c r="C13" s="33"/>
      <c r="D13" s="33"/>
      <c r="E13" s="33"/>
      <c r="F13" s="9"/>
    </row>
    <row r="14" spans="1:6" ht="18" customHeight="1">
      <c r="A14" s="20" t="s">
        <v>325</v>
      </c>
      <c r="B14" s="33"/>
      <c r="C14" s="33"/>
      <c r="D14" s="33"/>
      <c r="E14" s="33"/>
      <c r="F14" s="9"/>
    </row>
    <row r="15" spans="1:6" ht="18" customHeight="1">
      <c r="A15" s="20" t="s">
        <v>324</v>
      </c>
      <c r="B15" s="33"/>
      <c r="C15" s="33"/>
      <c r="D15" s="33"/>
      <c r="E15" s="33"/>
      <c r="F15" s="9"/>
    </row>
    <row r="16" spans="1:6" ht="18" customHeight="1">
      <c r="A16" s="20" t="s">
        <v>323</v>
      </c>
      <c r="B16" s="33"/>
      <c r="C16" s="33"/>
      <c r="D16" s="33"/>
      <c r="E16" s="33"/>
      <c r="F16" s="9"/>
    </row>
    <row r="17" spans="1:6" ht="18" customHeight="1">
      <c r="A17" s="17" t="s">
        <v>22</v>
      </c>
      <c r="B17" s="19">
        <f>+'Unallocated Detail'!B47</f>
        <v>7120319.6699999999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7120319.6699999999</v>
      </c>
    </row>
    <row r="18" spans="1:6" ht="18" customHeight="1">
      <c r="A18" s="17" t="s">
        <v>21</v>
      </c>
      <c r="B18" s="122">
        <f>+'Unallocated Detail'!B56</f>
        <v>36129904.640000001</v>
      </c>
      <c r="C18" s="122">
        <f>+'Unallocated Detail'!C56</f>
        <v>16884787.73</v>
      </c>
      <c r="D18" s="122">
        <f>+'Unallocated Detail'!D56</f>
        <v>0</v>
      </c>
      <c r="E18" s="50">
        <v>0</v>
      </c>
      <c r="F18" s="27">
        <f>SUM(B18:E18)</f>
        <v>53014692.370000005</v>
      </c>
    </row>
    <row r="19" spans="1:6" ht="18" customHeight="1">
      <c r="A19" s="17" t="s">
        <v>20</v>
      </c>
      <c r="B19" s="122">
        <f>+'Unallocated Detail'!B59</f>
        <v>10423472.74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10423472.74</v>
      </c>
    </row>
    <row r="20" spans="1:6" ht="18" customHeight="1">
      <c r="A20" s="17" t="s">
        <v>19</v>
      </c>
      <c r="B20" s="31">
        <f>+'Unallocated Detail'!B62</f>
        <v>-5245005.66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-5245005.66</v>
      </c>
    </row>
    <row r="21" spans="1:6" ht="18" customHeight="1">
      <c r="A21" s="17" t="s">
        <v>18</v>
      </c>
      <c r="B21" s="19">
        <f>SUM(B17:B20)</f>
        <v>48428691.390000001</v>
      </c>
      <c r="C21" s="19">
        <f>SUM(C17:C20)</f>
        <v>16884787.73</v>
      </c>
      <c r="D21" s="19">
        <f>SUM(D17:D20)</f>
        <v>0</v>
      </c>
      <c r="E21" s="19">
        <f>SUM(E17:E20)</f>
        <v>0</v>
      </c>
      <c r="F21" s="18">
        <f>SUM(F17:F20)</f>
        <v>65313479.120000005</v>
      </c>
    </row>
    <row r="22" spans="1:6" ht="18" customHeight="1">
      <c r="A22" s="20" t="s">
        <v>322</v>
      </c>
      <c r="B22" s="33"/>
      <c r="C22" s="33"/>
      <c r="D22" s="33"/>
      <c r="E22" s="33"/>
      <c r="F22" s="9"/>
    </row>
    <row r="23" spans="1:6" ht="18" customHeight="1">
      <c r="A23" s="17" t="s">
        <v>17</v>
      </c>
      <c r="B23" s="19">
        <f>+'Unallocated Detail'!B138</f>
        <v>10515908.67</v>
      </c>
      <c r="C23" s="19">
        <f>+'Unallocated Detail'!C138</f>
        <v>676718.94000000006</v>
      </c>
      <c r="D23" s="19">
        <f>+'Unallocated Detail'!D138</f>
        <v>0</v>
      </c>
      <c r="E23" s="19">
        <v>0</v>
      </c>
      <c r="F23" s="18">
        <f t="shared" ref="F23:F36" si="0">SUM(B23:E23)</f>
        <v>11192627.609999999</v>
      </c>
    </row>
    <row r="24" spans="1:6" ht="18" customHeight="1">
      <c r="A24" s="17" t="s">
        <v>16</v>
      </c>
      <c r="B24" s="51">
        <f>+'Unallocated Detail'!B168</f>
        <v>1156494.96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1156494.96</v>
      </c>
    </row>
    <row r="25" spans="1:6" ht="18" customHeight="1">
      <c r="A25" s="17" t="s">
        <v>15</v>
      </c>
      <c r="B25" s="51">
        <f>+'Unallocated Detail'!B206</f>
        <v>5970929.75</v>
      </c>
      <c r="C25" s="33">
        <f>+'Unallocated Detail'!C206</f>
        <v>3340493.5599999996</v>
      </c>
      <c r="D25" s="33">
        <f>+'Unallocated Detail'!D206</f>
        <v>0</v>
      </c>
      <c r="E25" s="50">
        <v>0</v>
      </c>
      <c r="F25" s="27">
        <f t="shared" si="0"/>
        <v>9311423.3099999987</v>
      </c>
    </row>
    <row r="26" spans="1:6" ht="18" customHeight="1">
      <c r="A26" s="26" t="s">
        <v>14</v>
      </c>
      <c r="B26" s="51">
        <f>+'Unallocated Detail'!B213</f>
        <v>2134630.0300000003</v>
      </c>
      <c r="C26" s="33">
        <f>+'Unallocated Detail'!C213</f>
        <v>1446365.3900000001</v>
      </c>
      <c r="D26" s="33">
        <f>+'Unallocated Detail'!D213</f>
        <v>3207734.0999999996</v>
      </c>
      <c r="E26" s="50">
        <v>0</v>
      </c>
      <c r="F26" s="27">
        <f t="shared" si="0"/>
        <v>6788729.5199999996</v>
      </c>
    </row>
    <row r="27" spans="1:6" ht="18" customHeight="1">
      <c r="A27" s="17" t="s">
        <v>13</v>
      </c>
      <c r="B27" s="51">
        <f>+'Unallocated Detail'!B222</f>
        <v>1850386.14</v>
      </c>
      <c r="C27" s="33">
        <f>+'Unallocated Detail'!C222</f>
        <v>272546.81</v>
      </c>
      <c r="D27" s="33">
        <f>+'Unallocated Detail'!D222</f>
        <v>394979.04</v>
      </c>
      <c r="E27" s="50">
        <v>0</v>
      </c>
      <c r="F27" s="27">
        <f t="shared" si="0"/>
        <v>2517911.9899999998</v>
      </c>
    </row>
    <row r="28" spans="1:6" ht="18" customHeight="1">
      <c r="A28" s="17" t="s">
        <v>12</v>
      </c>
      <c r="B28" s="51">
        <f>+'Unallocated Detail'!B225</f>
        <v>6197441.5599999996</v>
      </c>
      <c r="C28" s="33">
        <f>+'Unallocated Detail'!C225</f>
        <v>905199.98</v>
      </c>
      <c r="D28" s="33">
        <f>+'Unallocated Detail'!D225</f>
        <v>0</v>
      </c>
      <c r="E28" s="50">
        <v>0</v>
      </c>
      <c r="F28" s="27">
        <f t="shared" si="0"/>
        <v>7102641.5399999991</v>
      </c>
    </row>
    <row r="29" spans="1:6" ht="18" customHeight="1">
      <c r="A29" s="26" t="s">
        <v>11</v>
      </c>
      <c r="B29" s="51">
        <f>+'Unallocated Detail'!B240</f>
        <v>3488562.1000000006</v>
      </c>
      <c r="C29" s="33">
        <f>+'Unallocated Detail'!C240</f>
        <v>989486.9</v>
      </c>
      <c r="D29" s="33">
        <f>+'Unallocated Detail'!D240</f>
        <v>12381170.440000001</v>
      </c>
      <c r="E29" s="50">
        <v>0</v>
      </c>
      <c r="F29" s="27">
        <f t="shared" si="0"/>
        <v>16859219.440000001</v>
      </c>
    </row>
    <row r="30" spans="1:6" ht="18" customHeight="1">
      <c r="A30" s="17" t="s">
        <v>10</v>
      </c>
      <c r="B30" s="51">
        <f>+'Unallocated Detail'!B247</f>
        <v>28697977.199999999</v>
      </c>
      <c r="C30" s="33">
        <f>+'Unallocated Detail'!C247</f>
        <v>10238682.16</v>
      </c>
      <c r="D30" s="33">
        <f>+'Unallocated Detail'!D247</f>
        <v>2354557.0300000003</v>
      </c>
      <c r="E30" s="50">
        <v>0</v>
      </c>
      <c r="F30" s="27">
        <f t="shared" si="0"/>
        <v>41291216.390000001</v>
      </c>
    </row>
    <row r="31" spans="1:6" ht="18" customHeight="1">
      <c r="A31" s="17" t="s">
        <v>9</v>
      </c>
      <c r="B31" s="51">
        <f>+'Unallocated Detail'!B252</f>
        <v>2361683.85</v>
      </c>
      <c r="C31" s="33">
        <f>+'Unallocated Detail'!C252</f>
        <v>323181.61</v>
      </c>
      <c r="D31" s="33">
        <f>+'Unallocated Detail'!D252</f>
        <v>9519136.2800000012</v>
      </c>
      <c r="E31" s="50">
        <v>0</v>
      </c>
      <c r="F31" s="27">
        <f t="shared" si="0"/>
        <v>12204001.740000002</v>
      </c>
    </row>
    <row r="32" spans="1:6" ht="18" customHeight="1">
      <c r="A32" s="17" t="s">
        <v>8</v>
      </c>
      <c r="B32" s="51">
        <f>+'Unallocated Detail'!B255</f>
        <v>2656379.71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2656379.71</v>
      </c>
    </row>
    <row r="33" spans="1:6" ht="18" customHeight="1">
      <c r="A33" s="26" t="s">
        <v>7</v>
      </c>
      <c r="B33" s="51">
        <f>+'Unallocated Detail'!B263</f>
        <v>-4368900.03</v>
      </c>
      <c r="C33" s="33">
        <f>+'Unallocated Detail'!C263</f>
        <v>246802.41999999998</v>
      </c>
      <c r="D33" s="33">
        <f>+'Unallocated Detail'!D263</f>
        <v>-3277365</v>
      </c>
      <c r="E33" s="50">
        <v>0</v>
      </c>
      <c r="F33" s="27">
        <f t="shared" si="0"/>
        <v>-7399462.6100000003</v>
      </c>
    </row>
    <row r="34" spans="1:6" ht="18" customHeight="1">
      <c r="A34" s="17" t="s">
        <v>690</v>
      </c>
      <c r="B34" s="51">
        <f>+'Unallocated Detail'!B268</f>
        <v>15841445.5</v>
      </c>
      <c r="C34" s="33">
        <f>+'Unallocated Detail'!C268</f>
        <v>5774457.8600000003</v>
      </c>
      <c r="D34" s="33">
        <f>+'Unallocated Detail'!D268</f>
        <v>515729.55</v>
      </c>
      <c r="E34" s="50">
        <v>0</v>
      </c>
      <c r="F34" s="27">
        <f t="shared" si="0"/>
        <v>22131632.91</v>
      </c>
    </row>
    <row r="35" spans="1:6" ht="18" customHeight="1">
      <c r="A35" s="17" t="s">
        <v>691</v>
      </c>
      <c r="B35" s="51">
        <f>+'Unallocated Detail'!B273</f>
        <v>5223262.8199999994</v>
      </c>
      <c r="C35" s="50">
        <f>+'Unallocated Detail'!C273</f>
        <v>-140845.85999999999</v>
      </c>
      <c r="D35" s="50">
        <f>+'Unallocated Detail'!D273</f>
        <v>0</v>
      </c>
      <c r="E35" s="50">
        <v>0</v>
      </c>
      <c r="F35" s="27">
        <f t="shared" si="0"/>
        <v>5082416.959999999</v>
      </c>
    </row>
    <row r="36" spans="1:6" ht="18" customHeight="1">
      <c r="A36" s="17" t="s">
        <v>692</v>
      </c>
      <c r="B36" s="31">
        <f>+'Unallocated Detail'!B278</f>
        <v>-3479185.46</v>
      </c>
      <c r="C36" s="52">
        <f>+'Unallocated Detail'!C278</f>
        <v>850782.24000000022</v>
      </c>
      <c r="D36" s="52">
        <f>+'Unallocated Detail'!D278</f>
        <v>0</v>
      </c>
      <c r="E36" s="30">
        <v>0</v>
      </c>
      <c r="F36" s="29">
        <f t="shared" si="0"/>
        <v>-2628403.2199999997</v>
      </c>
    </row>
    <row r="37" spans="1:6" ht="18" customHeight="1">
      <c r="A37" s="20" t="s">
        <v>693</v>
      </c>
      <c r="B37" s="19">
        <f>SUM(B21:B36)</f>
        <v>126675708.18999998</v>
      </c>
      <c r="C37" s="19">
        <f>SUM(C21:C36)</f>
        <v>41808659.740000002</v>
      </c>
      <c r="D37" s="19">
        <f>SUM(D21:D36)</f>
        <v>25095941.440000005</v>
      </c>
      <c r="E37" s="19">
        <f>SUM(E21:E36)</f>
        <v>0</v>
      </c>
      <c r="F37" s="18">
        <f>SUM(F21:F36)</f>
        <v>193580309.37</v>
      </c>
    </row>
    <row r="38" spans="1:6" ht="12" customHeight="1">
      <c r="A38" s="17"/>
      <c r="B38" s="33"/>
      <c r="C38" s="33"/>
      <c r="D38" s="33"/>
      <c r="E38" s="33"/>
      <c r="F38" s="9"/>
    </row>
    <row r="39" spans="1:6" ht="18" customHeight="1">
      <c r="A39" s="14" t="s">
        <v>6</v>
      </c>
      <c r="B39" s="19">
        <f>B12-B37</f>
        <v>30380844.830000028</v>
      </c>
      <c r="C39" s="19">
        <f>C12-C37</f>
        <v>11526084.069999993</v>
      </c>
      <c r="D39" s="19">
        <f>D12-D37</f>
        <v>-25095941.440000005</v>
      </c>
      <c r="E39" s="19">
        <f>E12-E37</f>
        <v>0</v>
      </c>
      <c r="F39" s="159">
        <f>F12-F37</f>
        <v>16810987.459999979</v>
      </c>
    </row>
    <row r="40" spans="1:6" ht="13.5" customHeight="1">
      <c r="A40" s="17"/>
      <c r="B40" s="33"/>
      <c r="C40" s="33"/>
      <c r="D40" s="33"/>
      <c r="E40" s="33"/>
      <c r="F40" s="9"/>
    </row>
    <row r="41" spans="1:6" ht="18" customHeight="1">
      <c r="A41" s="14" t="s">
        <v>5</v>
      </c>
      <c r="B41" s="33"/>
      <c r="C41" s="33"/>
      <c r="D41" s="33"/>
      <c r="E41" s="33"/>
      <c r="F41" s="9"/>
    </row>
    <row r="42" spans="1:6" ht="18" customHeight="1">
      <c r="A42" s="26" t="s">
        <v>689</v>
      </c>
      <c r="B42" s="19">
        <f>+'Unallocated Detail'!B286</f>
        <v>7686520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7686520</v>
      </c>
    </row>
    <row r="43" spans="1:6" ht="18" customHeight="1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-4562709.6699999981</v>
      </c>
      <c r="F43" s="89">
        <f>SUM(B43:E43)</f>
        <v>-4562709.6699999981</v>
      </c>
    </row>
    <row r="44" spans="1:6" ht="18" customHeight="1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19152533.969999995</v>
      </c>
      <c r="F44" s="27">
        <f>SUM(B44:E44)</f>
        <v>19152533.969999995</v>
      </c>
    </row>
    <row r="45" spans="1:6" ht="18" customHeight="1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>
      <c r="A46" s="14" t="s">
        <v>1</v>
      </c>
      <c r="B46" s="19">
        <f>SUM(B42:B45)</f>
        <v>7686520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14589824.299999997</v>
      </c>
      <c r="F46" s="19">
        <f t="shared" si="1"/>
        <v>22276344.299999997</v>
      </c>
    </row>
    <row r="47" spans="1:6" ht="18" customHeight="1">
      <c r="A47" s="17"/>
      <c r="B47" s="33"/>
      <c r="C47" s="33"/>
      <c r="D47" s="33"/>
      <c r="E47" s="33"/>
      <c r="F47" s="9"/>
    </row>
    <row r="48" spans="1:6" ht="18" customHeight="1">
      <c r="A48" s="48" t="s">
        <v>0</v>
      </c>
      <c r="B48" s="47">
        <f>B39-B46</f>
        <v>22694324.830000028</v>
      </c>
      <c r="C48" s="47">
        <f>C39-C46</f>
        <v>11526084.069999993</v>
      </c>
      <c r="D48" s="47">
        <f>D39-D46</f>
        <v>-25095941.440000005</v>
      </c>
      <c r="E48" s="47">
        <f>E39-E46</f>
        <v>-14589824.299999997</v>
      </c>
      <c r="F48" s="46">
        <f>F39-F46</f>
        <v>-5465356.8400000185</v>
      </c>
    </row>
    <row r="49" spans="1:6" ht="9.9499999999999993" customHeight="1">
      <c r="A49" s="45"/>
      <c r="B49" s="44"/>
      <c r="C49" s="44"/>
      <c r="D49" s="44"/>
      <c r="E49" s="44"/>
      <c r="F49" s="43"/>
    </row>
    <row r="50" spans="1:6" ht="18" customHeight="1"/>
    <row r="51" spans="1:6" ht="18" customHeight="1">
      <c r="A51" s="167"/>
      <c r="B51" s="168"/>
      <c r="C51" s="168"/>
      <c r="D51" s="168"/>
      <c r="E51" s="168"/>
      <c r="F51" s="168"/>
    </row>
    <row r="52" spans="1:6" ht="18" customHeight="1"/>
    <row r="53" spans="1:6" ht="18" customHeight="1"/>
    <row r="54" spans="1:6" ht="18" customHeight="1"/>
    <row r="55" spans="1:6" ht="18" customHeight="1"/>
    <row r="56" spans="1:6" ht="18" customHeight="1"/>
    <row r="57" spans="1:6" ht="18" customHeight="1"/>
    <row r="58" spans="1:6" ht="18" customHeight="1"/>
    <row r="59" spans="1:6" ht="18" customHeight="1"/>
    <row r="60" spans="1:6" ht="18" customHeight="1">
      <c r="B60" s="4"/>
      <c r="C60" s="4"/>
      <c r="D60" s="4"/>
      <c r="E60" s="4"/>
      <c r="F60" s="4"/>
    </row>
    <row r="61" spans="1:6" ht="18" customHeight="1">
      <c r="B61" s="4"/>
      <c r="C61" s="4"/>
      <c r="D61" s="4"/>
      <c r="E61" s="4"/>
      <c r="F61" s="4"/>
    </row>
    <row r="62" spans="1:6" ht="18" customHeight="1">
      <c r="B62" s="4"/>
      <c r="C62" s="4"/>
      <c r="D62" s="4"/>
      <c r="E62" s="4"/>
      <c r="F62" s="4"/>
    </row>
    <row r="63" spans="1:6" ht="18" customHeight="1">
      <c r="B63" s="4"/>
      <c r="C63" s="4"/>
      <c r="D63" s="4"/>
      <c r="E63" s="4"/>
      <c r="F63" s="4"/>
    </row>
    <row r="64" spans="1:6" ht="18" customHeight="1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09" activePane="bottomRight" state="frozen"/>
      <selection activeCell="C228" sqref="C228"/>
      <selection pane="topRight" activeCell="C228" sqref="C228"/>
      <selection pane="bottomLeft" activeCell="C228" sqref="C228"/>
      <selection pane="bottomRight" activeCell="H332" sqref="H332:I332"/>
    </sheetView>
  </sheetViews>
  <sheetFormatPr defaultColWidth="9.140625" defaultRowHeight="15" outlineLevelCol="1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>
      <c r="A3" s="40" t="str">
        <f>Allocated!A3</f>
        <v>FOR THE MONTH ENDED May 31,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607</v>
      </c>
    </row>
    <row r="6" spans="1:10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>
      <c r="A9" s="62"/>
      <c r="B9" s="62"/>
      <c r="C9" s="62"/>
      <c r="D9" s="62"/>
      <c r="E9" s="62"/>
      <c r="F9" s="62"/>
      <c r="G9" s="62"/>
      <c r="H9" s="62"/>
      <c r="I9" s="62"/>
    </row>
    <row r="10" spans="1:10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>
      <c r="A12" s="64" t="s">
        <v>34</v>
      </c>
      <c r="B12" s="134">
        <v>77189240.049999997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77189240.049999997</v>
      </c>
      <c r="H12" s="134">
        <f>C12+F12</f>
        <v>0</v>
      </c>
      <c r="I12" s="134">
        <f>SUM(G12:H12)</f>
        <v>77189240.049999997</v>
      </c>
      <c r="J12" s="142" t="s">
        <v>390</v>
      </c>
    </row>
    <row r="13" spans="1:10">
      <c r="A13" s="64" t="s">
        <v>35</v>
      </c>
      <c r="B13" s="63">
        <v>65165611.609999999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65165611.609999999</v>
      </c>
      <c r="H13" s="63">
        <f t="shared" si="0"/>
        <v>0</v>
      </c>
      <c r="I13" s="63">
        <f t="shared" ref="I13:I17" si="1">SUM(G13:H13)</f>
        <v>65165611.609999999</v>
      </c>
      <c r="J13" s="142" t="s">
        <v>391</v>
      </c>
    </row>
    <row r="14" spans="1:10">
      <c r="A14" s="64" t="s">
        <v>36</v>
      </c>
      <c r="B14" s="63">
        <v>1448865.08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1448865.08</v>
      </c>
      <c r="H14" s="63">
        <f t="shared" si="0"/>
        <v>0</v>
      </c>
      <c r="I14" s="63">
        <f t="shared" si="1"/>
        <v>1448865.08</v>
      </c>
      <c r="J14" s="142" t="s">
        <v>392</v>
      </c>
    </row>
    <row r="15" spans="1:10">
      <c r="A15" s="64" t="s">
        <v>37</v>
      </c>
      <c r="B15" s="63">
        <v>0</v>
      </c>
      <c r="C15" s="63">
        <v>34371565.259999998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34371565.259999998</v>
      </c>
      <c r="I15" s="63">
        <f t="shared" si="1"/>
        <v>34371565.259999998</v>
      </c>
      <c r="J15" s="142" t="s">
        <v>393</v>
      </c>
    </row>
    <row r="16" spans="1:10">
      <c r="A16" s="64" t="s">
        <v>38</v>
      </c>
      <c r="B16" s="63">
        <v>0</v>
      </c>
      <c r="C16" s="63">
        <v>14537609.35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14537609.35</v>
      </c>
      <c r="I16" s="63">
        <f t="shared" si="1"/>
        <v>14537609.35</v>
      </c>
      <c r="J16" s="142" t="s">
        <v>394</v>
      </c>
    </row>
    <row r="17" spans="1:11">
      <c r="A17" s="64" t="s">
        <v>39</v>
      </c>
      <c r="B17" s="61">
        <v>0</v>
      </c>
      <c r="C17" s="61">
        <v>1654978.4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1654978.4</v>
      </c>
      <c r="I17" s="61">
        <f t="shared" si="1"/>
        <v>1654978.4</v>
      </c>
      <c r="J17" s="142" t="s">
        <v>395</v>
      </c>
    </row>
    <row r="18" spans="1:11">
      <c r="A18" s="64" t="s">
        <v>40</v>
      </c>
      <c r="B18" s="63">
        <f>SUM(B12:B17)</f>
        <v>143803716.74000001</v>
      </c>
      <c r="C18" s="63">
        <f t="shared" ref="C18:I18" si="2">SUM(C12:C17)</f>
        <v>50564153.009999998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143803716.74000001</v>
      </c>
      <c r="H18" s="63">
        <f t="shared" si="2"/>
        <v>50564153.009999998</v>
      </c>
      <c r="I18" s="63">
        <f t="shared" si="2"/>
        <v>194367869.75</v>
      </c>
      <c r="J18" s="143" t="s">
        <v>389</v>
      </c>
    </row>
    <row r="19" spans="1:11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>
      <c r="A20" s="64" t="s">
        <v>42</v>
      </c>
      <c r="B20" s="61">
        <v>27970.53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27970.53</v>
      </c>
      <c r="H20" s="61">
        <f>C20+F20</f>
        <v>0</v>
      </c>
      <c r="I20" s="61">
        <f>SUM(G20:H20)</f>
        <v>27970.53</v>
      </c>
      <c r="J20" s="142" t="s">
        <v>397</v>
      </c>
    </row>
    <row r="21" spans="1:11">
      <c r="A21" s="64" t="s">
        <v>43</v>
      </c>
      <c r="B21" s="63">
        <f>SUM(B20)</f>
        <v>27970.53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27970.53</v>
      </c>
      <c r="H21" s="63">
        <f t="shared" si="3"/>
        <v>0</v>
      </c>
      <c r="I21" s="63">
        <f t="shared" si="3"/>
        <v>27970.53</v>
      </c>
      <c r="J21" s="143" t="s">
        <v>396</v>
      </c>
    </row>
    <row r="22" spans="1:11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>
      <c r="A23" s="64" t="s">
        <v>45</v>
      </c>
      <c r="B23" s="63">
        <v>2281622.92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2281622.92</v>
      </c>
      <c r="H23" s="63">
        <f>C23+F23</f>
        <v>0</v>
      </c>
      <c r="I23" s="63">
        <f t="shared" ref="I23:I24" si="4">SUM(G23:H23)</f>
        <v>2281622.92</v>
      </c>
      <c r="J23" s="142" t="s">
        <v>399</v>
      </c>
      <c r="K23" s="5"/>
    </row>
    <row r="24" spans="1:11">
      <c r="A24" s="64" t="s">
        <v>46</v>
      </c>
      <c r="B24" s="61">
        <v>1914829.84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1914829.84</v>
      </c>
      <c r="H24" s="61">
        <f>C24+F24</f>
        <v>0</v>
      </c>
      <c r="I24" s="61">
        <f t="shared" si="4"/>
        <v>1914829.84</v>
      </c>
      <c r="J24" s="142" t="s">
        <v>400</v>
      </c>
    </row>
    <row r="25" spans="1:11">
      <c r="A25" s="64" t="s">
        <v>47</v>
      </c>
      <c r="B25" s="63">
        <f>SUM(B23:B24)</f>
        <v>4196452.76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4196452.76</v>
      </c>
      <c r="H25" s="63">
        <f t="shared" si="5"/>
        <v>0</v>
      </c>
      <c r="I25" s="63">
        <f t="shared" si="5"/>
        <v>4196452.76</v>
      </c>
      <c r="J25" s="143" t="s">
        <v>398</v>
      </c>
    </row>
    <row r="26" spans="1:11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608</v>
      </c>
    </row>
    <row r="28" spans="1:11">
      <c r="A28" s="64" t="s">
        <v>383</v>
      </c>
      <c r="B28" s="63">
        <v>-151738.06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-151738.06</v>
      </c>
      <c r="H28" s="63">
        <f>C28+F28</f>
        <v>0</v>
      </c>
      <c r="I28" s="63">
        <f t="shared" si="6"/>
        <v>-151738.06</v>
      </c>
      <c r="J28" s="142" t="s">
        <v>609</v>
      </c>
    </row>
    <row r="29" spans="1:11" ht="13.9" customHeight="1">
      <c r="A29" s="64" t="s">
        <v>50</v>
      </c>
      <c r="B29" s="63">
        <v>1259.22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1259.22</v>
      </c>
      <c r="H29" s="63">
        <f t="shared" si="7"/>
        <v>0</v>
      </c>
      <c r="I29" s="63">
        <f t="shared" si="6"/>
        <v>1259.22</v>
      </c>
      <c r="J29" s="142" t="s">
        <v>402</v>
      </c>
    </row>
    <row r="30" spans="1:11">
      <c r="A30" s="64" t="s">
        <v>51</v>
      </c>
      <c r="B30" s="63">
        <v>521556.9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521556.9</v>
      </c>
      <c r="H30" s="63">
        <f>C30+F30</f>
        <v>0</v>
      </c>
      <c r="I30" s="63">
        <f t="shared" si="6"/>
        <v>521556.9</v>
      </c>
      <c r="J30" s="142" t="s">
        <v>403</v>
      </c>
    </row>
    <row r="31" spans="1:11">
      <c r="A31" s="64" t="s">
        <v>52</v>
      </c>
      <c r="B31" s="63">
        <v>1469075.39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1469075.39</v>
      </c>
      <c r="H31" s="63">
        <f t="shared" si="7"/>
        <v>0</v>
      </c>
      <c r="I31" s="63">
        <f t="shared" si="6"/>
        <v>1469075.39</v>
      </c>
      <c r="J31" s="142" t="s">
        <v>404</v>
      </c>
    </row>
    <row r="32" spans="1:11">
      <c r="A32" s="64" t="s">
        <v>384</v>
      </c>
      <c r="B32" s="63">
        <v>5005941.13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5005941.13</v>
      </c>
      <c r="H32" s="63">
        <f t="shared" si="7"/>
        <v>0</v>
      </c>
      <c r="I32" s="63">
        <f t="shared" si="6"/>
        <v>5005941.13</v>
      </c>
      <c r="J32" s="142" t="s">
        <v>406</v>
      </c>
    </row>
    <row r="33" spans="1:11">
      <c r="A33" s="64" t="s">
        <v>385</v>
      </c>
      <c r="B33" s="63">
        <v>2182318.41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2182318.41</v>
      </c>
      <c r="H33" s="63">
        <f t="shared" si="7"/>
        <v>0</v>
      </c>
      <c r="I33" s="63">
        <f t="shared" si="6"/>
        <v>2182318.41</v>
      </c>
      <c r="J33" s="142" t="s">
        <v>405</v>
      </c>
    </row>
    <row r="34" spans="1:11">
      <c r="A34" s="64" t="s">
        <v>53</v>
      </c>
      <c r="B34" s="63">
        <v>0</v>
      </c>
      <c r="C34" s="63">
        <v>-1074.98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-1074.98</v>
      </c>
      <c r="I34" s="63">
        <f t="shared" si="6"/>
        <v>-1074.98</v>
      </c>
      <c r="J34" s="142" t="s">
        <v>407</v>
      </c>
    </row>
    <row r="35" spans="1:11">
      <c r="A35" s="64" t="s">
        <v>54</v>
      </c>
      <c r="B35" s="63">
        <v>0</v>
      </c>
      <c r="C35" s="63">
        <v>135164.20000000001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135164.20000000001</v>
      </c>
      <c r="I35" s="63">
        <f t="shared" si="6"/>
        <v>135164.20000000001</v>
      </c>
      <c r="J35" s="142" t="s">
        <v>408</v>
      </c>
    </row>
    <row r="36" spans="1:11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131601</v>
      </c>
      <c r="I36" s="63">
        <f t="shared" si="6"/>
        <v>131601</v>
      </c>
      <c r="J36" s="142" t="s">
        <v>409</v>
      </c>
    </row>
    <row r="37" spans="1:11">
      <c r="A37" s="64" t="s">
        <v>56</v>
      </c>
      <c r="B37" s="63">
        <v>0</v>
      </c>
      <c r="C37" s="63">
        <v>405881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405881</v>
      </c>
      <c r="I37" s="63">
        <f t="shared" si="6"/>
        <v>405881</v>
      </c>
      <c r="J37" s="142" t="s">
        <v>410</v>
      </c>
    </row>
    <row r="38" spans="1:11">
      <c r="A38" s="64" t="s">
        <v>57</v>
      </c>
      <c r="B38" s="63">
        <v>0</v>
      </c>
      <c r="C38" s="63">
        <v>1957445.55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1957445.55</v>
      </c>
      <c r="I38" s="63">
        <f t="shared" si="6"/>
        <v>1957445.55</v>
      </c>
      <c r="J38" s="142" t="s">
        <v>411</v>
      </c>
    </row>
    <row r="39" spans="1:11">
      <c r="A39" s="64" t="s">
        <v>665</v>
      </c>
      <c r="B39" s="61">
        <v>0</v>
      </c>
      <c r="C39" s="61">
        <v>141574.03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141574.03</v>
      </c>
      <c r="I39" s="61">
        <f t="shared" si="6"/>
        <v>141574.03</v>
      </c>
      <c r="J39" s="142" t="s">
        <v>610</v>
      </c>
    </row>
    <row r="40" spans="1:11">
      <c r="A40" s="64" t="s">
        <v>58</v>
      </c>
      <c r="B40" s="63">
        <f t="shared" ref="B40:I40" si="8">SUM(B27:B39)</f>
        <v>9028412.9900000002</v>
      </c>
      <c r="C40" s="63">
        <f t="shared" si="8"/>
        <v>2770590.8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9028412.9900000002</v>
      </c>
      <c r="H40" s="63">
        <f t="shared" si="8"/>
        <v>2770590.8</v>
      </c>
      <c r="I40" s="63">
        <f t="shared" si="8"/>
        <v>11799003.789999999</v>
      </c>
      <c r="J40" s="143" t="s">
        <v>401</v>
      </c>
    </row>
    <row r="41" spans="1:11">
      <c r="A41" s="60" t="s">
        <v>59</v>
      </c>
      <c r="B41" s="73">
        <f t="shared" ref="B41:I41" si="9">B18+B21+B25+B40</f>
        <v>157056553.02000001</v>
      </c>
      <c r="C41" s="73">
        <f t="shared" si="9"/>
        <v>53334743.809999995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157056553.02000001</v>
      </c>
      <c r="H41" s="73">
        <f t="shared" si="9"/>
        <v>53334743.809999995</v>
      </c>
      <c r="I41" s="73">
        <f t="shared" si="9"/>
        <v>210391296.82999998</v>
      </c>
      <c r="J41" s="151" t="s">
        <v>388</v>
      </c>
    </row>
    <row r="42" spans="1:11">
      <c r="A42" s="62"/>
      <c r="B42" s="66"/>
      <c r="C42" s="66"/>
      <c r="D42" s="66"/>
      <c r="E42" s="66"/>
      <c r="F42" s="66"/>
      <c r="G42" s="66"/>
      <c r="H42" s="66"/>
      <c r="I42" s="66"/>
    </row>
    <row r="43" spans="1:11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>
      <c r="A45" s="64" t="s">
        <v>62</v>
      </c>
      <c r="B45" s="63">
        <v>1510203.54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1510203.54</v>
      </c>
      <c r="H45" s="63">
        <f>C45+F45</f>
        <v>0</v>
      </c>
      <c r="I45" s="63">
        <f t="shared" ref="I45:I46" si="10">SUM(G45:H45)</f>
        <v>1510203.54</v>
      </c>
      <c r="J45" s="145" t="s">
        <v>414</v>
      </c>
    </row>
    <row r="46" spans="1:11">
      <c r="A46" s="64" t="s">
        <v>63</v>
      </c>
      <c r="B46" s="61">
        <v>5610116.1299999999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5610116.1299999999</v>
      </c>
      <c r="H46" s="61">
        <f>C46+F46</f>
        <v>0</v>
      </c>
      <c r="I46" s="61">
        <f t="shared" si="10"/>
        <v>5610116.1299999999</v>
      </c>
      <c r="J46" s="145" t="s">
        <v>415</v>
      </c>
      <c r="K46" s="3"/>
    </row>
    <row r="47" spans="1:11">
      <c r="A47" s="64" t="s">
        <v>64</v>
      </c>
      <c r="B47" s="63">
        <f>SUM(B45:B46)</f>
        <v>7120319.6699999999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7120319.6699999999</v>
      </c>
      <c r="H47" s="63">
        <f t="shared" si="11"/>
        <v>0</v>
      </c>
      <c r="I47" s="63">
        <f t="shared" si="11"/>
        <v>7120319.6699999999</v>
      </c>
      <c r="J47" s="143" t="s">
        <v>413</v>
      </c>
    </row>
    <row r="48" spans="1:11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>
      <c r="A49" s="64" t="s">
        <v>66</v>
      </c>
      <c r="B49" s="78">
        <v>39981835.219999999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39981835.219999999</v>
      </c>
      <c r="H49" s="78">
        <f t="shared" si="12"/>
        <v>0</v>
      </c>
      <c r="I49" s="78">
        <f t="shared" ref="I49:I55" si="13">SUM(G49:H49)</f>
        <v>39981835.219999999</v>
      </c>
      <c r="J49" s="145" t="s">
        <v>417</v>
      </c>
    </row>
    <row r="50" spans="1:12">
      <c r="A50" s="64" t="s">
        <v>67</v>
      </c>
      <c r="B50" s="78">
        <v>-3851930.58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-3851930.58</v>
      </c>
      <c r="H50" s="78">
        <f t="shared" si="12"/>
        <v>0</v>
      </c>
      <c r="I50" s="78">
        <f t="shared" si="13"/>
        <v>-3851930.58</v>
      </c>
      <c r="J50" s="145" t="s">
        <v>418</v>
      </c>
    </row>
    <row r="51" spans="1:12">
      <c r="A51" s="64" t="s">
        <v>68</v>
      </c>
      <c r="B51" s="63">
        <v>0</v>
      </c>
      <c r="C51" s="63">
        <v>24242697.359999999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24242697.359999999</v>
      </c>
      <c r="I51" s="63">
        <f t="shared" si="13"/>
        <v>24242697.359999999</v>
      </c>
      <c r="J51" s="145" t="s">
        <v>419</v>
      </c>
    </row>
    <row r="52" spans="1:12">
      <c r="A52" s="64" t="s">
        <v>69</v>
      </c>
      <c r="B52" s="63">
        <v>0</v>
      </c>
      <c r="C52" s="63">
        <v>128869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128869</v>
      </c>
      <c r="I52" s="63">
        <f t="shared" si="13"/>
        <v>128869</v>
      </c>
      <c r="J52" s="145" t="s">
        <v>420</v>
      </c>
    </row>
    <row r="53" spans="1:12">
      <c r="A53" s="64" t="s">
        <v>70</v>
      </c>
      <c r="B53" s="63">
        <v>0</v>
      </c>
      <c r="C53" s="63">
        <v>-1312174.79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-1312174.79</v>
      </c>
      <c r="I53" s="63">
        <f t="shared" si="13"/>
        <v>-1312174.79</v>
      </c>
      <c r="J53" s="145" t="s">
        <v>421</v>
      </c>
    </row>
    <row r="54" spans="1:12">
      <c r="A54" s="64" t="s">
        <v>71</v>
      </c>
      <c r="B54" s="63">
        <v>0</v>
      </c>
      <c r="C54" s="63">
        <v>873529.23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873529.23</v>
      </c>
      <c r="I54" s="63">
        <f t="shared" si="13"/>
        <v>873529.23</v>
      </c>
      <c r="J54" s="145" t="s">
        <v>422</v>
      </c>
    </row>
    <row r="55" spans="1:12">
      <c r="A55" s="64" t="s">
        <v>72</v>
      </c>
      <c r="B55" s="61">
        <v>0</v>
      </c>
      <c r="C55" s="61">
        <v>-7048133.0700000003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-7048133.0700000003</v>
      </c>
      <c r="I55" s="61">
        <f t="shared" si="13"/>
        <v>-7048133.0700000003</v>
      </c>
      <c r="J55" s="145" t="s">
        <v>423</v>
      </c>
      <c r="K55" s="2"/>
    </row>
    <row r="56" spans="1:12">
      <c r="A56" s="64" t="s">
        <v>73</v>
      </c>
      <c r="B56" s="63">
        <f>SUM(B49:B55)</f>
        <v>36129904.640000001</v>
      </c>
      <c r="C56" s="63">
        <f t="shared" ref="C56:I56" si="14">SUM(C49:C55)</f>
        <v>16884787.73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36129904.640000001</v>
      </c>
      <c r="H56" s="63">
        <f t="shared" si="14"/>
        <v>16884787.73</v>
      </c>
      <c r="I56" s="63">
        <f t="shared" si="14"/>
        <v>53014692.369999997</v>
      </c>
      <c r="J56" s="143" t="s">
        <v>416</v>
      </c>
      <c r="K56" s="2"/>
    </row>
    <row r="57" spans="1:12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>
      <c r="A58" s="64" t="s">
        <v>75</v>
      </c>
      <c r="B58" s="61">
        <v>10423472.74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10423472.74</v>
      </c>
      <c r="H58" s="61">
        <f>C58+F58</f>
        <v>0</v>
      </c>
      <c r="I58" s="61">
        <f t="shared" ref="I58" si="15">SUM(G58:H58)</f>
        <v>10423472.74</v>
      </c>
      <c r="J58" s="145" t="s">
        <v>425</v>
      </c>
    </row>
    <row r="59" spans="1:12">
      <c r="A59" s="64" t="s">
        <v>76</v>
      </c>
      <c r="B59" s="63">
        <f>SUM(B58)</f>
        <v>10423472.74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10423472.74</v>
      </c>
      <c r="H59" s="63">
        <f t="shared" si="16"/>
        <v>0</v>
      </c>
      <c r="I59" s="63">
        <f t="shared" si="16"/>
        <v>10423472.74</v>
      </c>
      <c r="J59" s="143" t="s">
        <v>424</v>
      </c>
    </row>
    <row r="60" spans="1:12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>
      <c r="A61" s="64" t="s">
        <v>78</v>
      </c>
      <c r="B61" s="61">
        <v>-5245005.66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-5245005.66</v>
      </c>
      <c r="H61" s="61">
        <f>C61+F61</f>
        <v>0</v>
      </c>
      <c r="I61" s="61">
        <f t="shared" ref="I61" si="17">SUM(G61:H61)</f>
        <v>-5245005.66</v>
      </c>
      <c r="J61" s="145" t="s">
        <v>427</v>
      </c>
    </row>
    <row r="62" spans="1:12">
      <c r="A62" s="64" t="s">
        <v>79</v>
      </c>
      <c r="B62" s="63">
        <f>SUM(B61)</f>
        <v>-5245005.66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-5245005.66</v>
      </c>
      <c r="H62" s="63">
        <f t="shared" si="18"/>
        <v>0</v>
      </c>
      <c r="I62" s="63">
        <f t="shared" si="18"/>
        <v>-5245005.66</v>
      </c>
      <c r="J62" s="143" t="s">
        <v>426</v>
      </c>
    </row>
    <row r="63" spans="1:12">
      <c r="A63" s="60" t="s">
        <v>80</v>
      </c>
      <c r="B63" s="71">
        <f>B47+B56+B59+B62</f>
        <v>48428691.390000001</v>
      </c>
      <c r="C63" s="71">
        <f t="shared" ref="C63:I63" si="19">C47+C56+C59+C62</f>
        <v>16884787.73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48428691.390000001</v>
      </c>
      <c r="H63" s="71">
        <f t="shared" si="19"/>
        <v>16884787.73</v>
      </c>
      <c r="I63" s="71">
        <f t="shared" si="19"/>
        <v>65313479.120000005</v>
      </c>
      <c r="J63" s="143" t="s">
        <v>412</v>
      </c>
      <c r="L63" s="2"/>
    </row>
    <row r="64" spans="1:12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>
      <c r="A65" s="60" t="s">
        <v>81</v>
      </c>
      <c r="B65" s="59">
        <f>B41-B63</f>
        <v>108627861.63000001</v>
      </c>
      <c r="C65" s="59">
        <f t="shared" ref="C65:I65" si="20">C41-C63</f>
        <v>36449956.079999998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108627861.63000001</v>
      </c>
      <c r="H65" s="59">
        <f t="shared" si="20"/>
        <v>36449956.079999998</v>
      </c>
      <c r="I65" s="59">
        <f t="shared" si="20"/>
        <v>145077817.70999998</v>
      </c>
      <c r="J65" s="146"/>
    </row>
    <row r="66" spans="1:10" ht="15.75" thickTop="1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>
      <c r="A70" s="64" t="s">
        <v>85</v>
      </c>
      <c r="B70" s="63">
        <v>107964.84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107964.84</v>
      </c>
      <c r="H70" s="63">
        <f t="shared" si="21"/>
        <v>0</v>
      </c>
      <c r="I70" s="63">
        <f t="shared" ref="I70:I134" si="22">SUM(G70:H70)</f>
        <v>107964.84</v>
      </c>
      <c r="J70" s="145" t="s">
        <v>430</v>
      </c>
    </row>
    <row r="71" spans="1:10">
      <c r="A71" s="64" t="s">
        <v>86</v>
      </c>
      <c r="B71" s="63">
        <v>578047.53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578047.53</v>
      </c>
      <c r="H71" s="63">
        <f t="shared" si="21"/>
        <v>0</v>
      </c>
      <c r="I71" s="63">
        <f t="shared" si="22"/>
        <v>578047.53</v>
      </c>
      <c r="J71" s="145" t="s">
        <v>431</v>
      </c>
    </row>
    <row r="72" spans="1:10">
      <c r="A72" s="64" t="s">
        <v>87</v>
      </c>
      <c r="B72" s="63">
        <v>147614.76999999999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147614.76999999999</v>
      </c>
      <c r="H72" s="63">
        <f t="shared" si="21"/>
        <v>0</v>
      </c>
      <c r="I72" s="63">
        <f t="shared" si="22"/>
        <v>147614.76999999999</v>
      </c>
      <c r="J72" s="145" t="s">
        <v>432</v>
      </c>
    </row>
    <row r="73" spans="1:10">
      <c r="A73" s="64" t="s">
        <v>88</v>
      </c>
      <c r="B73" s="63">
        <v>1057657.6200000001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1057657.6200000001</v>
      </c>
      <c r="H73" s="63">
        <f t="shared" si="21"/>
        <v>0</v>
      </c>
      <c r="I73" s="63">
        <f t="shared" si="22"/>
        <v>1057657.6200000001</v>
      </c>
      <c r="J73" s="145" t="s">
        <v>433</v>
      </c>
    </row>
    <row r="74" spans="1:10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434</v>
      </c>
    </row>
    <row r="75" spans="1:10">
      <c r="A75" s="64" t="s">
        <v>90</v>
      </c>
      <c r="B75" s="63">
        <v>106202.55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106202.55</v>
      </c>
      <c r="H75" s="63">
        <f t="shared" si="21"/>
        <v>0</v>
      </c>
      <c r="I75" s="63">
        <f t="shared" si="22"/>
        <v>106202.55</v>
      </c>
      <c r="J75" s="145" t="s">
        <v>435</v>
      </c>
    </row>
    <row r="76" spans="1:10">
      <c r="A76" s="64" t="s">
        <v>91</v>
      </c>
      <c r="B76" s="63">
        <v>113958.85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113958.85</v>
      </c>
      <c r="H76" s="63">
        <f t="shared" si="21"/>
        <v>0</v>
      </c>
      <c r="I76" s="63">
        <f t="shared" si="22"/>
        <v>113958.85</v>
      </c>
      <c r="J76" s="145" t="s">
        <v>436</v>
      </c>
    </row>
    <row r="77" spans="1:10">
      <c r="A77" s="64" t="s">
        <v>92</v>
      </c>
      <c r="B77" s="63">
        <v>1554615.71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1554615.71</v>
      </c>
      <c r="H77" s="63">
        <f t="shared" si="21"/>
        <v>0</v>
      </c>
      <c r="I77" s="63">
        <f t="shared" si="22"/>
        <v>1554615.71</v>
      </c>
      <c r="J77" s="145" t="s">
        <v>437</v>
      </c>
    </row>
    <row r="78" spans="1:10">
      <c r="A78" s="64" t="s">
        <v>93</v>
      </c>
      <c r="B78" s="63">
        <v>560511.43999999994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560511.43999999994</v>
      </c>
      <c r="H78" s="63">
        <f t="shared" si="21"/>
        <v>0</v>
      </c>
      <c r="I78" s="63">
        <f t="shared" si="22"/>
        <v>560511.43999999994</v>
      </c>
      <c r="J78" s="145" t="s">
        <v>438</v>
      </c>
    </row>
    <row r="79" spans="1:10">
      <c r="A79" s="64" t="s">
        <v>94</v>
      </c>
      <c r="B79" s="63">
        <v>328013.81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328013.81</v>
      </c>
      <c r="H79" s="63">
        <f t="shared" si="21"/>
        <v>0</v>
      </c>
      <c r="I79" s="63">
        <f t="shared" si="22"/>
        <v>328013.81</v>
      </c>
      <c r="J79" s="145" t="s">
        <v>439</v>
      </c>
    </row>
    <row r="80" spans="1:10">
      <c r="A80" s="64" t="s">
        <v>95</v>
      </c>
      <c r="B80" s="63">
        <v>137959.37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137959.37</v>
      </c>
      <c r="H80" s="63">
        <f t="shared" si="21"/>
        <v>0</v>
      </c>
      <c r="I80" s="63">
        <f t="shared" si="22"/>
        <v>137959.37</v>
      </c>
      <c r="J80" s="145" t="s">
        <v>440</v>
      </c>
    </row>
    <row r="81" spans="1:10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611</v>
      </c>
    </row>
    <row r="82" spans="1:10">
      <c r="A82" s="64" t="s">
        <v>97</v>
      </c>
      <c r="B82" s="63">
        <v>295423.45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295423.45</v>
      </c>
      <c r="H82" s="63">
        <f t="shared" si="21"/>
        <v>0</v>
      </c>
      <c r="I82" s="63">
        <f t="shared" si="22"/>
        <v>295423.45</v>
      </c>
      <c r="J82" s="145" t="s">
        <v>441</v>
      </c>
    </row>
    <row r="83" spans="1:10">
      <c r="A83" s="64" t="s">
        <v>98</v>
      </c>
      <c r="B83" s="63">
        <v>37783.79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37783.79</v>
      </c>
      <c r="H83" s="63">
        <f t="shared" si="21"/>
        <v>0</v>
      </c>
      <c r="I83" s="63">
        <f t="shared" si="22"/>
        <v>37783.79</v>
      </c>
      <c r="J83" s="145" t="s">
        <v>442</v>
      </c>
    </row>
    <row r="84" spans="1:10">
      <c r="A84" s="64" t="s">
        <v>99</v>
      </c>
      <c r="B84" s="63">
        <v>225742.06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225742.06</v>
      </c>
      <c r="H84" s="63">
        <f t="shared" si="21"/>
        <v>0</v>
      </c>
      <c r="I84" s="63">
        <f t="shared" si="22"/>
        <v>225742.06</v>
      </c>
      <c r="J84" s="145" t="s">
        <v>443</v>
      </c>
    </row>
    <row r="85" spans="1:10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612</v>
      </c>
    </row>
    <row r="86" spans="1:10">
      <c r="A86" s="64" t="s">
        <v>101</v>
      </c>
      <c r="B86" s="63">
        <v>7695.72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7695.72</v>
      </c>
      <c r="H86" s="63">
        <f t="shared" si="21"/>
        <v>0</v>
      </c>
      <c r="I86" s="63">
        <f t="shared" si="22"/>
        <v>7695.72</v>
      </c>
      <c r="J86" s="145" t="s">
        <v>444</v>
      </c>
    </row>
    <row r="87" spans="1:10">
      <c r="A87" s="64" t="s">
        <v>102</v>
      </c>
      <c r="B87" s="63">
        <v>34587.58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34587.58</v>
      </c>
      <c r="H87" s="63">
        <f t="shared" si="21"/>
        <v>0</v>
      </c>
      <c r="I87" s="63">
        <f t="shared" si="22"/>
        <v>34587.58</v>
      </c>
      <c r="J87" s="145" t="s">
        <v>445</v>
      </c>
    </row>
    <row r="88" spans="1:10">
      <c r="A88" s="64" t="s">
        <v>103</v>
      </c>
      <c r="B88" s="63">
        <v>29039.13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29039.13</v>
      </c>
      <c r="H88" s="63">
        <f t="shared" si="21"/>
        <v>0</v>
      </c>
      <c r="I88" s="63">
        <f t="shared" si="22"/>
        <v>29039.13</v>
      </c>
      <c r="J88" s="145" t="s">
        <v>446</v>
      </c>
    </row>
    <row r="89" spans="1:10">
      <c r="A89" s="64" t="s">
        <v>104</v>
      </c>
      <c r="B89" s="63">
        <v>78230.83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78230.83</v>
      </c>
      <c r="H89" s="63">
        <f t="shared" si="21"/>
        <v>0</v>
      </c>
      <c r="I89" s="63">
        <f t="shared" si="22"/>
        <v>78230.83</v>
      </c>
      <c r="J89" s="145" t="s">
        <v>447</v>
      </c>
    </row>
    <row r="90" spans="1:10">
      <c r="A90" s="64" t="s">
        <v>105</v>
      </c>
      <c r="B90" s="63">
        <v>214850.24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214850.24</v>
      </c>
      <c r="H90" s="63">
        <f t="shared" si="21"/>
        <v>0</v>
      </c>
      <c r="I90" s="63">
        <f t="shared" si="22"/>
        <v>214850.24</v>
      </c>
      <c r="J90" s="145" t="s">
        <v>448</v>
      </c>
    </row>
    <row r="91" spans="1:10">
      <c r="A91" s="64" t="s">
        <v>106</v>
      </c>
      <c r="B91" s="63">
        <v>267002.95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267002.95</v>
      </c>
      <c r="H91" s="63">
        <f t="shared" si="21"/>
        <v>0</v>
      </c>
      <c r="I91" s="63">
        <f t="shared" si="22"/>
        <v>267002.95</v>
      </c>
      <c r="J91" s="145" t="s">
        <v>449</v>
      </c>
    </row>
    <row r="92" spans="1:10">
      <c r="A92" s="64" t="s">
        <v>107</v>
      </c>
      <c r="B92" s="63">
        <v>1004265.08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1004265.08</v>
      </c>
      <c r="H92" s="63">
        <f t="shared" si="21"/>
        <v>0</v>
      </c>
      <c r="I92" s="63">
        <f t="shared" si="22"/>
        <v>1004265.08</v>
      </c>
      <c r="J92" s="145" t="s">
        <v>450</v>
      </c>
    </row>
    <row r="93" spans="1:10">
      <c r="A93" s="64" t="s">
        <v>108</v>
      </c>
      <c r="B93" s="63">
        <v>269231.3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269231.3</v>
      </c>
      <c r="H93" s="63">
        <f t="shared" si="21"/>
        <v>0</v>
      </c>
      <c r="I93" s="63">
        <f t="shared" si="22"/>
        <v>269231.3</v>
      </c>
      <c r="J93" s="145" t="s">
        <v>451</v>
      </c>
    </row>
    <row r="94" spans="1:10">
      <c r="A94" s="64" t="s">
        <v>109</v>
      </c>
      <c r="B94" s="63">
        <v>718868.83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718868.83</v>
      </c>
      <c r="H94" s="63">
        <f t="shared" si="21"/>
        <v>0</v>
      </c>
      <c r="I94" s="63">
        <f t="shared" si="22"/>
        <v>718868.83</v>
      </c>
      <c r="J94" s="145" t="s">
        <v>452</v>
      </c>
    </row>
    <row r="95" spans="1:10">
      <c r="A95" s="64" t="s">
        <v>110</v>
      </c>
      <c r="B95" s="63">
        <v>26096.33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26096.33</v>
      </c>
      <c r="H95" s="63">
        <f t="shared" si="21"/>
        <v>0</v>
      </c>
      <c r="I95" s="63">
        <f t="shared" si="22"/>
        <v>26096.33</v>
      </c>
      <c r="J95" s="145" t="s">
        <v>453</v>
      </c>
    </row>
    <row r="96" spans="1:10">
      <c r="A96" s="64" t="s">
        <v>111</v>
      </c>
      <c r="B96" s="63">
        <v>48754.74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48754.74</v>
      </c>
      <c r="H96" s="63">
        <f t="shared" si="21"/>
        <v>0</v>
      </c>
      <c r="I96" s="63">
        <f t="shared" si="22"/>
        <v>48754.74</v>
      </c>
      <c r="J96" s="145" t="s">
        <v>454</v>
      </c>
    </row>
    <row r="97" spans="1:10">
      <c r="A97" s="64" t="s">
        <v>112</v>
      </c>
      <c r="B97" s="63">
        <v>2488627.9700000002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2488627.9700000002</v>
      </c>
      <c r="H97" s="63">
        <f t="shared" si="21"/>
        <v>0</v>
      </c>
      <c r="I97" s="63">
        <f t="shared" si="22"/>
        <v>2488627.9700000002</v>
      </c>
      <c r="J97" s="145" t="s">
        <v>455</v>
      </c>
    </row>
    <row r="98" spans="1:10">
      <c r="A98" s="64" t="s">
        <v>113</v>
      </c>
      <c r="B98" s="63">
        <v>77162.179999999993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77162.179999999993</v>
      </c>
      <c r="H98" s="63">
        <f t="shared" si="21"/>
        <v>0</v>
      </c>
      <c r="I98" s="63">
        <f t="shared" si="22"/>
        <v>77162.179999999993</v>
      </c>
      <c r="J98" s="145" t="s">
        <v>456</v>
      </c>
    </row>
    <row r="99" spans="1:10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457</v>
      </c>
    </row>
    <row r="100" spans="1:10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613</v>
      </c>
    </row>
    <row r="101" spans="1:10">
      <c r="A101" s="64" t="s">
        <v>116</v>
      </c>
      <c r="B101" s="63">
        <v>0</v>
      </c>
      <c r="C101" s="63">
        <v>7719.42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7719.42</v>
      </c>
      <c r="I101" s="63">
        <f t="shared" si="22"/>
        <v>7719.42</v>
      </c>
      <c r="J101" s="145" t="s">
        <v>458</v>
      </c>
    </row>
    <row r="102" spans="1:10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614</v>
      </c>
    </row>
    <row r="103" spans="1:10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615</v>
      </c>
    </row>
    <row r="104" spans="1:10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616</v>
      </c>
    </row>
    <row r="105" spans="1:10">
      <c r="A105" s="64" t="s">
        <v>667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666</v>
      </c>
    </row>
    <row r="106" spans="1:10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617</v>
      </c>
    </row>
    <row r="107" spans="1:10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618</v>
      </c>
    </row>
    <row r="108" spans="1:10">
      <c r="A108" s="64" t="s">
        <v>122</v>
      </c>
      <c r="B108" s="63">
        <v>0</v>
      </c>
      <c r="C108" s="63">
        <v>186499.77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186499.77</v>
      </c>
      <c r="I108" s="63">
        <f t="shared" si="22"/>
        <v>186499.77</v>
      </c>
      <c r="J108" s="145" t="s">
        <v>459</v>
      </c>
    </row>
    <row r="109" spans="1:10">
      <c r="A109" s="64" t="s">
        <v>123</v>
      </c>
      <c r="B109" s="63">
        <v>0</v>
      </c>
      <c r="C109" s="63">
        <v>-1609.38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-1609.38</v>
      </c>
      <c r="I109" s="63">
        <f t="shared" si="22"/>
        <v>-1609.38</v>
      </c>
      <c r="J109" s="145" t="s">
        <v>460</v>
      </c>
    </row>
    <row r="110" spans="1:10">
      <c r="A110" s="64" t="s">
        <v>124</v>
      </c>
      <c r="B110" s="63">
        <v>0</v>
      </c>
      <c r="C110" s="63">
        <v>28374.080000000002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28374.080000000002</v>
      </c>
      <c r="I110" s="63">
        <f t="shared" si="22"/>
        <v>28374.080000000002</v>
      </c>
      <c r="J110" s="145" t="s">
        <v>461</v>
      </c>
    </row>
    <row r="111" spans="1:10">
      <c r="A111" s="64" t="s">
        <v>125</v>
      </c>
      <c r="B111" s="63">
        <v>0</v>
      </c>
      <c r="C111" s="63">
        <v>13972.73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13972.73</v>
      </c>
      <c r="I111" s="63">
        <f t="shared" si="22"/>
        <v>13972.73</v>
      </c>
      <c r="J111" s="145" t="s">
        <v>462</v>
      </c>
    </row>
    <row r="112" spans="1:10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619</v>
      </c>
    </row>
    <row r="113" spans="1:10">
      <c r="A113" s="64" t="s">
        <v>127</v>
      </c>
      <c r="B113" s="63">
        <v>0</v>
      </c>
      <c r="C113" s="63">
        <v>972.91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972.91</v>
      </c>
      <c r="I113" s="63">
        <f t="shared" si="22"/>
        <v>972.91</v>
      </c>
      <c r="J113" s="145" t="s">
        <v>463</v>
      </c>
    </row>
    <row r="114" spans="1:10">
      <c r="A114" s="64" t="s">
        <v>128</v>
      </c>
      <c r="B114" s="63">
        <v>0</v>
      </c>
      <c r="C114" s="63">
        <v>569.67999999999995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569.67999999999995</v>
      </c>
      <c r="I114" s="63">
        <f t="shared" si="22"/>
        <v>569.67999999999995</v>
      </c>
      <c r="J114" s="145" t="s">
        <v>464</v>
      </c>
    </row>
    <row r="115" spans="1:10">
      <c r="A115" s="64" t="s">
        <v>129</v>
      </c>
      <c r="B115" s="63">
        <v>0</v>
      </c>
      <c r="C115" s="63">
        <v>19981.689999999999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19981.689999999999</v>
      </c>
      <c r="I115" s="63">
        <f t="shared" si="22"/>
        <v>19981.689999999999</v>
      </c>
      <c r="J115" s="145" t="s">
        <v>465</v>
      </c>
    </row>
    <row r="116" spans="1:10">
      <c r="A116" s="64" t="s">
        <v>130</v>
      </c>
      <c r="B116" s="63">
        <v>0</v>
      </c>
      <c r="C116" s="63">
        <v>3460.88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3460.88</v>
      </c>
      <c r="I116" s="63">
        <f t="shared" si="22"/>
        <v>3460.88</v>
      </c>
      <c r="J116" s="145" t="s">
        <v>466</v>
      </c>
    </row>
    <row r="117" spans="1:10">
      <c r="A117" s="64" t="s">
        <v>131</v>
      </c>
      <c r="B117" s="63">
        <v>0</v>
      </c>
      <c r="C117" s="63">
        <v>609.04999999999995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609.04999999999995</v>
      </c>
      <c r="I117" s="63">
        <f t="shared" si="22"/>
        <v>609.04999999999995</v>
      </c>
      <c r="J117" s="145" t="s">
        <v>467</v>
      </c>
    </row>
    <row r="118" spans="1:10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620</v>
      </c>
    </row>
    <row r="119" spans="1:10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621</v>
      </c>
    </row>
    <row r="120" spans="1:10">
      <c r="A120" s="64" t="s">
        <v>134</v>
      </c>
      <c r="B120" s="63">
        <v>0</v>
      </c>
      <c r="C120" s="63">
        <v>1222.8800000000001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1222.8800000000001</v>
      </c>
      <c r="I120" s="63">
        <f t="shared" si="22"/>
        <v>1222.8800000000001</v>
      </c>
      <c r="J120" s="145" t="s">
        <v>468</v>
      </c>
    </row>
    <row r="121" spans="1:10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469</v>
      </c>
    </row>
    <row r="122" spans="1:10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622</v>
      </c>
    </row>
    <row r="123" spans="1:10">
      <c r="A123" s="64" t="s">
        <v>137</v>
      </c>
      <c r="B123" s="63">
        <v>0</v>
      </c>
      <c r="C123" s="63">
        <v>12329.45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12329.45</v>
      </c>
      <c r="I123" s="63">
        <f t="shared" si="22"/>
        <v>12329.45</v>
      </c>
      <c r="J123" s="145" t="s">
        <v>470</v>
      </c>
    </row>
    <row r="124" spans="1:10">
      <c r="A124" s="64" t="s">
        <v>138</v>
      </c>
      <c r="B124" s="63">
        <v>0</v>
      </c>
      <c r="C124" s="63">
        <v>15067.8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15067.8</v>
      </c>
      <c r="I124" s="63">
        <f t="shared" si="22"/>
        <v>15067.8</v>
      </c>
      <c r="J124" s="145" t="s">
        <v>471</v>
      </c>
    </row>
    <row r="125" spans="1:10">
      <c r="A125" s="64" t="s">
        <v>139</v>
      </c>
      <c r="B125" s="63">
        <v>0</v>
      </c>
      <c r="C125" s="63">
        <v>301064.14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301064.14</v>
      </c>
      <c r="I125" s="63">
        <f t="shared" si="22"/>
        <v>301064.14</v>
      </c>
      <c r="J125" s="145" t="s">
        <v>472</v>
      </c>
    </row>
    <row r="126" spans="1:10">
      <c r="A126" s="64" t="s">
        <v>140</v>
      </c>
      <c r="B126" s="63">
        <v>0</v>
      </c>
      <c r="C126" s="63">
        <v>57.72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57.72</v>
      </c>
      <c r="I126" s="63">
        <f t="shared" si="22"/>
        <v>57.72</v>
      </c>
      <c r="J126" s="145" t="s">
        <v>473</v>
      </c>
    </row>
    <row r="127" spans="1:10">
      <c r="A127" s="64" t="s">
        <v>141</v>
      </c>
      <c r="B127" s="63">
        <v>0</v>
      </c>
      <c r="C127" s="63">
        <v>25942.22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25942.22</v>
      </c>
      <c r="I127" s="63">
        <f t="shared" si="22"/>
        <v>25942.22</v>
      </c>
      <c r="J127" s="145" t="s">
        <v>474</v>
      </c>
    </row>
    <row r="128" spans="1:10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623</v>
      </c>
    </row>
    <row r="129" spans="1:10">
      <c r="A129" s="64" t="s">
        <v>143</v>
      </c>
      <c r="B129" s="63">
        <v>0</v>
      </c>
      <c r="C129" s="63">
        <v>1471.15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1471.15</v>
      </c>
      <c r="I129" s="63">
        <f t="shared" si="22"/>
        <v>1471.15</v>
      </c>
      <c r="J129" s="145" t="s">
        <v>475</v>
      </c>
    </row>
    <row r="130" spans="1:10">
      <c r="A130" s="64" t="s">
        <v>144</v>
      </c>
      <c r="B130" s="63">
        <v>0</v>
      </c>
      <c r="C130" s="63">
        <v>1017.57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1017.57</v>
      </c>
      <c r="I130" s="63">
        <f t="shared" si="22"/>
        <v>1017.57</v>
      </c>
      <c r="J130" s="145" t="s">
        <v>476</v>
      </c>
    </row>
    <row r="131" spans="1:10">
      <c r="A131" s="64" t="s">
        <v>145</v>
      </c>
      <c r="B131" s="63">
        <v>0</v>
      </c>
      <c r="C131" s="63">
        <v>57995.18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57995.18</v>
      </c>
      <c r="I131" s="63">
        <f t="shared" si="22"/>
        <v>57995.18</v>
      </c>
      <c r="J131" s="145" t="s">
        <v>477</v>
      </c>
    </row>
    <row r="132" spans="1:10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624</v>
      </c>
    </row>
    <row r="133" spans="1:10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625</v>
      </c>
    </row>
    <row r="134" spans="1:10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626</v>
      </c>
    </row>
    <row r="135" spans="1:10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627</v>
      </c>
    </row>
    <row r="136" spans="1:10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628</v>
      </c>
    </row>
    <row r="137" spans="1:10">
      <c r="A137" s="64" t="s">
        <v>664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0</v>
      </c>
      <c r="I137" s="61">
        <f t="shared" si="27"/>
        <v>0</v>
      </c>
      <c r="J137" s="145" t="s">
        <v>478</v>
      </c>
    </row>
    <row r="138" spans="1:10">
      <c r="A138" s="64" t="s">
        <v>151</v>
      </c>
      <c r="B138" s="63">
        <f>SUM(B70:B137)</f>
        <v>10515908.67</v>
      </c>
      <c r="C138" s="63">
        <f t="shared" ref="C138:I138" si="28">SUM(C70:C137)</f>
        <v>676718.94000000006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10515908.67</v>
      </c>
      <c r="H138" s="63">
        <f t="shared" si="28"/>
        <v>676718.94000000006</v>
      </c>
      <c r="I138" s="63">
        <f t="shared" si="28"/>
        <v>11192627.610000003</v>
      </c>
      <c r="J138" s="151" t="s">
        <v>429</v>
      </c>
    </row>
    <row r="139" spans="1:10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>
      <c r="A140" s="64" t="s">
        <v>153</v>
      </c>
      <c r="B140" s="63">
        <v>160538.54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160538.54</v>
      </c>
      <c r="H140" s="63">
        <f t="shared" si="29"/>
        <v>0</v>
      </c>
      <c r="I140" s="63">
        <f t="shared" ref="I140:I167" si="30">SUM(G140:H140)</f>
        <v>160538.54</v>
      </c>
      <c r="J140" s="145" t="s">
        <v>480</v>
      </c>
    </row>
    <row r="141" spans="1:10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>
      <c r="A142" s="64" t="s">
        <v>155</v>
      </c>
      <c r="B142" s="63">
        <v>3658.17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3658.17</v>
      </c>
      <c r="H142" s="63">
        <f t="shared" si="29"/>
        <v>0</v>
      </c>
      <c r="I142" s="63">
        <f t="shared" si="30"/>
        <v>3658.17</v>
      </c>
      <c r="J142" s="145" t="s">
        <v>481</v>
      </c>
    </row>
    <row r="143" spans="1:10">
      <c r="A143" s="64" t="s">
        <v>156</v>
      </c>
      <c r="B143" s="63">
        <v>151813.24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151813.24</v>
      </c>
      <c r="H143" s="63">
        <f t="shared" si="29"/>
        <v>0</v>
      </c>
      <c r="I143" s="63">
        <f t="shared" si="30"/>
        <v>151813.24</v>
      </c>
      <c r="J143" s="145" t="s">
        <v>482</v>
      </c>
    </row>
    <row r="144" spans="1:10">
      <c r="A144" s="64" t="s">
        <v>157</v>
      </c>
      <c r="B144" s="63">
        <v>62827.74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62827.74</v>
      </c>
      <c r="H144" s="63">
        <f t="shared" si="29"/>
        <v>0</v>
      </c>
      <c r="I144" s="63">
        <f t="shared" si="30"/>
        <v>62827.74</v>
      </c>
      <c r="J144" s="145" t="s">
        <v>483</v>
      </c>
    </row>
    <row r="145" spans="1:10">
      <c r="A145" s="64" t="s">
        <v>158</v>
      </c>
      <c r="B145" s="63">
        <v>-250100.82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-250100.82</v>
      </c>
      <c r="H145" s="63">
        <f t="shared" si="29"/>
        <v>0</v>
      </c>
      <c r="I145" s="63">
        <f t="shared" si="30"/>
        <v>-250100.82</v>
      </c>
      <c r="J145" s="145" t="s">
        <v>484</v>
      </c>
    </row>
    <row r="146" spans="1:10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629</v>
      </c>
    </row>
    <row r="147" spans="1:10">
      <c r="A147" s="64" t="s">
        <v>160</v>
      </c>
      <c r="B147" s="63">
        <v>169695.58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169695.58</v>
      </c>
      <c r="H147" s="63">
        <f t="shared" si="29"/>
        <v>0</v>
      </c>
      <c r="I147" s="63">
        <f t="shared" si="30"/>
        <v>169695.58</v>
      </c>
      <c r="J147" s="145" t="s">
        <v>485</v>
      </c>
    </row>
    <row r="148" spans="1:10">
      <c r="A148" s="64" t="s">
        <v>161</v>
      </c>
      <c r="B148" s="63">
        <v>6281.75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6281.75</v>
      </c>
      <c r="H148" s="63">
        <f t="shared" si="29"/>
        <v>0</v>
      </c>
      <c r="I148" s="63">
        <f t="shared" si="30"/>
        <v>6281.75</v>
      </c>
      <c r="J148" s="145" t="s">
        <v>486</v>
      </c>
    </row>
    <row r="149" spans="1:10">
      <c r="A149" s="64" t="s">
        <v>162</v>
      </c>
      <c r="B149" s="63">
        <v>98909.84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98909.84</v>
      </c>
      <c r="H149" s="63">
        <f t="shared" si="29"/>
        <v>0</v>
      </c>
      <c r="I149" s="63">
        <f t="shared" si="30"/>
        <v>98909.84</v>
      </c>
      <c r="J149" s="145" t="s">
        <v>487</v>
      </c>
    </row>
    <row r="150" spans="1:10">
      <c r="A150" s="64" t="s">
        <v>163</v>
      </c>
      <c r="B150" s="63">
        <v>14412.68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14412.68</v>
      </c>
      <c r="H150" s="63">
        <f t="shared" si="29"/>
        <v>0</v>
      </c>
      <c r="I150" s="63">
        <f t="shared" si="30"/>
        <v>14412.68</v>
      </c>
      <c r="J150" s="145" t="s">
        <v>488</v>
      </c>
    </row>
    <row r="151" spans="1:10">
      <c r="A151" s="64" t="s">
        <v>164</v>
      </c>
      <c r="B151" s="63">
        <v>199807.93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199807.93</v>
      </c>
      <c r="H151" s="63">
        <f t="shared" si="29"/>
        <v>0</v>
      </c>
      <c r="I151" s="63">
        <f t="shared" si="30"/>
        <v>199807.93</v>
      </c>
      <c r="J151" s="145" t="s">
        <v>489</v>
      </c>
    </row>
    <row r="152" spans="1:10">
      <c r="A152" s="64" t="s">
        <v>165</v>
      </c>
      <c r="B152" s="63">
        <v>33885.449999999997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33885.449999999997</v>
      </c>
      <c r="H152" s="63">
        <f t="shared" si="29"/>
        <v>0</v>
      </c>
      <c r="I152" s="63">
        <f t="shared" si="30"/>
        <v>33885.449999999997</v>
      </c>
      <c r="J152" s="145" t="s">
        <v>490</v>
      </c>
    </row>
    <row r="153" spans="1:10">
      <c r="A153" s="64" t="s">
        <v>166</v>
      </c>
      <c r="B153" s="63">
        <v>1939.93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1939.93</v>
      </c>
      <c r="H153" s="63">
        <f t="shared" si="29"/>
        <v>0</v>
      </c>
      <c r="I153" s="63">
        <f t="shared" si="30"/>
        <v>1939.93</v>
      </c>
      <c r="J153" s="145" t="s">
        <v>491</v>
      </c>
    </row>
    <row r="154" spans="1:10">
      <c r="A154" s="64" t="s">
        <v>167</v>
      </c>
      <c r="B154" s="63">
        <v>822.86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822.86</v>
      </c>
      <c r="H154" s="63">
        <f t="shared" si="29"/>
        <v>0</v>
      </c>
      <c r="I154" s="63">
        <f t="shared" si="30"/>
        <v>822.86</v>
      </c>
      <c r="J154" s="145" t="s">
        <v>492</v>
      </c>
    </row>
    <row r="155" spans="1:10">
      <c r="A155" s="64" t="s">
        <v>168</v>
      </c>
      <c r="B155" s="63">
        <v>39549.089999999997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39549.089999999997</v>
      </c>
      <c r="H155" s="63">
        <f t="shared" si="29"/>
        <v>0</v>
      </c>
      <c r="I155" s="63">
        <f t="shared" si="30"/>
        <v>39549.089999999997</v>
      </c>
      <c r="J155" s="145" t="s">
        <v>630</v>
      </c>
    </row>
    <row r="156" spans="1:10">
      <c r="A156" s="64" t="s">
        <v>169</v>
      </c>
      <c r="B156" s="63">
        <v>7033.66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7033.66</v>
      </c>
      <c r="H156" s="63">
        <f t="shared" si="29"/>
        <v>0</v>
      </c>
      <c r="I156" s="63">
        <f t="shared" si="30"/>
        <v>7033.66</v>
      </c>
      <c r="J156" s="145" t="s">
        <v>493</v>
      </c>
    </row>
    <row r="157" spans="1:10">
      <c r="A157" s="64" t="s">
        <v>170</v>
      </c>
      <c r="B157" s="63">
        <v>172965.6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172965.6</v>
      </c>
      <c r="H157" s="63">
        <f t="shared" si="29"/>
        <v>0</v>
      </c>
      <c r="I157" s="63">
        <f t="shared" si="30"/>
        <v>172965.6</v>
      </c>
      <c r="J157" s="145" t="s">
        <v>494</v>
      </c>
    </row>
    <row r="158" spans="1:10">
      <c r="A158" s="64" t="s">
        <v>171</v>
      </c>
      <c r="B158" s="63">
        <v>279215.11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279215.11</v>
      </c>
      <c r="H158" s="63">
        <f t="shared" si="29"/>
        <v>0</v>
      </c>
      <c r="I158" s="63">
        <f t="shared" si="30"/>
        <v>279215.11</v>
      </c>
      <c r="J158" s="145" t="s">
        <v>495</v>
      </c>
    </row>
    <row r="159" spans="1:10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631</v>
      </c>
    </row>
    <row r="160" spans="1:10">
      <c r="A160" s="64" t="s">
        <v>173</v>
      </c>
      <c r="B160" s="63">
        <v>3238.61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3238.61</v>
      </c>
      <c r="H160" s="63">
        <f t="shared" si="29"/>
        <v>0</v>
      </c>
      <c r="I160" s="63">
        <f t="shared" si="30"/>
        <v>3238.61</v>
      </c>
      <c r="J160" s="145" t="s">
        <v>496</v>
      </c>
    </row>
    <row r="161" spans="1:10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632</v>
      </c>
    </row>
    <row r="162" spans="1:10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633</v>
      </c>
    </row>
    <row r="163" spans="1:10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634</v>
      </c>
    </row>
    <row r="164" spans="1:10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497</v>
      </c>
    </row>
    <row r="165" spans="1:10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635</v>
      </c>
    </row>
    <row r="166" spans="1:10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636</v>
      </c>
    </row>
    <row r="167" spans="1:10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637</v>
      </c>
    </row>
    <row r="168" spans="1:10">
      <c r="A168" s="64" t="s">
        <v>181</v>
      </c>
      <c r="B168" s="63">
        <f>SUM(B139:B167)</f>
        <v>1156494.96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1156494.96</v>
      </c>
      <c r="H168" s="63">
        <f t="shared" si="31"/>
        <v>0</v>
      </c>
      <c r="I168" s="63">
        <f t="shared" si="31"/>
        <v>1156494.96</v>
      </c>
      <c r="J168" s="151" t="s">
        <v>479</v>
      </c>
    </row>
    <row r="169" spans="1:10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>
      <c r="A170" s="64" t="s">
        <v>183</v>
      </c>
      <c r="B170" s="63">
        <v>75393.88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75393.88</v>
      </c>
      <c r="H170" s="63">
        <f t="shared" si="32"/>
        <v>0</v>
      </c>
      <c r="I170" s="63">
        <f t="shared" ref="I170:I205" si="33">SUM(G170:H170)</f>
        <v>75393.88</v>
      </c>
      <c r="J170" s="145" t="s">
        <v>499</v>
      </c>
    </row>
    <row r="171" spans="1:10">
      <c r="A171" s="64" t="s">
        <v>184</v>
      </c>
      <c r="B171" s="63">
        <v>118430.81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118430.81</v>
      </c>
      <c r="H171" s="63">
        <f t="shared" si="32"/>
        <v>0</v>
      </c>
      <c r="I171" s="63">
        <f t="shared" si="33"/>
        <v>118430.81</v>
      </c>
      <c r="J171" s="145" t="s">
        <v>500</v>
      </c>
    </row>
    <row r="172" spans="1:10">
      <c r="A172" s="64" t="s">
        <v>185</v>
      </c>
      <c r="B172" s="63">
        <v>133782.17000000001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133782.17000000001</v>
      </c>
      <c r="H172" s="63">
        <f t="shared" si="32"/>
        <v>0</v>
      </c>
      <c r="I172" s="63">
        <f t="shared" si="33"/>
        <v>133782.17000000001</v>
      </c>
      <c r="J172" s="145" t="s">
        <v>501</v>
      </c>
    </row>
    <row r="173" spans="1:10">
      <c r="A173" s="64" t="s">
        <v>186</v>
      </c>
      <c r="B173" s="63">
        <v>208765.81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208765.81</v>
      </c>
      <c r="H173" s="63">
        <f t="shared" si="32"/>
        <v>0</v>
      </c>
      <c r="I173" s="63">
        <f t="shared" si="33"/>
        <v>208765.81</v>
      </c>
      <c r="J173" s="145" t="s">
        <v>502</v>
      </c>
    </row>
    <row r="174" spans="1:10">
      <c r="A174" s="64" t="s">
        <v>187</v>
      </c>
      <c r="B174" s="63">
        <v>421248.08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421248.08</v>
      </c>
      <c r="H174" s="63">
        <f t="shared" si="32"/>
        <v>0</v>
      </c>
      <c r="I174" s="63">
        <f t="shared" si="33"/>
        <v>421248.08</v>
      </c>
      <c r="J174" s="145" t="s">
        <v>503</v>
      </c>
    </row>
    <row r="175" spans="1:10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504</v>
      </c>
    </row>
    <row r="176" spans="1:10">
      <c r="A176" s="64" t="s">
        <v>189</v>
      </c>
      <c r="B176" s="63">
        <v>50613.919999999998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50613.919999999998</v>
      </c>
      <c r="H176" s="63">
        <f t="shared" si="32"/>
        <v>0</v>
      </c>
      <c r="I176" s="63">
        <f t="shared" si="33"/>
        <v>50613.919999999998</v>
      </c>
      <c r="J176" s="145" t="s">
        <v>505</v>
      </c>
    </row>
    <row r="177" spans="1:10">
      <c r="A177" s="64" t="s">
        <v>190</v>
      </c>
      <c r="B177" s="63">
        <v>316664.51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316664.51</v>
      </c>
      <c r="H177" s="63">
        <f t="shared" si="32"/>
        <v>0</v>
      </c>
      <c r="I177" s="63">
        <f t="shared" si="33"/>
        <v>316664.51</v>
      </c>
      <c r="J177" s="145" t="s">
        <v>506</v>
      </c>
    </row>
    <row r="178" spans="1:10">
      <c r="A178" s="64" t="s">
        <v>191</v>
      </c>
      <c r="B178" s="63">
        <v>1163301.3700000001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1163301.3700000001</v>
      </c>
      <c r="H178" s="63">
        <f t="shared" si="32"/>
        <v>0</v>
      </c>
      <c r="I178" s="63">
        <f t="shared" si="33"/>
        <v>1163301.3700000001</v>
      </c>
      <c r="J178" s="145" t="s">
        <v>507</v>
      </c>
    </row>
    <row r="179" spans="1:10">
      <c r="A179" s="64" t="s">
        <v>192</v>
      </c>
      <c r="B179" s="63">
        <v>73247.09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73247.09</v>
      </c>
      <c r="H179" s="63">
        <f t="shared" si="32"/>
        <v>0</v>
      </c>
      <c r="I179" s="63">
        <f t="shared" si="33"/>
        <v>73247.09</v>
      </c>
      <c r="J179" s="145" t="s">
        <v>508</v>
      </c>
    </row>
    <row r="180" spans="1:10">
      <c r="A180" s="64" t="s">
        <v>193</v>
      </c>
      <c r="B180" s="63">
        <v>54128.99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54128.99</v>
      </c>
      <c r="H180" s="63">
        <f t="shared" si="32"/>
        <v>0</v>
      </c>
      <c r="I180" s="63">
        <f t="shared" si="33"/>
        <v>54128.99</v>
      </c>
      <c r="J180" s="145" t="s">
        <v>509</v>
      </c>
    </row>
    <row r="181" spans="1:10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638</v>
      </c>
    </row>
    <row r="182" spans="1:10">
      <c r="A182" s="64" t="s">
        <v>195</v>
      </c>
      <c r="B182" s="63">
        <v>134096.48000000001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134096.48000000001</v>
      </c>
      <c r="H182" s="63">
        <f t="shared" si="32"/>
        <v>0</v>
      </c>
      <c r="I182" s="63">
        <f t="shared" si="33"/>
        <v>134096.48000000001</v>
      </c>
      <c r="J182" s="145" t="s">
        <v>510</v>
      </c>
    </row>
    <row r="183" spans="1:10">
      <c r="A183" s="64" t="s">
        <v>196</v>
      </c>
      <c r="B183" s="63">
        <v>2231849.04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2231849.04</v>
      </c>
      <c r="H183" s="63">
        <f t="shared" si="32"/>
        <v>0</v>
      </c>
      <c r="I183" s="63">
        <f t="shared" si="33"/>
        <v>2231849.04</v>
      </c>
      <c r="J183" s="145" t="s">
        <v>511</v>
      </c>
    </row>
    <row r="184" spans="1:10">
      <c r="A184" s="64" t="s">
        <v>197</v>
      </c>
      <c r="B184" s="63">
        <v>840515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840515</v>
      </c>
      <c r="H184" s="63">
        <f t="shared" si="32"/>
        <v>0</v>
      </c>
      <c r="I184" s="63">
        <f t="shared" si="33"/>
        <v>840515</v>
      </c>
      <c r="J184" s="145" t="s">
        <v>512</v>
      </c>
    </row>
    <row r="185" spans="1:10">
      <c r="A185" s="64" t="s">
        <v>198</v>
      </c>
      <c r="B185" s="63">
        <v>6912.89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6912.89</v>
      </c>
      <c r="H185" s="63">
        <f t="shared" si="32"/>
        <v>0</v>
      </c>
      <c r="I185" s="63">
        <f t="shared" si="33"/>
        <v>6912.89</v>
      </c>
      <c r="J185" s="145" t="s">
        <v>513</v>
      </c>
    </row>
    <row r="186" spans="1:10">
      <c r="A186" s="64" t="s">
        <v>199</v>
      </c>
      <c r="B186" s="63">
        <v>113821.83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113821.83</v>
      </c>
      <c r="H186" s="63">
        <f t="shared" si="32"/>
        <v>0</v>
      </c>
      <c r="I186" s="63">
        <f t="shared" si="33"/>
        <v>113821.83</v>
      </c>
      <c r="J186" s="145" t="s">
        <v>514</v>
      </c>
    </row>
    <row r="187" spans="1:10">
      <c r="A187" s="64" t="s">
        <v>200</v>
      </c>
      <c r="B187" s="63">
        <v>28157.88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28157.88</v>
      </c>
      <c r="H187" s="63">
        <f t="shared" si="32"/>
        <v>0</v>
      </c>
      <c r="I187" s="63">
        <f t="shared" si="33"/>
        <v>28157.88</v>
      </c>
      <c r="J187" s="145" t="s">
        <v>515</v>
      </c>
    </row>
    <row r="188" spans="1:10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639</v>
      </c>
    </row>
    <row r="189" spans="1:10">
      <c r="A189" s="64" t="s">
        <v>202</v>
      </c>
      <c r="B189" s="63">
        <v>0</v>
      </c>
      <c r="C189" s="63">
        <v>180545.89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180545.89</v>
      </c>
      <c r="I189" s="63">
        <f t="shared" si="33"/>
        <v>180545.89</v>
      </c>
      <c r="J189" s="145" t="s">
        <v>516</v>
      </c>
    </row>
    <row r="190" spans="1:10">
      <c r="A190" s="64" t="s">
        <v>203</v>
      </c>
      <c r="B190" s="63">
        <v>0</v>
      </c>
      <c r="C190" s="63">
        <v>22414.639999999999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22414.639999999999</v>
      </c>
      <c r="I190" s="63">
        <f t="shared" si="33"/>
        <v>22414.639999999999</v>
      </c>
      <c r="J190" s="145" t="s">
        <v>517</v>
      </c>
    </row>
    <row r="191" spans="1:10">
      <c r="A191" s="64" t="s">
        <v>204</v>
      </c>
      <c r="B191" s="63">
        <v>0</v>
      </c>
      <c r="C191" s="63">
        <v>1808351.16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1808351.16</v>
      </c>
      <c r="I191" s="63">
        <f t="shared" si="33"/>
        <v>1808351.16</v>
      </c>
      <c r="J191" s="145" t="s">
        <v>518</v>
      </c>
    </row>
    <row r="192" spans="1:10">
      <c r="A192" s="64" t="s">
        <v>205</v>
      </c>
      <c r="B192" s="63">
        <v>0</v>
      </c>
      <c r="C192" s="63">
        <v>32081.55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32081.55</v>
      </c>
      <c r="I192" s="63">
        <f t="shared" si="33"/>
        <v>32081.55</v>
      </c>
      <c r="J192" s="145" t="s">
        <v>519</v>
      </c>
    </row>
    <row r="193" spans="1:10">
      <c r="A193" s="64" t="s">
        <v>206</v>
      </c>
      <c r="B193" s="63">
        <v>0</v>
      </c>
      <c r="C193" s="63">
        <v>16832.91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16832.91</v>
      </c>
      <c r="I193" s="63">
        <f t="shared" si="33"/>
        <v>16832.91</v>
      </c>
      <c r="J193" s="145" t="s">
        <v>520</v>
      </c>
    </row>
    <row r="194" spans="1:10">
      <c r="A194" s="64" t="s">
        <v>207</v>
      </c>
      <c r="B194" s="63">
        <v>0</v>
      </c>
      <c r="C194" s="63">
        <v>137224.84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137224.84</v>
      </c>
      <c r="I194" s="63">
        <f t="shared" si="33"/>
        <v>137224.84</v>
      </c>
      <c r="J194" s="145" t="s">
        <v>521</v>
      </c>
    </row>
    <row r="195" spans="1:10">
      <c r="A195" s="64" t="s">
        <v>208</v>
      </c>
      <c r="B195" s="63">
        <v>0</v>
      </c>
      <c r="C195" s="63">
        <v>169845.98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169845.98</v>
      </c>
      <c r="I195" s="63">
        <f t="shared" si="33"/>
        <v>169845.98</v>
      </c>
      <c r="J195" s="145" t="s">
        <v>522</v>
      </c>
    </row>
    <row r="196" spans="1:10">
      <c r="A196" s="64" t="s">
        <v>209</v>
      </c>
      <c r="B196" s="63">
        <v>0</v>
      </c>
      <c r="C196" s="63">
        <v>-347123.62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-347123.62</v>
      </c>
      <c r="I196" s="63">
        <f t="shared" si="33"/>
        <v>-347123.62</v>
      </c>
      <c r="J196" s="145" t="s">
        <v>523</v>
      </c>
    </row>
    <row r="197" spans="1:10">
      <c r="A197" s="64" t="s">
        <v>210</v>
      </c>
      <c r="B197" s="63">
        <v>0</v>
      </c>
      <c r="C197" s="63">
        <v>14577.99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14577.99</v>
      </c>
      <c r="I197" s="63">
        <f t="shared" si="33"/>
        <v>14577.99</v>
      </c>
      <c r="J197" s="145" t="s">
        <v>524</v>
      </c>
    </row>
    <row r="198" spans="1:10">
      <c r="A198" s="64" t="s">
        <v>211</v>
      </c>
      <c r="B198" s="63">
        <v>0</v>
      </c>
      <c r="C198" s="63">
        <v>3083.63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3083.63</v>
      </c>
      <c r="I198" s="63">
        <f t="shared" si="33"/>
        <v>3083.63</v>
      </c>
      <c r="J198" s="145" t="s">
        <v>525</v>
      </c>
    </row>
    <row r="199" spans="1:10">
      <c r="A199" s="64" t="s">
        <v>212</v>
      </c>
      <c r="B199" s="63">
        <v>0</v>
      </c>
      <c r="C199" s="63">
        <v>30587.24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30587.24</v>
      </c>
      <c r="I199" s="63">
        <f t="shared" si="33"/>
        <v>30587.24</v>
      </c>
      <c r="J199" s="145" t="s">
        <v>526</v>
      </c>
    </row>
    <row r="200" spans="1:10">
      <c r="A200" s="64" t="s">
        <v>213</v>
      </c>
      <c r="B200" s="63">
        <v>0</v>
      </c>
      <c r="C200" s="63">
        <v>901289.29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901289.29</v>
      </c>
      <c r="I200" s="63">
        <f t="shared" si="33"/>
        <v>901289.29</v>
      </c>
      <c r="J200" s="145" t="s">
        <v>527</v>
      </c>
    </row>
    <row r="201" spans="1:10">
      <c r="A201" s="64" t="s">
        <v>214</v>
      </c>
      <c r="B201" s="63">
        <v>0</v>
      </c>
      <c r="C201" s="63">
        <v>60732.98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60732.98</v>
      </c>
      <c r="I201" s="63">
        <f t="shared" si="33"/>
        <v>60732.98</v>
      </c>
      <c r="J201" s="145" t="s">
        <v>528</v>
      </c>
    </row>
    <row r="202" spans="1:10">
      <c r="A202" s="64" t="s">
        <v>215</v>
      </c>
      <c r="B202" s="63">
        <v>0</v>
      </c>
      <c r="C202" s="63">
        <v>11624.44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11624.44</v>
      </c>
      <c r="I202" s="63">
        <f t="shared" si="33"/>
        <v>11624.44</v>
      </c>
      <c r="J202" s="145" t="s">
        <v>529</v>
      </c>
    </row>
    <row r="203" spans="1:10">
      <c r="A203" s="64" t="s">
        <v>216</v>
      </c>
      <c r="B203" s="63">
        <v>0</v>
      </c>
      <c r="C203" s="63">
        <v>231435.51999999999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231435.51999999999</v>
      </c>
      <c r="I203" s="63">
        <f t="shared" si="33"/>
        <v>231435.51999999999</v>
      </c>
      <c r="J203" s="145" t="s">
        <v>530</v>
      </c>
    </row>
    <row r="204" spans="1:10">
      <c r="A204" s="64" t="s">
        <v>217</v>
      </c>
      <c r="B204" s="63">
        <v>0</v>
      </c>
      <c r="C204" s="63">
        <v>43280.97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43280.97</v>
      </c>
      <c r="I204" s="63">
        <f t="shared" si="33"/>
        <v>43280.97</v>
      </c>
      <c r="J204" s="145" t="s">
        <v>531</v>
      </c>
    </row>
    <row r="205" spans="1:10">
      <c r="A205" s="64" t="s">
        <v>218</v>
      </c>
      <c r="B205" s="61">
        <v>0</v>
      </c>
      <c r="C205" s="61">
        <v>23708.15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23708.15</v>
      </c>
      <c r="I205" s="61">
        <f t="shared" si="33"/>
        <v>23708.15</v>
      </c>
      <c r="J205" s="145" t="s">
        <v>532</v>
      </c>
    </row>
    <row r="206" spans="1:10">
      <c r="A206" s="64" t="s">
        <v>219</v>
      </c>
      <c r="B206" s="63">
        <f>SUM(B170:B205)</f>
        <v>5970929.75</v>
      </c>
      <c r="C206" s="63">
        <f t="shared" ref="C206:I206" si="34">SUM(C170:C205)</f>
        <v>3340493.5599999996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5970929.75</v>
      </c>
      <c r="H206" s="63">
        <f t="shared" si="34"/>
        <v>3340493.5599999996</v>
      </c>
      <c r="I206" s="63">
        <f t="shared" si="34"/>
        <v>9311423.3100000005</v>
      </c>
      <c r="J206" s="151" t="s">
        <v>498</v>
      </c>
    </row>
    <row r="207" spans="1:10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>
      <c r="A208" s="64" t="s">
        <v>221</v>
      </c>
      <c r="B208" s="63">
        <v>0</v>
      </c>
      <c r="C208" s="63">
        <v>0</v>
      </c>
      <c r="D208" s="63">
        <v>20385.73</v>
      </c>
      <c r="E208" s="63">
        <v>11840.04</v>
      </c>
      <c r="F208" s="63">
        <v>8545.69</v>
      </c>
      <c r="G208" s="63">
        <f>B208+E208</f>
        <v>11840.04</v>
      </c>
      <c r="H208" s="63">
        <f t="shared" ref="H208:H212" si="35">C208+F208</f>
        <v>8545.69</v>
      </c>
      <c r="I208" s="63">
        <f t="shared" ref="I208:I211" si="36">SUM(G208:H208)</f>
        <v>20385.730000000003</v>
      </c>
      <c r="J208" s="145" t="s">
        <v>534</v>
      </c>
    </row>
    <row r="209" spans="1:10">
      <c r="A209" s="64" t="s">
        <v>222</v>
      </c>
      <c r="B209" s="78">
        <v>1231389.78</v>
      </c>
      <c r="C209" s="78">
        <v>892011.35</v>
      </c>
      <c r="D209" s="78">
        <v>299876.57</v>
      </c>
      <c r="E209" s="78">
        <v>187722.74</v>
      </c>
      <c r="F209" s="78">
        <v>112153.83</v>
      </c>
      <c r="G209" s="63">
        <f t="shared" ref="G209:G212" si="37">B209+E209</f>
        <v>1419112.52</v>
      </c>
      <c r="H209" s="63">
        <f t="shared" si="35"/>
        <v>1004165.1799999999</v>
      </c>
      <c r="I209" s="63">
        <f t="shared" si="36"/>
        <v>2423277.7000000002</v>
      </c>
      <c r="J209" s="165" t="s">
        <v>659</v>
      </c>
    </row>
    <row r="210" spans="1:10">
      <c r="A210" s="64" t="s">
        <v>223</v>
      </c>
      <c r="B210" s="78">
        <v>91101.989999999991</v>
      </c>
      <c r="C210" s="78">
        <v>68698.41</v>
      </c>
      <c r="D210" s="78">
        <v>2887471.8</v>
      </c>
      <c r="E210" s="78">
        <v>1677043.75</v>
      </c>
      <c r="F210" s="78">
        <v>1210428.05</v>
      </c>
      <c r="G210" s="63">
        <f t="shared" si="37"/>
        <v>1768145.74</v>
      </c>
      <c r="H210" s="63">
        <f t="shared" si="35"/>
        <v>1279126.46</v>
      </c>
      <c r="I210" s="63">
        <f t="shared" si="36"/>
        <v>3047272.2</v>
      </c>
      <c r="J210" s="165" t="s">
        <v>660</v>
      </c>
    </row>
    <row r="211" spans="1:10">
      <c r="A211" s="64" t="s">
        <v>224</v>
      </c>
      <c r="B211" s="63">
        <v>812138.26</v>
      </c>
      <c r="C211" s="63">
        <v>485655.63</v>
      </c>
      <c r="D211" s="63">
        <v>0</v>
      </c>
      <c r="E211" s="63">
        <v>0</v>
      </c>
      <c r="F211" s="63">
        <v>0</v>
      </c>
      <c r="G211" s="63">
        <f t="shared" si="37"/>
        <v>812138.26</v>
      </c>
      <c r="H211" s="63">
        <f t="shared" si="35"/>
        <v>485655.63</v>
      </c>
      <c r="I211" s="63">
        <f t="shared" si="36"/>
        <v>1297793.8900000001</v>
      </c>
      <c r="J211" s="145" t="s">
        <v>535</v>
      </c>
    </row>
    <row r="212" spans="1:10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640</v>
      </c>
    </row>
    <row r="213" spans="1:10">
      <c r="A213" s="64" t="s">
        <v>226</v>
      </c>
      <c r="B213" s="63">
        <f>SUM(B208:B212)</f>
        <v>2134630.0300000003</v>
      </c>
      <c r="C213" s="63">
        <f t="shared" ref="C213:I213" si="38">SUM(C208:C212)</f>
        <v>1446365.3900000001</v>
      </c>
      <c r="D213" s="63">
        <f t="shared" si="38"/>
        <v>3207734.0999999996</v>
      </c>
      <c r="E213" s="63">
        <f t="shared" si="38"/>
        <v>1876606.53</v>
      </c>
      <c r="F213" s="63">
        <f t="shared" si="38"/>
        <v>1331127.57</v>
      </c>
      <c r="G213" s="63">
        <f t="shared" si="38"/>
        <v>4011236.5599999996</v>
      </c>
      <c r="H213" s="63">
        <f t="shared" si="38"/>
        <v>2777492.96</v>
      </c>
      <c r="I213" s="63">
        <f t="shared" si="38"/>
        <v>6788729.5200000014</v>
      </c>
      <c r="J213" s="151" t="s">
        <v>533</v>
      </c>
    </row>
    <row r="214" spans="1:10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>
      <c r="A215" s="64" t="s">
        <v>228</v>
      </c>
      <c r="B215" s="63">
        <v>1539276.99</v>
      </c>
      <c r="C215" s="63">
        <v>239377.61</v>
      </c>
      <c r="D215" s="63">
        <v>182319.08</v>
      </c>
      <c r="E215" s="63">
        <v>105890.89</v>
      </c>
      <c r="F215" s="63">
        <v>76428.19</v>
      </c>
      <c r="G215" s="63">
        <f t="shared" ref="G215:H221" si="39">B215+E215</f>
        <v>1645167.88</v>
      </c>
      <c r="H215" s="63">
        <f t="shared" si="39"/>
        <v>315805.8</v>
      </c>
      <c r="I215" s="63">
        <f t="shared" ref="I215:I221" si="40">SUM(G215:H215)</f>
        <v>1960973.68</v>
      </c>
      <c r="J215" s="145" t="s">
        <v>537</v>
      </c>
    </row>
    <row r="216" spans="1:10">
      <c r="A216" s="64" t="s">
        <v>229</v>
      </c>
      <c r="B216" s="63">
        <v>258682.67</v>
      </c>
      <c r="C216" s="63">
        <v>33169.199999999997</v>
      </c>
      <c r="D216" s="63">
        <v>220417.12</v>
      </c>
      <c r="E216" s="63">
        <v>128018.28</v>
      </c>
      <c r="F216" s="63">
        <v>92398.84</v>
      </c>
      <c r="G216" s="63">
        <f t="shared" si="39"/>
        <v>386700.95</v>
      </c>
      <c r="H216" s="63">
        <f t="shared" si="39"/>
        <v>125568.04</v>
      </c>
      <c r="I216" s="63">
        <f t="shared" si="40"/>
        <v>512268.99</v>
      </c>
      <c r="J216" s="145" t="s">
        <v>538</v>
      </c>
    </row>
    <row r="217" spans="1:10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539</v>
      </c>
    </row>
    <row r="218" spans="1:10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641</v>
      </c>
    </row>
    <row r="219" spans="1:10">
      <c r="A219" s="64" t="s">
        <v>232</v>
      </c>
      <c r="B219" s="63">
        <v>52426.48</v>
      </c>
      <c r="C219" s="63">
        <v>0</v>
      </c>
      <c r="D219" s="63">
        <v>-7757.16</v>
      </c>
      <c r="E219" s="63">
        <v>-4505.3599999999997</v>
      </c>
      <c r="F219" s="63">
        <v>-3251.8</v>
      </c>
      <c r="G219" s="63">
        <f t="shared" si="39"/>
        <v>47921.120000000003</v>
      </c>
      <c r="H219" s="63">
        <f t="shared" si="39"/>
        <v>-3251.8</v>
      </c>
      <c r="I219" s="63">
        <f t="shared" si="40"/>
        <v>44669.32</v>
      </c>
      <c r="J219" s="145" t="s">
        <v>540</v>
      </c>
    </row>
    <row r="220" spans="1:10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642</v>
      </c>
    </row>
    <row r="221" spans="1:10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643</v>
      </c>
    </row>
    <row r="222" spans="1:10">
      <c r="A222" s="64" t="s">
        <v>235</v>
      </c>
      <c r="B222" s="63">
        <f>SUM(B215:B221)</f>
        <v>1850386.14</v>
      </c>
      <c r="C222" s="63">
        <f t="shared" ref="C222:I222" si="41">SUM(C215:C221)</f>
        <v>272546.81</v>
      </c>
      <c r="D222" s="63">
        <f t="shared" si="41"/>
        <v>394979.04</v>
      </c>
      <c r="E222" s="63">
        <f t="shared" si="41"/>
        <v>229403.81</v>
      </c>
      <c r="F222" s="63">
        <f t="shared" si="41"/>
        <v>165575.23000000001</v>
      </c>
      <c r="G222" s="63">
        <f t="shared" si="41"/>
        <v>2079789.95</v>
      </c>
      <c r="H222" s="63">
        <f t="shared" si="41"/>
        <v>438122.04</v>
      </c>
      <c r="I222" s="63">
        <f t="shared" si="41"/>
        <v>2517911.9899999998</v>
      </c>
      <c r="J222" s="151" t="s">
        <v>536</v>
      </c>
    </row>
    <row r="223" spans="1:10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>
      <c r="A224" s="70" t="s">
        <v>237</v>
      </c>
      <c r="B224" s="61">
        <v>6197441.5599999996</v>
      </c>
      <c r="C224" s="61">
        <v>905199.98</v>
      </c>
      <c r="D224" s="61">
        <v>0</v>
      </c>
      <c r="E224" s="61">
        <v>0</v>
      </c>
      <c r="F224" s="61">
        <v>0</v>
      </c>
      <c r="G224" s="61">
        <f t="shared" ref="G224:H224" si="42">B224+E224</f>
        <v>6197441.5599999996</v>
      </c>
      <c r="H224" s="61">
        <f t="shared" si="42"/>
        <v>905199.98</v>
      </c>
      <c r="I224" s="61">
        <f t="shared" ref="I224" si="43">SUM(G224:H224)</f>
        <v>7102641.5399999991</v>
      </c>
      <c r="J224" s="145" t="s">
        <v>542</v>
      </c>
    </row>
    <row r="225" spans="1:10">
      <c r="A225" s="64" t="s">
        <v>238</v>
      </c>
      <c r="B225" s="63">
        <f>SUM(B224)</f>
        <v>6197441.5599999996</v>
      </c>
      <c r="C225" s="63">
        <f t="shared" ref="C225:I225" si="44">SUM(C224)</f>
        <v>905199.98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6197441.5599999996</v>
      </c>
      <c r="H225" s="63">
        <f t="shared" si="44"/>
        <v>905199.98</v>
      </c>
      <c r="I225" s="63">
        <f t="shared" si="44"/>
        <v>7102641.5399999991</v>
      </c>
      <c r="J225" s="151" t="s">
        <v>541</v>
      </c>
    </row>
    <row r="226" spans="1:10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>
      <c r="A227" s="64" t="s">
        <v>240</v>
      </c>
      <c r="B227" s="63">
        <v>474881</v>
      </c>
      <c r="C227" s="63">
        <v>52788.69</v>
      </c>
      <c r="D227" s="63">
        <v>7719170.1299999999</v>
      </c>
      <c r="E227" s="63">
        <v>5121663.63</v>
      </c>
      <c r="F227" s="63">
        <v>2597506.5</v>
      </c>
      <c r="G227" s="63">
        <f t="shared" ref="G227:H239" si="45">B227+E227</f>
        <v>5596544.6299999999</v>
      </c>
      <c r="H227" s="63">
        <f t="shared" si="45"/>
        <v>2650295.19</v>
      </c>
      <c r="I227" s="63">
        <f t="shared" ref="I227:I239" si="46">SUM(G227:H227)</f>
        <v>8246839.8200000003</v>
      </c>
      <c r="J227" s="145" t="s">
        <v>544</v>
      </c>
    </row>
    <row r="228" spans="1:10">
      <c r="A228" s="64" t="s">
        <v>241</v>
      </c>
      <c r="B228" s="63">
        <v>14088.61</v>
      </c>
      <c r="C228" s="63">
        <v>26962.67</v>
      </c>
      <c r="D228" s="63">
        <v>898907.21</v>
      </c>
      <c r="E228" s="63">
        <v>596425.02</v>
      </c>
      <c r="F228" s="63">
        <v>302482.19</v>
      </c>
      <c r="G228" s="63">
        <f t="shared" si="45"/>
        <v>610513.63</v>
      </c>
      <c r="H228" s="63">
        <f t="shared" si="45"/>
        <v>329444.86</v>
      </c>
      <c r="I228" s="63">
        <f t="shared" si="46"/>
        <v>939958.49</v>
      </c>
      <c r="J228" s="145" t="s">
        <v>545</v>
      </c>
    </row>
    <row r="229" spans="1:10">
      <c r="A229" s="64" t="s">
        <v>242</v>
      </c>
      <c r="B229" s="63">
        <v>-10513.76</v>
      </c>
      <c r="C229" s="63">
        <v>-5332.15</v>
      </c>
      <c r="D229" s="63">
        <v>-2971407.18</v>
      </c>
      <c r="E229" s="63">
        <v>-1971528.63</v>
      </c>
      <c r="F229" s="63">
        <v>-999878.55</v>
      </c>
      <c r="G229" s="63">
        <f t="shared" si="45"/>
        <v>-1982042.39</v>
      </c>
      <c r="H229" s="63">
        <f t="shared" si="45"/>
        <v>-1005210.7000000001</v>
      </c>
      <c r="I229" s="63">
        <f t="shared" si="46"/>
        <v>-2987253.09</v>
      </c>
      <c r="J229" s="145" t="s">
        <v>546</v>
      </c>
    </row>
    <row r="230" spans="1:10">
      <c r="A230" s="64" t="s">
        <v>243</v>
      </c>
      <c r="B230" s="63">
        <v>65950.48</v>
      </c>
      <c r="C230" s="63">
        <v>11316.64</v>
      </c>
      <c r="D230" s="63">
        <v>999141.65</v>
      </c>
      <c r="E230" s="63">
        <v>662930.55000000005</v>
      </c>
      <c r="F230" s="63">
        <v>336211.1</v>
      </c>
      <c r="G230" s="63">
        <f t="shared" si="45"/>
        <v>728881.03</v>
      </c>
      <c r="H230" s="63">
        <f t="shared" si="45"/>
        <v>347527.74</v>
      </c>
      <c r="I230" s="63">
        <f t="shared" si="46"/>
        <v>1076408.77</v>
      </c>
      <c r="J230" s="145" t="s">
        <v>547</v>
      </c>
    </row>
    <row r="231" spans="1:10">
      <c r="A231" s="64" t="s">
        <v>244</v>
      </c>
      <c r="B231" s="63">
        <v>469952.08</v>
      </c>
      <c r="C231" s="63">
        <v>9481.18</v>
      </c>
      <c r="D231" s="63">
        <v>-16221.78</v>
      </c>
      <c r="E231" s="63">
        <v>-9747.65</v>
      </c>
      <c r="F231" s="63">
        <v>-6474.13</v>
      </c>
      <c r="G231" s="63">
        <f t="shared" si="45"/>
        <v>460204.43</v>
      </c>
      <c r="H231" s="63">
        <f t="shared" si="45"/>
        <v>3007.05</v>
      </c>
      <c r="I231" s="63">
        <f t="shared" si="46"/>
        <v>463211.48</v>
      </c>
      <c r="J231" s="145" t="s">
        <v>548</v>
      </c>
    </row>
    <row r="232" spans="1:10">
      <c r="A232" s="64" t="s">
        <v>245</v>
      </c>
      <c r="B232" s="63">
        <v>67869.38</v>
      </c>
      <c r="C232" s="63">
        <v>37673.69</v>
      </c>
      <c r="D232" s="63">
        <v>323176.63</v>
      </c>
      <c r="E232" s="63">
        <v>187701.02</v>
      </c>
      <c r="F232" s="63">
        <v>135475.60999999999</v>
      </c>
      <c r="G232" s="63">
        <f t="shared" si="45"/>
        <v>255570.4</v>
      </c>
      <c r="H232" s="63">
        <f t="shared" si="45"/>
        <v>173149.3</v>
      </c>
      <c r="I232" s="63">
        <f t="shared" si="46"/>
        <v>428719.69999999995</v>
      </c>
      <c r="J232" s="145" t="s">
        <v>549</v>
      </c>
    </row>
    <row r="233" spans="1:10">
      <c r="A233" s="64" t="s">
        <v>246</v>
      </c>
      <c r="B233" s="63">
        <v>1633823.36</v>
      </c>
      <c r="C233" s="63">
        <v>636118.30000000005</v>
      </c>
      <c r="D233" s="63">
        <v>1667865.21</v>
      </c>
      <c r="E233" s="63">
        <v>1074502.18</v>
      </c>
      <c r="F233" s="63">
        <v>593363.03</v>
      </c>
      <c r="G233" s="63">
        <f t="shared" si="45"/>
        <v>2708325.54</v>
      </c>
      <c r="H233" s="63">
        <f t="shared" si="45"/>
        <v>1229481.33</v>
      </c>
      <c r="I233" s="63">
        <f t="shared" si="46"/>
        <v>3937806.87</v>
      </c>
      <c r="J233" s="145" t="s">
        <v>550</v>
      </c>
    </row>
    <row r="234" spans="1:10">
      <c r="A234" s="64" t="s">
        <v>247</v>
      </c>
      <c r="B234" s="63">
        <v>581837.42000000004</v>
      </c>
      <c r="C234" s="63">
        <v>111856.3</v>
      </c>
      <c r="D234" s="63">
        <v>71514.149999999994</v>
      </c>
      <c r="E234" s="63">
        <v>47449.61</v>
      </c>
      <c r="F234" s="63">
        <v>24064.54</v>
      </c>
      <c r="G234" s="63">
        <f t="shared" si="45"/>
        <v>629287.03</v>
      </c>
      <c r="H234" s="63">
        <f t="shared" si="45"/>
        <v>135920.84</v>
      </c>
      <c r="I234" s="63">
        <f t="shared" si="46"/>
        <v>765207.87</v>
      </c>
      <c r="J234" s="145" t="s">
        <v>551</v>
      </c>
    </row>
    <row r="235" spans="1:10">
      <c r="A235" s="64" t="s">
        <v>248</v>
      </c>
      <c r="B235" s="63">
        <v>18712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18712</v>
      </c>
      <c r="H235" s="63">
        <f t="shared" si="45"/>
        <v>0</v>
      </c>
      <c r="I235" s="63">
        <f t="shared" si="46"/>
        <v>18712</v>
      </c>
      <c r="J235" s="145" t="s">
        <v>644</v>
      </c>
    </row>
    <row r="236" spans="1:10">
      <c r="A236" s="64" t="s">
        <v>249</v>
      </c>
      <c r="B236" s="63">
        <v>79885.56</v>
      </c>
      <c r="C236" s="63">
        <v>37001.599999999999</v>
      </c>
      <c r="D236" s="63">
        <v>1063568.26</v>
      </c>
      <c r="E236" s="63">
        <v>705677.52</v>
      </c>
      <c r="F236" s="63">
        <v>357890.74</v>
      </c>
      <c r="G236" s="63">
        <f t="shared" si="45"/>
        <v>785563.08000000007</v>
      </c>
      <c r="H236" s="63">
        <f t="shared" si="45"/>
        <v>394892.33999999997</v>
      </c>
      <c r="I236" s="63">
        <f t="shared" si="46"/>
        <v>1180455.42</v>
      </c>
      <c r="J236" s="145" t="s">
        <v>552</v>
      </c>
    </row>
    <row r="237" spans="1:10">
      <c r="A237" s="64" t="s">
        <v>250</v>
      </c>
      <c r="B237" s="63">
        <v>44546.25</v>
      </c>
      <c r="C237" s="63">
        <v>0</v>
      </c>
      <c r="D237" s="63">
        <v>721911.3</v>
      </c>
      <c r="E237" s="63">
        <v>478988.17</v>
      </c>
      <c r="F237" s="63">
        <v>242923.13</v>
      </c>
      <c r="G237" s="63">
        <f t="shared" si="45"/>
        <v>523534.42</v>
      </c>
      <c r="H237" s="63">
        <f t="shared" si="45"/>
        <v>242923.13</v>
      </c>
      <c r="I237" s="63">
        <f t="shared" si="46"/>
        <v>766457.55</v>
      </c>
      <c r="J237" s="145" t="s">
        <v>553</v>
      </c>
    </row>
    <row r="238" spans="1:10">
      <c r="A238" s="64" t="s">
        <v>251</v>
      </c>
      <c r="B238" s="63">
        <v>0</v>
      </c>
      <c r="C238" s="63">
        <v>71619.98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71619.98</v>
      </c>
      <c r="I238" s="63">
        <f t="shared" si="46"/>
        <v>71619.98</v>
      </c>
      <c r="J238" s="145" t="s">
        <v>554</v>
      </c>
    </row>
    <row r="239" spans="1:10">
      <c r="A239" s="64" t="s">
        <v>252</v>
      </c>
      <c r="B239" s="61">
        <v>47529.72</v>
      </c>
      <c r="C239" s="61">
        <v>0</v>
      </c>
      <c r="D239" s="61">
        <v>1903544.86</v>
      </c>
      <c r="E239" s="61">
        <v>1263001.95</v>
      </c>
      <c r="F239" s="61">
        <v>640542.91</v>
      </c>
      <c r="G239" s="61">
        <f t="shared" si="45"/>
        <v>1310531.67</v>
      </c>
      <c r="H239" s="61">
        <f t="shared" si="45"/>
        <v>640542.91</v>
      </c>
      <c r="I239" s="61">
        <f t="shared" si="46"/>
        <v>1951074.58</v>
      </c>
      <c r="J239" s="145" t="s">
        <v>555</v>
      </c>
    </row>
    <row r="240" spans="1:10">
      <c r="A240" s="64" t="s">
        <v>253</v>
      </c>
      <c r="B240" s="78">
        <f>SUM(B227:B239)</f>
        <v>3488562.1000000006</v>
      </c>
      <c r="C240" s="78">
        <f t="shared" ref="C240:I240" si="47">SUM(C227:C239)</f>
        <v>989486.9</v>
      </c>
      <c r="D240" s="78">
        <f t="shared" si="47"/>
        <v>12381170.440000001</v>
      </c>
      <c r="E240" s="78">
        <f t="shared" si="47"/>
        <v>8157063.3700000001</v>
      </c>
      <c r="F240" s="78">
        <f t="shared" si="47"/>
        <v>4224107.07</v>
      </c>
      <c r="G240" s="78">
        <f t="shared" si="47"/>
        <v>11645625.470000001</v>
      </c>
      <c r="H240" s="78">
        <f t="shared" si="47"/>
        <v>5213593.97</v>
      </c>
      <c r="I240" s="78">
        <f t="shared" si="47"/>
        <v>16859219.440000001</v>
      </c>
      <c r="J240" s="151" t="s">
        <v>543</v>
      </c>
    </row>
    <row r="241" spans="1:10" ht="15.75" thickBot="1">
      <c r="A241" s="64" t="s">
        <v>254</v>
      </c>
      <c r="B241" s="68">
        <f>B138+B168+B206+B213+B222+B225+B240</f>
        <v>31314353.210000001</v>
      </c>
      <c r="C241" s="68">
        <f t="shared" ref="C241:I241" si="48">C138+C168+C206+C213+C222+C225+C240</f>
        <v>7630811.5800000001</v>
      </c>
      <c r="D241" s="68">
        <f t="shared" si="48"/>
        <v>15983883.580000002</v>
      </c>
      <c r="E241" s="68">
        <f t="shared" si="48"/>
        <v>10263073.710000001</v>
      </c>
      <c r="F241" s="68">
        <f t="shared" si="48"/>
        <v>5720809.8700000001</v>
      </c>
      <c r="G241" s="68">
        <f t="shared" si="48"/>
        <v>41577426.919999994</v>
      </c>
      <c r="H241" s="68">
        <f t="shared" si="48"/>
        <v>13351621.449999999</v>
      </c>
      <c r="I241" s="68">
        <f t="shared" si="48"/>
        <v>54929048.370000005</v>
      </c>
      <c r="J241" s="151" t="s">
        <v>428</v>
      </c>
    </row>
    <row r="242" spans="1:10" ht="15.75" thickTop="1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>
      <c r="A245" s="64" t="s">
        <v>257</v>
      </c>
      <c r="B245" s="63">
        <v>28051730.34</v>
      </c>
      <c r="C245" s="63">
        <v>10227596.890000001</v>
      </c>
      <c r="D245" s="63">
        <v>2350110.4500000002</v>
      </c>
      <c r="E245" s="63">
        <v>1559298.28</v>
      </c>
      <c r="F245" s="63">
        <v>790812.17</v>
      </c>
      <c r="G245" s="63">
        <f t="shared" ref="G245:H246" si="49">B245+E245</f>
        <v>29611028.620000001</v>
      </c>
      <c r="H245" s="63">
        <f t="shared" si="49"/>
        <v>11018409.060000001</v>
      </c>
      <c r="I245" s="63">
        <f t="shared" ref="I245" si="50">SUM(G245:H245)</f>
        <v>40629437.68</v>
      </c>
      <c r="J245" s="145" t="s">
        <v>558</v>
      </c>
    </row>
    <row r="246" spans="1:10">
      <c r="A246" s="64" t="s">
        <v>258</v>
      </c>
      <c r="B246" s="61">
        <v>646246.86</v>
      </c>
      <c r="C246" s="61">
        <v>11085.27</v>
      </c>
      <c r="D246" s="61">
        <v>4446.58</v>
      </c>
      <c r="E246" s="61">
        <v>2950.31</v>
      </c>
      <c r="F246" s="61">
        <v>1496.27</v>
      </c>
      <c r="G246" s="61">
        <f t="shared" si="49"/>
        <v>649197.17000000004</v>
      </c>
      <c r="H246" s="61">
        <f t="shared" si="49"/>
        <v>12581.54</v>
      </c>
      <c r="I246" s="61">
        <f>SUM(G246:H246)</f>
        <v>661778.71000000008</v>
      </c>
      <c r="J246" s="145" t="s">
        <v>559</v>
      </c>
    </row>
    <row r="247" spans="1:10">
      <c r="A247" s="64" t="s">
        <v>259</v>
      </c>
      <c r="B247" s="63">
        <f>SUM(B245:B246)</f>
        <v>28697977.199999999</v>
      </c>
      <c r="C247" s="63">
        <f t="shared" ref="C247:I247" si="51">SUM(C245:C246)</f>
        <v>10238682.16</v>
      </c>
      <c r="D247" s="63">
        <f t="shared" si="51"/>
        <v>2354557.0300000003</v>
      </c>
      <c r="E247" s="63">
        <f t="shared" si="51"/>
        <v>1562248.59</v>
      </c>
      <c r="F247" s="63">
        <f t="shared" si="51"/>
        <v>792308.44000000006</v>
      </c>
      <c r="G247" s="63">
        <f t="shared" si="51"/>
        <v>30260225.790000003</v>
      </c>
      <c r="H247" s="63">
        <f t="shared" si="51"/>
        <v>11030990.6</v>
      </c>
      <c r="I247" s="63">
        <f t="shared" si="51"/>
        <v>41291216.390000001</v>
      </c>
      <c r="J247" s="151" t="s">
        <v>557</v>
      </c>
    </row>
    <row r="248" spans="1:10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>
      <c r="A249" s="64" t="s">
        <v>261</v>
      </c>
      <c r="B249" s="78">
        <v>1059652.53</v>
      </c>
      <c r="C249" s="78">
        <v>304170.69</v>
      </c>
      <c r="D249" s="78">
        <v>9517323.3800000008</v>
      </c>
      <c r="E249" s="78">
        <v>6314744.0599999996</v>
      </c>
      <c r="F249" s="78">
        <v>3202579.32</v>
      </c>
      <c r="G249" s="63">
        <f t="shared" ref="G249" si="52">B249+E249</f>
        <v>7374396.5899999999</v>
      </c>
      <c r="H249" s="63">
        <f t="shared" ref="H249" si="53">C249+F249</f>
        <v>3506750.01</v>
      </c>
      <c r="I249" s="63">
        <f t="shared" ref="I249" si="54">SUM(G249:H249)</f>
        <v>10881146.6</v>
      </c>
      <c r="J249" s="165" t="s">
        <v>663</v>
      </c>
    </row>
    <row r="250" spans="1:10">
      <c r="A250" s="64" t="s">
        <v>262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561</v>
      </c>
    </row>
    <row r="251" spans="1:10">
      <c r="A251" s="64" t="s">
        <v>263</v>
      </c>
      <c r="B251" s="61">
        <v>304599.53999999998</v>
      </c>
      <c r="C251" s="61">
        <v>19010.919999999998</v>
      </c>
      <c r="D251" s="61">
        <v>1812.9</v>
      </c>
      <c r="E251" s="61">
        <v>1202.8599999999999</v>
      </c>
      <c r="F251" s="61">
        <v>610.04</v>
      </c>
      <c r="G251" s="61">
        <f t="shared" si="55"/>
        <v>305802.39999999997</v>
      </c>
      <c r="H251" s="61">
        <f t="shared" si="55"/>
        <v>19620.96</v>
      </c>
      <c r="I251" s="61">
        <f t="shared" si="56"/>
        <v>325423.35999999999</v>
      </c>
      <c r="J251" s="145" t="s">
        <v>562</v>
      </c>
    </row>
    <row r="252" spans="1:10">
      <c r="A252" s="64" t="s">
        <v>264</v>
      </c>
      <c r="B252" s="63">
        <f>SUM(B249:B251)</f>
        <v>2361683.85</v>
      </c>
      <c r="C252" s="63">
        <f t="shared" ref="C252:I252" si="57">SUM(C249:C251)</f>
        <v>323181.61</v>
      </c>
      <c r="D252" s="63">
        <f t="shared" si="57"/>
        <v>9519136.2800000012</v>
      </c>
      <c r="E252" s="63">
        <f t="shared" si="57"/>
        <v>6315946.9199999999</v>
      </c>
      <c r="F252" s="63">
        <f t="shared" si="57"/>
        <v>3203189.36</v>
      </c>
      <c r="G252" s="63">
        <f t="shared" si="57"/>
        <v>8677630.7699999996</v>
      </c>
      <c r="H252" s="63">
        <f t="shared" si="57"/>
        <v>3526370.9699999997</v>
      </c>
      <c r="I252" s="63">
        <f t="shared" si="57"/>
        <v>12204001.739999998</v>
      </c>
      <c r="J252" s="151" t="s">
        <v>560</v>
      </c>
    </row>
    <row r="253" spans="1:10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>
      <c r="A254" s="64" t="s">
        <v>266</v>
      </c>
      <c r="B254" s="61">
        <v>2656379.71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2656379.71</v>
      </c>
      <c r="H254" s="61">
        <f t="shared" si="58"/>
        <v>0</v>
      </c>
      <c r="I254" s="61">
        <f t="shared" ref="I254" si="59">SUM(G254:H254)</f>
        <v>2656379.71</v>
      </c>
      <c r="J254" s="145" t="s">
        <v>564</v>
      </c>
    </row>
    <row r="255" spans="1:10">
      <c r="A255" s="64" t="s">
        <v>267</v>
      </c>
      <c r="B255" s="63">
        <f>SUM(B254)</f>
        <v>2656379.71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2656379.71</v>
      </c>
      <c r="H255" s="63">
        <f t="shared" si="60"/>
        <v>0</v>
      </c>
      <c r="I255" s="63">
        <f t="shared" si="60"/>
        <v>2656379.71</v>
      </c>
      <c r="J255" s="151" t="s">
        <v>563</v>
      </c>
    </row>
    <row r="256" spans="1:10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>
      <c r="A257" s="64" t="s">
        <v>269</v>
      </c>
      <c r="B257" s="63">
        <v>416354.75</v>
      </c>
      <c r="C257" s="63">
        <v>716939.46</v>
      </c>
      <c r="D257" s="63">
        <v>0</v>
      </c>
      <c r="E257" s="63">
        <v>0</v>
      </c>
      <c r="F257" s="63">
        <v>0</v>
      </c>
      <c r="G257" s="63">
        <f t="shared" ref="G257:H262" si="61">B257+E257</f>
        <v>416354.75</v>
      </c>
      <c r="H257" s="63">
        <f t="shared" si="61"/>
        <v>716939.46</v>
      </c>
      <c r="I257" s="63">
        <f t="shared" ref="I257:I262" si="62">SUM(G257:H257)</f>
        <v>1133294.21</v>
      </c>
      <c r="J257" s="145" t="s">
        <v>566</v>
      </c>
    </row>
    <row r="258" spans="1:10">
      <c r="A258" s="64" t="s">
        <v>270</v>
      </c>
      <c r="B258" s="63">
        <v>-4721660.4000000004</v>
      </c>
      <c r="C258" s="63">
        <v>-479829.24</v>
      </c>
      <c r="D258" s="63">
        <v>-3277365</v>
      </c>
      <c r="E258" s="63">
        <v>-2174531.6800000002</v>
      </c>
      <c r="F258" s="63">
        <v>-1102833.32</v>
      </c>
      <c r="G258" s="63">
        <f t="shared" si="61"/>
        <v>-6896192.0800000001</v>
      </c>
      <c r="H258" s="63">
        <f t="shared" si="61"/>
        <v>-1582662.56</v>
      </c>
      <c r="I258" s="63">
        <f t="shared" si="62"/>
        <v>-8478854.6400000006</v>
      </c>
      <c r="J258" s="145" t="s">
        <v>567</v>
      </c>
    </row>
    <row r="259" spans="1:10">
      <c r="A259" s="64" t="s">
        <v>271</v>
      </c>
      <c r="B259" s="63">
        <v>-62949.08</v>
      </c>
      <c r="C259" s="63">
        <v>2165.42</v>
      </c>
      <c r="D259" s="63">
        <v>0</v>
      </c>
      <c r="E259" s="63">
        <v>0</v>
      </c>
      <c r="F259" s="63">
        <v>0</v>
      </c>
      <c r="G259" s="63">
        <f t="shared" si="61"/>
        <v>-62949.08</v>
      </c>
      <c r="H259" s="63">
        <f t="shared" si="61"/>
        <v>2165.42</v>
      </c>
      <c r="I259" s="63">
        <f t="shared" si="62"/>
        <v>-60783.66</v>
      </c>
      <c r="J259" s="145" t="s">
        <v>568</v>
      </c>
    </row>
    <row r="260" spans="1:10">
      <c r="A260" s="64" t="s">
        <v>272</v>
      </c>
      <c r="B260" s="63">
        <v>-642.09</v>
      </c>
      <c r="C260" s="63">
        <v>7526.78</v>
      </c>
      <c r="D260" s="63">
        <v>0</v>
      </c>
      <c r="E260" s="63">
        <v>0</v>
      </c>
      <c r="F260" s="63">
        <v>0</v>
      </c>
      <c r="G260" s="63">
        <f t="shared" si="61"/>
        <v>-642.09</v>
      </c>
      <c r="H260" s="63">
        <f t="shared" si="61"/>
        <v>7526.78</v>
      </c>
      <c r="I260" s="63">
        <f t="shared" si="62"/>
        <v>6884.69</v>
      </c>
      <c r="J260" s="145" t="s">
        <v>569</v>
      </c>
    </row>
    <row r="261" spans="1:10">
      <c r="A261" s="64" t="s">
        <v>273</v>
      </c>
      <c r="B261" s="63">
        <v>-3.21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-3.21</v>
      </c>
      <c r="H261" s="63">
        <f t="shared" si="61"/>
        <v>0</v>
      </c>
      <c r="I261" s="63">
        <f t="shared" si="62"/>
        <v>-3.21</v>
      </c>
      <c r="J261" s="145" t="s">
        <v>570</v>
      </c>
    </row>
    <row r="262" spans="1:10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>
      <c r="A263" s="64" t="s">
        <v>275</v>
      </c>
      <c r="B263" s="63">
        <f>SUM(B257:B262)</f>
        <v>-4368900.03</v>
      </c>
      <c r="C263" s="63">
        <f t="shared" ref="C263:I263" si="63">SUM(C257:C262)</f>
        <v>246802.41999999998</v>
      </c>
      <c r="D263" s="63">
        <f t="shared" si="63"/>
        <v>-3277365</v>
      </c>
      <c r="E263" s="63">
        <f t="shared" si="63"/>
        <v>-2174531.6800000002</v>
      </c>
      <c r="F263" s="63">
        <f t="shared" si="63"/>
        <v>-1102833.32</v>
      </c>
      <c r="G263" s="63">
        <f t="shared" si="63"/>
        <v>-6543431.71</v>
      </c>
      <c r="H263" s="63">
        <f t="shared" si="63"/>
        <v>-856030.9</v>
      </c>
      <c r="I263" s="63">
        <f t="shared" si="63"/>
        <v>-7399462.6100000003</v>
      </c>
      <c r="J263" s="151" t="s">
        <v>565</v>
      </c>
    </row>
    <row r="264" spans="1:10" ht="15.75" thickBot="1">
      <c r="A264" s="64" t="s">
        <v>276</v>
      </c>
      <c r="B264" s="68">
        <f>B247+B252+B255+B263</f>
        <v>29347140.729999997</v>
      </c>
      <c r="C264" s="68">
        <f t="shared" ref="C264:I264" si="64">C247+C252+C255+C263</f>
        <v>10808666.189999999</v>
      </c>
      <c r="D264" s="68">
        <f t="shared" si="64"/>
        <v>8596328.3100000024</v>
      </c>
      <c r="E264" s="68">
        <f t="shared" si="64"/>
        <v>5703663.8300000001</v>
      </c>
      <c r="F264" s="68">
        <f t="shared" si="64"/>
        <v>2892664.4799999995</v>
      </c>
      <c r="G264" s="68">
        <f t="shared" si="64"/>
        <v>35050804.560000002</v>
      </c>
      <c r="H264" s="68">
        <f t="shared" si="64"/>
        <v>13701330.67</v>
      </c>
      <c r="I264" s="68">
        <f t="shared" si="64"/>
        <v>48752135.229999997</v>
      </c>
      <c r="J264" s="151" t="s">
        <v>556</v>
      </c>
    </row>
    <row r="265" spans="1:10" ht="15.75" thickTop="1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>
      <c r="A266" s="65" t="s">
        <v>673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>
      <c r="A267" s="64" t="s">
        <v>674</v>
      </c>
      <c r="B267" s="61">
        <v>15841445.5</v>
      </c>
      <c r="C267" s="61">
        <v>5774457.8600000003</v>
      </c>
      <c r="D267" s="61">
        <v>515729.55</v>
      </c>
      <c r="E267" s="61">
        <v>332442.68</v>
      </c>
      <c r="F267" s="61">
        <v>183286.87</v>
      </c>
      <c r="G267" s="61">
        <f t="shared" ref="G267:H267" si="65">B267+E267</f>
        <v>16173888.18</v>
      </c>
      <c r="H267" s="61">
        <f t="shared" si="65"/>
        <v>5957744.7300000004</v>
      </c>
      <c r="I267" s="61">
        <f t="shared" ref="I267" si="66">SUM(G267:H267)</f>
        <v>22131632.91</v>
      </c>
      <c r="J267" s="142" t="s">
        <v>575</v>
      </c>
    </row>
    <row r="268" spans="1:10">
      <c r="A268" s="64" t="s">
        <v>675</v>
      </c>
      <c r="B268" s="63">
        <f>SUM(B267)</f>
        <v>15841445.5</v>
      </c>
      <c r="C268" s="63">
        <f t="shared" ref="C268:I268" si="67">SUM(C267)</f>
        <v>5774457.8600000003</v>
      </c>
      <c r="D268" s="63">
        <f t="shared" si="67"/>
        <v>515729.55</v>
      </c>
      <c r="E268" s="63">
        <f t="shared" si="67"/>
        <v>332442.68</v>
      </c>
      <c r="F268" s="63">
        <f t="shared" si="67"/>
        <v>183286.87</v>
      </c>
      <c r="G268" s="63">
        <f>SUM(G267)</f>
        <v>16173888.18</v>
      </c>
      <c r="H268" s="63">
        <f t="shared" si="67"/>
        <v>5957744.7300000004</v>
      </c>
      <c r="I268" s="63">
        <f t="shared" si="67"/>
        <v>22131632.91</v>
      </c>
      <c r="J268" s="151" t="s">
        <v>574</v>
      </c>
    </row>
    <row r="269" spans="1:10">
      <c r="A269" s="65" t="s">
        <v>676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>
      <c r="A271" s="64" t="s">
        <v>677</v>
      </c>
      <c r="B271" s="63">
        <v>-25583.48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8">B271+E271</f>
        <v>-25583.48</v>
      </c>
      <c r="H271" s="63">
        <f t="shared" si="68"/>
        <v>0</v>
      </c>
      <c r="I271" s="63">
        <f t="shared" ref="I271:I272" si="69">SUM(G271:H271)</f>
        <v>-25583.48</v>
      </c>
      <c r="J271" s="142" t="s">
        <v>645</v>
      </c>
    </row>
    <row r="272" spans="1:10">
      <c r="A272" s="64" t="s">
        <v>677</v>
      </c>
      <c r="B272" s="61">
        <v>5248846.3</v>
      </c>
      <c r="C272" s="61">
        <v>-140845.85999999999</v>
      </c>
      <c r="D272" s="61">
        <v>0</v>
      </c>
      <c r="E272" s="61">
        <v>0</v>
      </c>
      <c r="F272" s="61">
        <v>0</v>
      </c>
      <c r="G272" s="61">
        <f t="shared" si="68"/>
        <v>5248846.3</v>
      </c>
      <c r="H272" s="61">
        <f t="shared" si="68"/>
        <v>-140845.85999999999</v>
      </c>
      <c r="I272" s="61">
        <f t="shared" si="69"/>
        <v>5108000.4399999995</v>
      </c>
      <c r="J272" s="142" t="s">
        <v>577</v>
      </c>
    </row>
    <row r="273" spans="1:10">
      <c r="A273" s="64" t="s">
        <v>278</v>
      </c>
      <c r="B273" s="63">
        <f>SUM(B270:B272)</f>
        <v>5223262.8199999994</v>
      </c>
      <c r="C273" s="63">
        <f t="shared" ref="C273:H273" si="70">SUM(C270:C272)</f>
        <v>-140845.85999999999</v>
      </c>
      <c r="D273" s="63">
        <f t="shared" si="70"/>
        <v>0</v>
      </c>
      <c r="E273" s="63">
        <f t="shared" si="70"/>
        <v>0</v>
      </c>
      <c r="F273" s="63">
        <f t="shared" si="70"/>
        <v>0</v>
      </c>
      <c r="G273" s="63">
        <f t="shared" si="70"/>
        <v>5223262.8199999994</v>
      </c>
      <c r="H273" s="63">
        <f t="shared" si="70"/>
        <v>-140845.85999999999</v>
      </c>
      <c r="I273" s="63">
        <f>SUM(I270:I272)</f>
        <v>5082416.959999999</v>
      </c>
      <c r="J273" s="151" t="s">
        <v>576</v>
      </c>
    </row>
    <row r="274" spans="1:10">
      <c r="A274" s="65" t="s">
        <v>678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>
      <c r="A275" s="64" t="s">
        <v>679</v>
      </c>
      <c r="B275" s="63">
        <v>4903570.22</v>
      </c>
      <c r="C275" s="63">
        <v>3179923.43</v>
      </c>
      <c r="D275" s="63">
        <v>0</v>
      </c>
      <c r="E275" s="63">
        <v>0</v>
      </c>
      <c r="F275" s="63">
        <v>0</v>
      </c>
      <c r="G275" s="63">
        <f t="shared" ref="G275:H277" si="71">B275+E275</f>
        <v>4903570.22</v>
      </c>
      <c r="H275" s="63">
        <f t="shared" si="71"/>
        <v>3179923.43</v>
      </c>
      <c r="I275" s="63">
        <f t="shared" ref="I275:I277" si="72">SUM(G275:H275)</f>
        <v>8083493.6500000004</v>
      </c>
      <c r="J275" s="142" t="s">
        <v>579</v>
      </c>
    </row>
    <row r="276" spans="1:10">
      <c r="A276" s="64" t="s">
        <v>680</v>
      </c>
      <c r="B276" s="63">
        <v>-8382755.6799999997</v>
      </c>
      <c r="C276" s="63">
        <v>-2329141.19</v>
      </c>
      <c r="D276" s="63">
        <v>0</v>
      </c>
      <c r="E276" s="63">
        <v>0</v>
      </c>
      <c r="F276" s="63">
        <v>0</v>
      </c>
      <c r="G276" s="63">
        <f t="shared" si="71"/>
        <v>-8382755.6799999997</v>
      </c>
      <c r="H276" s="63">
        <f t="shared" si="71"/>
        <v>-2329141.19</v>
      </c>
      <c r="I276" s="63">
        <f t="shared" si="72"/>
        <v>-10711896.869999999</v>
      </c>
      <c r="J276" s="142" t="s">
        <v>580</v>
      </c>
    </row>
    <row r="277" spans="1:10">
      <c r="A277" s="64" t="s">
        <v>681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1"/>
        <v>0</v>
      </c>
      <c r="H277" s="61">
        <f t="shared" si="71"/>
        <v>0</v>
      </c>
      <c r="I277" s="61">
        <f t="shared" si="72"/>
        <v>0</v>
      </c>
      <c r="J277" s="142" t="s">
        <v>646</v>
      </c>
    </row>
    <row r="278" spans="1:10">
      <c r="A278" s="64" t="s">
        <v>279</v>
      </c>
      <c r="B278" s="63">
        <f>SUM(B275:B277)</f>
        <v>-3479185.46</v>
      </c>
      <c r="C278" s="63">
        <f t="shared" ref="C278:I278" si="73">SUM(C275:C277)</f>
        <v>850782.24000000022</v>
      </c>
      <c r="D278" s="63">
        <f t="shared" si="73"/>
        <v>0</v>
      </c>
      <c r="E278" s="63">
        <f t="shared" si="73"/>
        <v>0</v>
      </c>
      <c r="F278" s="63">
        <f t="shared" si="73"/>
        <v>0</v>
      </c>
      <c r="G278" s="63">
        <f t="shared" si="73"/>
        <v>-3479185.46</v>
      </c>
      <c r="H278" s="63">
        <f t="shared" si="73"/>
        <v>850782.24000000022</v>
      </c>
      <c r="I278" s="63">
        <f t="shared" si="73"/>
        <v>-2628403.2199999988</v>
      </c>
      <c r="J278" s="151" t="s">
        <v>578</v>
      </c>
    </row>
    <row r="279" spans="1:10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>
      <c r="A280" s="60" t="s">
        <v>6</v>
      </c>
      <c r="B280" s="59">
        <f t="shared" ref="B280:I280" si="74">B65-B241-B264-B268-B273-B278</f>
        <v>30380844.830000021</v>
      </c>
      <c r="C280" s="59">
        <f t="shared" si="74"/>
        <v>11526084.070000002</v>
      </c>
      <c r="D280" s="59">
        <f t="shared" si="74"/>
        <v>-25095941.440000005</v>
      </c>
      <c r="E280" s="59">
        <f t="shared" si="74"/>
        <v>-16299180.220000001</v>
      </c>
      <c r="F280" s="59">
        <f t="shared" si="74"/>
        <v>-8796761.2199999988</v>
      </c>
      <c r="G280" s="59">
        <f t="shared" si="74"/>
        <v>14081664.610000014</v>
      </c>
      <c r="H280" s="59">
        <f t="shared" si="74"/>
        <v>2729322.8499999982</v>
      </c>
      <c r="I280" s="59">
        <f t="shared" si="74"/>
        <v>16810987.459999979</v>
      </c>
      <c r="J280" s="151" t="s">
        <v>387</v>
      </c>
    </row>
    <row r="281" spans="1:10" ht="15.75" thickTop="1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>
      <c r="A283" s="65" t="s">
        <v>669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>
      <c r="A284" s="64" t="s">
        <v>670</v>
      </c>
      <c r="B284" s="63">
        <v>6900432.5899999999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5">B284+E284</f>
        <v>6900432.5899999999</v>
      </c>
      <c r="H284" s="63">
        <f t="shared" si="75"/>
        <v>0</v>
      </c>
      <c r="I284" s="63">
        <f t="shared" ref="I284:I285" si="76">SUM(G284:H284)</f>
        <v>6900432.5899999999</v>
      </c>
      <c r="J284" s="145" t="s">
        <v>572</v>
      </c>
    </row>
    <row r="285" spans="1:10">
      <c r="A285" s="64" t="s">
        <v>671</v>
      </c>
      <c r="B285" s="61">
        <v>786087.41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5"/>
        <v>786087.41</v>
      </c>
      <c r="H285" s="61">
        <f t="shared" si="75"/>
        <v>0</v>
      </c>
      <c r="I285" s="61">
        <f t="shared" si="76"/>
        <v>786087.41</v>
      </c>
      <c r="J285" s="145" t="s">
        <v>573</v>
      </c>
    </row>
    <row r="286" spans="1:10">
      <c r="A286" s="64" t="s">
        <v>672</v>
      </c>
      <c r="B286" s="63">
        <f>SUM(B284:B285)</f>
        <v>7686520</v>
      </c>
      <c r="C286" s="63">
        <f t="shared" ref="C286:I286" si="77">SUM(C284:C285)</f>
        <v>0</v>
      </c>
      <c r="D286" s="63">
        <f t="shared" si="77"/>
        <v>0</v>
      </c>
      <c r="E286" s="63">
        <f t="shared" si="77"/>
        <v>0</v>
      </c>
      <c r="F286" s="63">
        <f t="shared" si="77"/>
        <v>0</v>
      </c>
      <c r="G286" s="63">
        <f t="shared" si="77"/>
        <v>7686520</v>
      </c>
      <c r="H286" s="63">
        <f t="shared" si="77"/>
        <v>0</v>
      </c>
      <c r="I286" s="63">
        <f t="shared" si="77"/>
        <v>7686520</v>
      </c>
      <c r="J286" s="151" t="s">
        <v>571</v>
      </c>
    </row>
    <row r="287" spans="1:10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>
      <c r="A288" s="64" t="s">
        <v>281</v>
      </c>
      <c r="B288" s="63">
        <v>26299.52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8">B288+E288</f>
        <v>26299.52</v>
      </c>
      <c r="H288" s="63">
        <f t="shared" si="78"/>
        <v>0</v>
      </c>
      <c r="I288" s="63">
        <f t="shared" ref="I288:I311" si="79">SUM(G288:H288)</f>
        <v>26299.52</v>
      </c>
      <c r="J288" s="148" t="s">
        <v>583</v>
      </c>
    </row>
    <row r="289" spans="1:10">
      <c r="A289" s="64" t="s">
        <v>282</v>
      </c>
      <c r="B289" s="63">
        <v>0</v>
      </c>
      <c r="C289" s="63">
        <v>0</v>
      </c>
      <c r="D289" s="63">
        <v>-3317693.98</v>
      </c>
      <c r="E289" s="63">
        <v>-2201289.96</v>
      </c>
      <c r="F289" s="63">
        <v>-1116404.02</v>
      </c>
      <c r="G289" s="63">
        <f t="shared" si="78"/>
        <v>-2201289.96</v>
      </c>
      <c r="H289" s="63">
        <f t="shared" si="78"/>
        <v>-1116404.02</v>
      </c>
      <c r="I289" s="63">
        <f t="shared" si="79"/>
        <v>-3317693.98</v>
      </c>
      <c r="J289" s="148" t="s">
        <v>584</v>
      </c>
    </row>
    <row r="290" spans="1:10">
      <c r="A290" s="64" t="s">
        <v>283</v>
      </c>
      <c r="B290" s="63">
        <v>0</v>
      </c>
      <c r="C290" s="63">
        <v>0</v>
      </c>
      <c r="D290" s="63">
        <v>-335412.78999999998</v>
      </c>
      <c r="E290" s="63">
        <v>-222546.39</v>
      </c>
      <c r="F290" s="63">
        <v>-112866.4</v>
      </c>
      <c r="G290" s="63">
        <f t="shared" si="78"/>
        <v>-222546.39</v>
      </c>
      <c r="H290" s="63">
        <f t="shared" si="78"/>
        <v>-112866.4</v>
      </c>
      <c r="I290" s="63">
        <f t="shared" si="79"/>
        <v>-335412.79000000004</v>
      </c>
      <c r="J290" s="148" t="s">
        <v>585</v>
      </c>
    </row>
    <row r="291" spans="1:10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647</v>
      </c>
    </row>
    <row r="292" spans="1:10">
      <c r="A292" s="64" t="s">
        <v>285</v>
      </c>
      <c r="B292" s="63">
        <v>0</v>
      </c>
      <c r="C292" s="63">
        <v>0</v>
      </c>
      <c r="D292" s="63">
        <v>444.94</v>
      </c>
      <c r="E292" s="63">
        <v>295.22000000000003</v>
      </c>
      <c r="F292" s="63">
        <v>149.72</v>
      </c>
      <c r="G292" s="63">
        <f t="shared" si="78"/>
        <v>295.22000000000003</v>
      </c>
      <c r="H292" s="63">
        <f t="shared" si="78"/>
        <v>149.72</v>
      </c>
      <c r="I292" s="63">
        <f t="shared" si="79"/>
        <v>444.94000000000005</v>
      </c>
      <c r="J292" s="148" t="s">
        <v>586</v>
      </c>
    </row>
    <row r="293" spans="1:10">
      <c r="A293" s="64" t="s">
        <v>286</v>
      </c>
      <c r="B293" s="63">
        <v>0</v>
      </c>
      <c r="C293" s="63">
        <v>0</v>
      </c>
      <c r="D293" s="63">
        <v>5854.45</v>
      </c>
      <c r="E293" s="63">
        <v>3884.42</v>
      </c>
      <c r="F293" s="63">
        <v>1970.03</v>
      </c>
      <c r="G293" s="63">
        <f t="shared" si="78"/>
        <v>3884.42</v>
      </c>
      <c r="H293" s="63">
        <f t="shared" si="78"/>
        <v>1970.03</v>
      </c>
      <c r="I293" s="63">
        <f t="shared" si="79"/>
        <v>5854.45</v>
      </c>
      <c r="J293" s="148" t="s">
        <v>587</v>
      </c>
    </row>
    <row r="294" spans="1:10">
      <c r="A294" s="64" t="s">
        <v>287</v>
      </c>
      <c r="B294" s="63">
        <v>0</v>
      </c>
      <c r="C294" s="63">
        <v>0</v>
      </c>
      <c r="D294" s="63">
        <v>-1540630.49</v>
      </c>
      <c r="E294" s="63">
        <v>-1022208.33</v>
      </c>
      <c r="F294" s="63">
        <v>-518422.16</v>
      </c>
      <c r="G294" s="63">
        <f t="shared" si="78"/>
        <v>-1022208.33</v>
      </c>
      <c r="H294" s="63">
        <f t="shared" si="78"/>
        <v>-518422.16</v>
      </c>
      <c r="I294" s="63">
        <f t="shared" si="79"/>
        <v>-1540630.49</v>
      </c>
      <c r="J294" s="148" t="s">
        <v>588</v>
      </c>
    </row>
    <row r="295" spans="1:10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>
      <c r="A296" s="64" t="s">
        <v>289</v>
      </c>
      <c r="B296" s="63">
        <v>0</v>
      </c>
      <c r="C296" s="63">
        <v>0</v>
      </c>
      <c r="D296" s="63">
        <v>1963365.22</v>
      </c>
      <c r="E296" s="63">
        <v>1302692.8500000001</v>
      </c>
      <c r="F296" s="63">
        <v>660672.37</v>
      </c>
      <c r="G296" s="63">
        <f t="shared" si="78"/>
        <v>1302692.8500000001</v>
      </c>
      <c r="H296" s="63">
        <f t="shared" si="78"/>
        <v>660672.37</v>
      </c>
      <c r="I296" s="63">
        <f t="shared" si="79"/>
        <v>1963365.2200000002</v>
      </c>
      <c r="J296" s="148" t="s">
        <v>589</v>
      </c>
    </row>
    <row r="297" spans="1:10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8"/>
        <v>0</v>
      </c>
      <c r="H297" s="63">
        <f t="shared" si="78"/>
        <v>0</v>
      </c>
      <c r="I297" s="63">
        <f t="shared" si="79"/>
        <v>0</v>
      </c>
      <c r="J297" s="148" t="s">
        <v>590</v>
      </c>
    </row>
    <row r="298" spans="1:10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8"/>
        <v>0</v>
      </c>
      <c r="H298" s="63">
        <f t="shared" si="78"/>
        <v>0</v>
      </c>
      <c r="I298" s="63">
        <f t="shared" si="79"/>
        <v>0</v>
      </c>
      <c r="J298" s="148" t="s">
        <v>591</v>
      </c>
    </row>
    <row r="299" spans="1:10">
      <c r="A299" s="64" t="s">
        <v>292</v>
      </c>
      <c r="B299" s="63">
        <v>68364.02</v>
      </c>
      <c r="C299" s="63">
        <v>26153</v>
      </c>
      <c r="D299" s="63">
        <v>-1100081.74</v>
      </c>
      <c r="E299" s="63">
        <v>-729904.25</v>
      </c>
      <c r="F299" s="63">
        <v>-370177.49</v>
      </c>
      <c r="G299" s="63">
        <f t="shared" si="78"/>
        <v>-661540.23</v>
      </c>
      <c r="H299" s="63">
        <f t="shared" si="78"/>
        <v>-344024.49</v>
      </c>
      <c r="I299" s="63">
        <f t="shared" si="79"/>
        <v>-1005564.72</v>
      </c>
      <c r="J299" s="148" t="s">
        <v>592</v>
      </c>
    </row>
    <row r="300" spans="1:10">
      <c r="A300" s="64" t="s">
        <v>293</v>
      </c>
      <c r="B300" s="63">
        <v>-990675.26</v>
      </c>
      <c r="C300" s="63">
        <v>-859423.11</v>
      </c>
      <c r="D300" s="63">
        <v>-189486.15</v>
      </c>
      <c r="E300" s="63">
        <v>-125724.06</v>
      </c>
      <c r="F300" s="63">
        <v>-63762.09</v>
      </c>
      <c r="G300" s="63">
        <f t="shared" si="78"/>
        <v>-1116399.32</v>
      </c>
      <c r="H300" s="63">
        <f t="shared" si="78"/>
        <v>-923185.2</v>
      </c>
      <c r="I300" s="63">
        <f t="shared" si="79"/>
        <v>-2039584.52</v>
      </c>
      <c r="J300" s="148" t="s">
        <v>593</v>
      </c>
    </row>
    <row r="301" spans="1:10">
      <c r="A301" s="64" t="s">
        <v>294</v>
      </c>
      <c r="B301" s="63">
        <v>-13786.17</v>
      </c>
      <c r="C301" s="63">
        <v>0</v>
      </c>
      <c r="D301" s="63">
        <v>-30.79</v>
      </c>
      <c r="E301" s="63">
        <v>-20.43</v>
      </c>
      <c r="F301" s="63">
        <v>-10.36</v>
      </c>
      <c r="G301" s="63">
        <f t="shared" si="78"/>
        <v>-13806.6</v>
      </c>
      <c r="H301" s="63">
        <f t="shared" si="78"/>
        <v>-10.36</v>
      </c>
      <c r="I301" s="63">
        <f t="shared" si="79"/>
        <v>-13816.960000000001</v>
      </c>
      <c r="J301" s="148" t="s">
        <v>594</v>
      </c>
    </row>
    <row r="302" spans="1:10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648</v>
      </c>
    </row>
    <row r="303" spans="1:10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649</v>
      </c>
    </row>
    <row r="304" spans="1:10">
      <c r="A304" s="64" t="s">
        <v>297</v>
      </c>
      <c r="B304" s="63">
        <v>-220176.68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-220176.68</v>
      </c>
      <c r="H304" s="63">
        <f t="shared" si="78"/>
        <v>0</v>
      </c>
      <c r="I304" s="63">
        <f t="shared" si="79"/>
        <v>-220176.68</v>
      </c>
      <c r="J304" s="148" t="s">
        <v>595</v>
      </c>
    </row>
    <row r="305" spans="1:10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650</v>
      </c>
    </row>
    <row r="307" spans="1:10">
      <c r="A307" s="64" t="s">
        <v>300</v>
      </c>
      <c r="B307" s="63">
        <v>0</v>
      </c>
      <c r="C307" s="63">
        <v>0</v>
      </c>
      <c r="D307" s="63">
        <v>3948.45</v>
      </c>
      <c r="E307" s="63">
        <v>2619.8000000000002</v>
      </c>
      <c r="F307" s="63">
        <v>1328.65</v>
      </c>
      <c r="G307" s="63">
        <f t="shared" si="78"/>
        <v>2619.8000000000002</v>
      </c>
      <c r="H307" s="63">
        <f t="shared" si="78"/>
        <v>1328.65</v>
      </c>
      <c r="I307" s="63">
        <f t="shared" si="79"/>
        <v>3948.4500000000003</v>
      </c>
      <c r="J307" s="148" t="s">
        <v>596</v>
      </c>
    </row>
    <row r="308" spans="1:10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8"/>
        <v>0</v>
      </c>
      <c r="H308" s="63">
        <f t="shared" si="78"/>
        <v>0</v>
      </c>
      <c r="I308" s="63">
        <f t="shared" si="79"/>
        <v>0</v>
      </c>
      <c r="J308" s="148" t="s">
        <v>597</v>
      </c>
    </row>
    <row r="309" spans="1:10">
      <c r="A309" s="64" t="s">
        <v>302</v>
      </c>
      <c r="B309" s="63">
        <v>0</v>
      </c>
      <c r="C309" s="63">
        <v>0</v>
      </c>
      <c r="D309" s="63">
        <v>0</v>
      </c>
      <c r="E309" s="63">
        <v>0</v>
      </c>
      <c r="F309" s="63">
        <v>0</v>
      </c>
      <c r="G309" s="63">
        <f t="shared" si="78"/>
        <v>0</v>
      </c>
      <c r="H309" s="63">
        <f t="shared" si="78"/>
        <v>0</v>
      </c>
      <c r="I309" s="63">
        <f t="shared" si="79"/>
        <v>0</v>
      </c>
      <c r="J309" s="148" t="s">
        <v>598</v>
      </c>
    </row>
    <row r="310" spans="1:10">
      <c r="A310" s="64" t="s">
        <v>303</v>
      </c>
      <c r="B310" s="63">
        <v>2307.98</v>
      </c>
      <c r="C310" s="63">
        <v>1170.5</v>
      </c>
      <c r="D310" s="63">
        <v>486921.92</v>
      </c>
      <c r="E310" s="63">
        <v>323072.75</v>
      </c>
      <c r="F310" s="63">
        <v>163849.17000000001</v>
      </c>
      <c r="G310" s="63">
        <f t="shared" si="78"/>
        <v>325380.73</v>
      </c>
      <c r="H310" s="63">
        <f t="shared" si="78"/>
        <v>165019.67000000001</v>
      </c>
      <c r="I310" s="63">
        <f t="shared" si="79"/>
        <v>490400.4</v>
      </c>
      <c r="J310" s="148" t="s">
        <v>599</v>
      </c>
    </row>
    <row r="311" spans="1:10">
      <c r="A311" s="64" t="s">
        <v>304</v>
      </c>
      <c r="B311" s="166">
        <v>0</v>
      </c>
      <c r="C311" s="166">
        <v>0</v>
      </c>
      <c r="D311" s="166">
        <v>1419857.49</v>
      </c>
      <c r="E311" s="166">
        <v>942075.47</v>
      </c>
      <c r="F311" s="166">
        <v>477782.02</v>
      </c>
      <c r="G311" s="61">
        <f t="shared" si="78"/>
        <v>942075.47</v>
      </c>
      <c r="H311" s="61">
        <f t="shared" si="78"/>
        <v>477782.02</v>
      </c>
      <c r="I311" s="61">
        <f t="shared" si="79"/>
        <v>1419857.49</v>
      </c>
      <c r="J311" s="148" t="s">
        <v>600</v>
      </c>
    </row>
    <row r="312" spans="1:10">
      <c r="A312" s="64" t="s">
        <v>305</v>
      </c>
      <c r="B312" s="63">
        <f>SUM(B288:B311)</f>
        <v>-1127666.5900000001</v>
      </c>
      <c r="C312" s="63">
        <f t="shared" ref="C312:I312" si="80">SUM(C288:C311)</f>
        <v>-832099.61</v>
      </c>
      <c r="D312" s="63">
        <f t="shared" si="80"/>
        <v>-2602943.4700000007</v>
      </c>
      <c r="E312" s="63">
        <f t="shared" si="80"/>
        <v>-1727052.9100000004</v>
      </c>
      <c r="F312" s="63">
        <f t="shared" si="80"/>
        <v>-875890.56000000029</v>
      </c>
      <c r="G312" s="63">
        <f t="shared" si="80"/>
        <v>-2854719.5</v>
      </c>
      <c r="H312" s="63">
        <f t="shared" si="80"/>
        <v>-1707990.17</v>
      </c>
      <c r="I312" s="63">
        <f t="shared" si="80"/>
        <v>-4562709.6699999981</v>
      </c>
      <c r="J312" s="151" t="s">
        <v>582</v>
      </c>
    </row>
    <row r="313" spans="1:10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1">B314+E314</f>
        <v>12561428.109999999</v>
      </c>
      <c r="H314" s="63">
        <f t="shared" si="81"/>
        <v>6370641.3899999997</v>
      </c>
      <c r="I314" s="63">
        <f t="shared" ref="I314:I322" si="82">SUM(G314:H314)</f>
        <v>18932069.5</v>
      </c>
      <c r="J314" s="148" t="s">
        <v>602</v>
      </c>
    </row>
    <row r="315" spans="1:10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1"/>
        <v>0</v>
      </c>
      <c r="H315" s="63">
        <f t="shared" si="81"/>
        <v>0</v>
      </c>
      <c r="I315" s="63">
        <f t="shared" si="82"/>
        <v>0</v>
      </c>
      <c r="J315" s="150"/>
    </row>
    <row r="316" spans="1:10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f t="shared" si="81"/>
        <v>137215.34</v>
      </c>
      <c r="H316" s="63">
        <f t="shared" si="81"/>
        <v>69589.990000000005</v>
      </c>
      <c r="I316" s="63">
        <f t="shared" si="82"/>
        <v>206805.33000000002</v>
      </c>
      <c r="J316" s="148" t="s">
        <v>603</v>
      </c>
    </row>
    <row r="317" spans="1:10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1"/>
        <v>120856.94</v>
      </c>
      <c r="H317" s="63">
        <f t="shared" si="81"/>
        <v>61334.21</v>
      </c>
      <c r="I317" s="63">
        <f t="shared" si="82"/>
        <v>182191.15</v>
      </c>
      <c r="J317" s="148" t="s">
        <v>604</v>
      </c>
    </row>
    <row r="318" spans="1:10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1"/>
        <v>0</v>
      </c>
      <c r="H318" s="63">
        <f t="shared" si="81"/>
        <v>0</v>
      </c>
      <c r="I318" s="63">
        <f t="shared" si="82"/>
        <v>0</v>
      </c>
      <c r="J318" s="148" t="s">
        <v>651</v>
      </c>
    </row>
    <row r="319" spans="1:10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1"/>
        <v>0</v>
      </c>
      <c r="H319" s="63">
        <f t="shared" si="81"/>
        <v>0</v>
      </c>
      <c r="I319" s="63">
        <f t="shared" si="82"/>
        <v>0</v>
      </c>
      <c r="J319" s="148" t="s">
        <v>652</v>
      </c>
    </row>
    <row r="320" spans="1:10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1"/>
        <v>0</v>
      </c>
      <c r="H320" s="63">
        <f t="shared" si="81"/>
        <v>0</v>
      </c>
      <c r="I320" s="63">
        <f t="shared" si="82"/>
        <v>0</v>
      </c>
      <c r="J320" s="148" t="s">
        <v>653</v>
      </c>
    </row>
    <row r="321" spans="1:10">
      <c r="A321" s="64" t="s">
        <v>314</v>
      </c>
      <c r="B321" s="63">
        <v>889886.98</v>
      </c>
      <c r="C321" s="63">
        <v>14120.43</v>
      </c>
      <c r="D321" s="63">
        <v>239192.08</v>
      </c>
      <c r="E321" s="63">
        <v>158703.95000000001</v>
      </c>
      <c r="F321" s="63">
        <v>80488.13</v>
      </c>
      <c r="G321" s="63">
        <f t="shared" si="81"/>
        <v>1048590.93</v>
      </c>
      <c r="H321" s="63">
        <f t="shared" si="81"/>
        <v>94608.56</v>
      </c>
      <c r="I321" s="63">
        <f t="shared" si="82"/>
        <v>1143199.49</v>
      </c>
      <c r="J321" s="148" t="s">
        <v>605</v>
      </c>
    </row>
    <row r="322" spans="1:10">
      <c r="A322" s="64" t="s">
        <v>315</v>
      </c>
      <c r="B322" s="61">
        <v>-632395.93999999994</v>
      </c>
      <c r="C322" s="61">
        <v>-557583.52</v>
      </c>
      <c r="D322" s="61">
        <v>-121752.04</v>
      </c>
      <c r="E322" s="61">
        <v>-80782.48</v>
      </c>
      <c r="F322" s="61">
        <v>-40969.56</v>
      </c>
      <c r="G322" s="61">
        <f t="shared" si="81"/>
        <v>-713178.41999999993</v>
      </c>
      <c r="H322" s="61">
        <f t="shared" si="81"/>
        <v>-598553.08000000007</v>
      </c>
      <c r="I322" s="61">
        <f t="shared" si="82"/>
        <v>-1311731.5</v>
      </c>
      <c r="J322" s="148" t="s">
        <v>606</v>
      </c>
    </row>
    <row r="323" spans="1:10">
      <c r="A323" s="64" t="s">
        <v>316</v>
      </c>
      <c r="B323" s="63">
        <f>SUM(B314:B322)</f>
        <v>257996.34000000008</v>
      </c>
      <c r="C323" s="63">
        <f t="shared" ref="C323:I323" si="83">SUM(C314:C322)</f>
        <v>-543166.32000000007</v>
      </c>
      <c r="D323" s="63">
        <f t="shared" si="83"/>
        <v>19437703.949999996</v>
      </c>
      <c r="E323" s="63">
        <f t="shared" si="83"/>
        <v>12896916.559999999</v>
      </c>
      <c r="F323" s="63">
        <f t="shared" si="83"/>
        <v>6540787.3900000006</v>
      </c>
      <c r="G323" s="63">
        <f t="shared" si="83"/>
        <v>13154912.899999999</v>
      </c>
      <c r="H323" s="63">
        <f t="shared" si="83"/>
        <v>5997621.0699999994</v>
      </c>
      <c r="I323" s="63">
        <f t="shared" si="83"/>
        <v>19152533.969999995</v>
      </c>
      <c r="J323" s="152" t="s">
        <v>601</v>
      </c>
    </row>
    <row r="324" spans="1:10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4">B325+E325</f>
        <v>0</v>
      </c>
      <c r="H325" s="63">
        <f t="shared" si="84"/>
        <v>0</v>
      </c>
      <c r="I325" s="63">
        <f t="shared" ref="I325:I326" si="85">SUM(G325:H325)</f>
        <v>0</v>
      </c>
      <c r="J325" s="138"/>
    </row>
    <row r="326" spans="1:10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4"/>
        <v>0</v>
      </c>
      <c r="H326" s="61">
        <f t="shared" si="84"/>
        <v>0</v>
      </c>
      <c r="I326" s="61">
        <f t="shared" si="85"/>
        <v>0</v>
      </c>
      <c r="J326" s="148" t="s">
        <v>654</v>
      </c>
    </row>
    <row r="327" spans="1:10">
      <c r="A327" s="64" t="s">
        <v>320</v>
      </c>
      <c r="B327" s="63">
        <f>SUM(B325:B326)</f>
        <v>0</v>
      </c>
      <c r="C327" s="63">
        <f t="shared" ref="C327:I327" si="86">SUM(C325:C326)</f>
        <v>0</v>
      </c>
      <c r="D327" s="63">
        <f t="shared" si="86"/>
        <v>0</v>
      </c>
      <c r="E327" s="63">
        <f t="shared" si="86"/>
        <v>0</v>
      </c>
      <c r="F327" s="63">
        <f t="shared" si="86"/>
        <v>0</v>
      </c>
      <c r="G327" s="63">
        <f t="shared" si="86"/>
        <v>0</v>
      </c>
      <c r="H327" s="63">
        <f t="shared" si="86"/>
        <v>0</v>
      </c>
      <c r="I327" s="63">
        <f t="shared" si="86"/>
        <v>0</v>
      </c>
      <c r="J327" s="150"/>
    </row>
    <row r="328" spans="1:10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>
      <c r="A329" s="60" t="s">
        <v>1</v>
      </c>
      <c r="B329" s="63">
        <f>B286+B312+B323+B327</f>
        <v>6816849.75</v>
      </c>
      <c r="C329" s="63">
        <f t="shared" ref="C329:I329" si="87">C286+C312+C323+C327</f>
        <v>-1375265.9300000002</v>
      </c>
      <c r="D329" s="63">
        <f t="shared" si="87"/>
        <v>16834760.479999997</v>
      </c>
      <c r="E329" s="63">
        <f t="shared" si="87"/>
        <v>11169863.649999999</v>
      </c>
      <c r="F329" s="63">
        <f t="shared" si="87"/>
        <v>5664896.8300000001</v>
      </c>
      <c r="G329" s="63">
        <f t="shared" si="87"/>
        <v>17986713.399999999</v>
      </c>
      <c r="H329" s="63">
        <f t="shared" si="87"/>
        <v>4289630.8999999994</v>
      </c>
      <c r="I329" s="63">
        <f t="shared" si="87"/>
        <v>22276344.299999997</v>
      </c>
      <c r="J329" s="154" t="s">
        <v>581</v>
      </c>
    </row>
    <row r="330" spans="1:10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>
      <c r="A331" s="60" t="s">
        <v>0</v>
      </c>
      <c r="B331" s="135">
        <f>B280-B329</f>
        <v>23563995.080000021</v>
      </c>
      <c r="C331" s="135">
        <f t="shared" ref="C331:I331" si="88">C280-C329</f>
        <v>12901350.000000002</v>
      </c>
      <c r="D331" s="135">
        <f t="shared" si="88"/>
        <v>-41930701.920000002</v>
      </c>
      <c r="E331" s="135">
        <f t="shared" si="88"/>
        <v>-27469043.869999997</v>
      </c>
      <c r="F331" s="135">
        <f t="shared" si="88"/>
        <v>-14461658.049999999</v>
      </c>
      <c r="G331" s="135">
        <f t="shared" si="88"/>
        <v>-3905048.7899999842</v>
      </c>
      <c r="H331" s="135">
        <f t="shared" si="88"/>
        <v>-1560308.0500000012</v>
      </c>
      <c r="I331" s="135">
        <f t="shared" si="88"/>
        <v>-5465356.8400000185</v>
      </c>
      <c r="J331" s="153" t="s">
        <v>386</v>
      </c>
    </row>
    <row r="332" spans="1:10" ht="15.75" thickTop="1">
      <c r="J332" s="146"/>
    </row>
    <row r="333" spans="1:10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D35" sqref="D35"/>
    </sheetView>
  </sheetViews>
  <sheetFormatPr defaultColWidth="8.85546875" defaultRowHeight="12.75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9" width="8.85546875" style="79" customWidth="1"/>
    <col min="10" max="10" width="8.85546875" style="169" customWidth="1"/>
    <col min="11" max="11" width="8.85546875" style="169"/>
    <col min="12" max="16384" width="8.85546875" style="79"/>
  </cols>
  <sheetData>
    <row r="1" spans="1:11" ht="15.95" customHeight="1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>
      <c r="B3" s="80" t="str">
        <f>Allocated!A3</f>
        <v>FOR THE MONTH ENDED May 31, 2020</v>
      </c>
      <c r="C3" s="80"/>
      <c r="D3" s="80"/>
      <c r="E3" s="80"/>
      <c r="F3" s="80"/>
      <c r="G3" s="80"/>
      <c r="H3" s="80"/>
    </row>
    <row r="4" spans="1:11" ht="15" customHeight="1">
      <c r="A4" s="157"/>
      <c r="B4" s="157"/>
      <c r="C4" s="157"/>
      <c r="D4" s="157"/>
      <c r="E4" s="157"/>
      <c r="F4" s="157"/>
      <c r="G4" s="157"/>
      <c r="H4" s="157"/>
    </row>
    <row r="5" spans="1:11" ht="15.95" customHeight="1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/>
    <row r="7" spans="1:11" ht="51">
      <c r="A7" s="81"/>
      <c r="B7" s="82" t="s">
        <v>341</v>
      </c>
      <c r="C7" s="83" t="s">
        <v>342</v>
      </c>
      <c r="D7" s="83" t="s">
        <v>343</v>
      </c>
      <c r="E7" s="84" t="s">
        <v>656</v>
      </c>
      <c r="F7" s="163" t="s">
        <v>657</v>
      </c>
      <c r="G7" s="163" t="s">
        <v>658</v>
      </c>
      <c r="H7" s="83" t="s">
        <v>31</v>
      </c>
    </row>
    <row r="8" spans="1:11" ht="15.95" customHeight="1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>
      <c r="A9" s="108"/>
      <c r="B9" s="90" t="s">
        <v>344</v>
      </c>
      <c r="C9" s="91">
        <f>+'Unallocated Detail'!E208</f>
        <v>11840.04</v>
      </c>
      <c r="D9" s="91">
        <f>+'Unallocated Detail'!F208</f>
        <v>8545.69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20385.730000000003</v>
      </c>
      <c r="J9" s="170"/>
      <c r="K9" s="170"/>
    </row>
    <row r="10" spans="1:11" ht="15.95" customHeight="1">
      <c r="A10" s="108" t="s">
        <v>345</v>
      </c>
      <c r="B10" s="90" t="s">
        <v>346</v>
      </c>
      <c r="C10" s="105">
        <f>+'Unallocated Detail'!E209</f>
        <v>187722.74</v>
      </c>
      <c r="D10" s="105">
        <f>+'Unallocated Detail'!F209</f>
        <v>112153.83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299876.57</v>
      </c>
      <c r="J10" s="170"/>
      <c r="K10" s="170"/>
    </row>
    <row r="11" spans="1:11" ht="15.95" customHeight="1">
      <c r="A11" s="108" t="s">
        <v>345</v>
      </c>
      <c r="B11" s="90" t="s">
        <v>347</v>
      </c>
      <c r="C11" s="105">
        <f>+'Unallocated Detail'!E210</f>
        <v>1677043.75</v>
      </c>
      <c r="D11" s="105">
        <f>+'Unallocated Detail'!F210</f>
        <v>1210428.05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2887471.8</v>
      </c>
      <c r="J11" s="170"/>
      <c r="K11" s="170"/>
    </row>
    <row r="12" spans="1:11" ht="15.95" customHeight="1">
      <c r="A12" s="108" t="s">
        <v>345</v>
      </c>
      <c r="B12" s="155" t="s">
        <v>655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0</v>
      </c>
      <c r="J12" s="170"/>
      <c r="K12" s="170"/>
    </row>
    <row r="13" spans="1:11" ht="15.95" customHeight="1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70"/>
      <c r="K13" s="170"/>
    </row>
    <row r="14" spans="1:11" ht="15.95" customHeight="1">
      <c r="A14" s="108" t="s">
        <v>345</v>
      </c>
      <c r="B14" s="85" t="s">
        <v>349</v>
      </c>
      <c r="C14" s="105">
        <f>SUM(C9:C13)</f>
        <v>1876606.53</v>
      </c>
      <c r="D14" s="105">
        <f>SUM(D9:D13)</f>
        <v>1331127.57</v>
      </c>
      <c r="E14" s="94"/>
      <c r="F14" s="97"/>
      <c r="G14" s="98"/>
      <c r="H14" s="107">
        <f>SUM(H9:H13)</f>
        <v>3207734.0999999996</v>
      </c>
      <c r="J14" s="170"/>
      <c r="K14" s="170"/>
    </row>
    <row r="15" spans="1:11" ht="15.95" customHeight="1">
      <c r="A15" s="108" t="s">
        <v>13</v>
      </c>
      <c r="B15" s="85"/>
      <c r="C15" s="105"/>
      <c r="D15" s="105"/>
      <c r="E15" s="94"/>
      <c r="F15" s="98"/>
      <c r="G15" s="98"/>
      <c r="H15" s="107"/>
      <c r="J15" s="170"/>
      <c r="K15" s="170"/>
    </row>
    <row r="16" spans="1:11" ht="15.95" customHeight="1">
      <c r="A16" s="108"/>
      <c r="B16" s="90" t="s">
        <v>350</v>
      </c>
      <c r="C16" s="105">
        <f>+'Unallocated Detail'!E215</f>
        <v>105890.89</v>
      </c>
      <c r="D16" s="105">
        <f>+'Unallocated Detail'!F215</f>
        <v>76428.19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182319.08000000002</v>
      </c>
      <c r="J16" s="170"/>
      <c r="K16" s="170"/>
    </row>
    <row r="17" spans="1:11" ht="15.95" customHeight="1">
      <c r="A17" s="108" t="s">
        <v>345</v>
      </c>
      <c r="B17" s="90" t="s">
        <v>351</v>
      </c>
      <c r="C17" s="105">
        <f>+'Unallocated Detail'!E216</f>
        <v>128018.28</v>
      </c>
      <c r="D17" s="105">
        <f>+'Unallocated Detail'!F216</f>
        <v>92398.84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220417.12</v>
      </c>
      <c r="J17" s="170"/>
      <c r="K17" s="170"/>
    </row>
    <row r="18" spans="1:11" ht="15.95" customHeight="1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70"/>
      <c r="K18" s="170"/>
    </row>
    <row r="19" spans="1:11" ht="15.95" customHeight="1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70"/>
      <c r="K19" s="170"/>
    </row>
    <row r="20" spans="1:11" ht="15.95" customHeight="1">
      <c r="A20" s="108" t="s">
        <v>345</v>
      </c>
      <c r="B20" s="90" t="s">
        <v>354</v>
      </c>
      <c r="C20" s="105">
        <f>+'Unallocated Detail'!E219</f>
        <v>-4505.3599999999997</v>
      </c>
      <c r="D20" s="105">
        <f>+'Unallocated Detail'!F219</f>
        <v>-3251.8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-7757.16</v>
      </c>
      <c r="J20" s="170"/>
      <c r="K20" s="170"/>
    </row>
    <row r="21" spans="1:11" ht="15.95" customHeight="1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70"/>
      <c r="K21" s="170"/>
    </row>
    <row r="22" spans="1:11" ht="15.95" customHeight="1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70"/>
      <c r="K22" s="170"/>
    </row>
    <row r="23" spans="1:11" ht="15.95" customHeight="1">
      <c r="A23" s="108" t="s">
        <v>345</v>
      </c>
      <c r="B23" s="85" t="s">
        <v>349</v>
      </c>
      <c r="C23" s="105">
        <f>SUM(C16:C21)</f>
        <v>229403.81</v>
      </c>
      <c r="D23" s="105">
        <f>SUM(D16:D21)</f>
        <v>165575.23000000001</v>
      </c>
      <c r="E23" s="94"/>
      <c r="F23" s="97"/>
      <c r="G23" s="98"/>
      <c r="H23" s="107">
        <f>SUM(H16:H21)</f>
        <v>394979.04000000004</v>
      </c>
      <c r="J23" s="170"/>
      <c r="K23" s="170"/>
    </row>
    <row r="24" spans="1:11" ht="15.95" customHeight="1">
      <c r="A24" s="108" t="s">
        <v>11</v>
      </c>
      <c r="B24" s="85"/>
      <c r="C24" s="105"/>
      <c r="D24" s="105"/>
      <c r="E24" s="94"/>
      <c r="F24" s="98"/>
      <c r="G24" s="98"/>
      <c r="H24" s="107"/>
      <c r="J24" s="170"/>
      <c r="K24" s="170"/>
    </row>
    <row r="25" spans="1:11" ht="15.95" customHeight="1">
      <c r="A25" s="108"/>
      <c r="B25" s="90" t="s">
        <v>357</v>
      </c>
      <c r="C25" s="105">
        <f>+'Unallocated Detail'!E227</f>
        <v>5121663.63</v>
      </c>
      <c r="D25" s="105">
        <f>+'Unallocated Detail'!F227</f>
        <v>2597506.5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7719170.1299999999</v>
      </c>
      <c r="J25" s="170"/>
      <c r="K25" s="170"/>
    </row>
    <row r="26" spans="1:11" ht="15.95" customHeight="1">
      <c r="A26" s="108"/>
      <c r="B26" s="90" t="s">
        <v>358</v>
      </c>
      <c r="C26" s="105">
        <f>+'Unallocated Detail'!E228</f>
        <v>596425.02</v>
      </c>
      <c r="D26" s="105">
        <f>+'Unallocated Detail'!F228</f>
        <v>302482.19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898907.21</v>
      </c>
      <c r="J26" s="170"/>
      <c r="K26" s="170"/>
    </row>
    <row r="27" spans="1:11" ht="15.95" customHeight="1">
      <c r="A27" s="108" t="s">
        <v>345</v>
      </c>
      <c r="B27" s="90" t="s">
        <v>359</v>
      </c>
      <c r="C27" s="105">
        <f>+'Unallocated Detail'!E229</f>
        <v>-1971528.63</v>
      </c>
      <c r="D27" s="105">
        <f>+'Unallocated Detail'!F229</f>
        <v>-999878.55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-2971407.1799999997</v>
      </c>
      <c r="J27" s="170"/>
      <c r="K27" s="170"/>
    </row>
    <row r="28" spans="1:11" ht="15.95" customHeight="1">
      <c r="A28" s="108" t="s">
        <v>345</v>
      </c>
      <c r="B28" s="90" t="s">
        <v>360</v>
      </c>
      <c r="C28" s="105">
        <f>+'Unallocated Detail'!E230</f>
        <v>662930.55000000005</v>
      </c>
      <c r="D28" s="105">
        <f>+'Unallocated Detail'!F230</f>
        <v>336211.1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999141.65</v>
      </c>
      <c r="J28" s="170"/>
      <c r="K28" s="170"/>
    </row>
    <row r="29" spans="1:11" ht="15.95" customHeight="1">
      <c r="A29" s="108" t="s">
        <v>345</v>
      </c>
      <c r="B29" s="90" t="s">
        <v>361</v>
      </c>
      <c r="C29" s="105">
        <f>+'Unallocated Detail'!E231</f>
        <v>-9747.65</v>
      </c>
      <c r="D29" s="105">
        <f>+'Unallocated Detail'!F231</f>
        <v>-6474.13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-16221.779999999999</v>
      </c>
      <c r="J29" s="170"/>
      <c r="K29" s="170"/>
    </row>
    <row r="30" spans="1:11" ht="15.95" customHeight="1">
      <c r="A30" s="108" t="s">
        <v>345</v>
      </c>
      <c r="B30" s="90" t="s">
        <v>362</v>
      </c>
      <c r="C30" s="105">
        <f>+'Unallocated Detail'!E232</f>
        <v>187701.02</v>
      </c>
      <c r="D30" s="105">
        <f>+'Unallocated Detail'!F232</f>
        <v>135475.60999999999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323176.63</v>
      </c>
      <c r="J30" s="170"/>
      <c r="K30" s="170"/>
    </row>
    <row r="31" spans="1:11" ht="15.95" customHeight="1">
      <c r="A31" s="108" t="s">
        <v>345</v>
      </c>
      <c r="B31" s="90" t="s">
        <v>363</v>
      </c>
      <c r="C31" s="105">
        <f>+'Unallocated Detail'!E233</f>
        <v>1074502.18</v>
      </c>
      <c r="D31" s="105">
        <f>+'Unallocated Detail'!F233</f>
        <v>593363.03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1667865.21</v>
      </c>
      <c r="J31" s="170"/>
      <c r="K31" s="170"/>
    </row>
    <row r="32" spans="1:11" ht="15.95" customHeight="1">
      <c r="A32" s="108"/>
      <c r="B32" s="90" t="s">
        <v>364</v>
      </c>
      <c r="C32" s="105">
        <f>+'Unallocated Detail'!E234</f>
        <v>47449.61</v>
      </c>
      <c r="D32" s="105">
        <f>+'Unallocated Detail'!F234</f>
        <v>24064.54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71514.149999999994</v>
      </c>
      <c r="J32" s="170"/>
      <c r="K32" s="170"/>
    </row>
    <row r="33" spans="1:11" ht="15.95" customHeight="1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70"/>
      <c r="K33" s="170"/>
    </row>
    <row r="34" spans="1:11" ht="15.95" customHeight="1">
      <c r="A34" s="108" t="s">
        <v>345</v>
      </c>
      <c r="B34" s="90" t="s">
        <v>366</v>
      </c>
      <c r="C34" s="105">
        <f>+'Unallocated Detail'!E236</f>
        <v>705677.52</v>
      </c>
      <c r="D34" s="105">
        <f>+'Unallocated Detail'!F236</f>
        <v>357890.74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1063568.26</v>
      </c>
      <c r="J34" s="170"/>
      <c r="K34" s="170"/>
    </row>
    <row r="35" spans="1:11" ht="15.95" customHeight="1">
      <c r="A35" s="108" t="s">
        <v>345</v>
      </c>
      <c r="B35" s="90" t="s">
        <v>367</v>
      </c>
      <c r="C35" s="105">
        <f>+'Unallocated Detail'!E237</f>
        <v>478988.17</v>
      </c>
      <c r="D35" s="105">
        <f>+'Unallocated Detail'!F237</f>
        <v>242923.13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721911.3</v>
      </c>
      <c r="J35" s="170"/>
      <c r="K35" s="170"/>
    </row>
    <row r="36" spans="1:11" ht="15.95" customHeight="1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70"/>
      <c r="K36" s="170"/>
    </row>
    <row r="37" spans="1:11" ht="15.95" customHeight="1">
      <c r="A37" s="108"/>
      <c r="B37" s="90" t="s">
        <v>369</v>
      </c>
      <c r="C37" s="95">
        <f>+'Unallocated Detail'!E239</f>
        <v>1263001.95</v>
      </c>
      <c r="D37" s="95">
        <f>+'Unallocated Detail'!F239</f>
        <v>640542.91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1903544.8599999999</v>
      </c>
      <c r="J37" s="170"/>
      <c r="K37" s="170"/>
    </row>
    <row r="38" spans="1:11" ht="15.95" customHeight="1">
      <c r="A38" s="108" t="s">
        <v>345</v>
      </c>
      <c r="B38" s="85" t="s">
        <v>349</v>
      </c>
      <c r="C38" s="105">
        <f>SUM(C25:C37)</f>
        <v>8157063.3700000001</v>
      </c>
      <c r="D38" s="105">
        <f>SUM(D25:D37)</f>
        <v>4224107.07</v>
      </c>
      <c r="E38" s="94"/>
      <c r="F38" s="97"/>
      <c r="G38" s="98"/>
      <c r="H38" s="107">
        <f>SUM(H25:H37)</f>
        <v>12381170.440000001</v>
      </c>
      <c r="J38" s="170"/>
      <c r="K38" s="170"/>
    </row>
    <row r="39" spans="1:11" ht="15.95" customHeight="1">
      <c r="A39" s="108" t="s">
        <v>370</v>
      </c>
      <c r="B39" s="85"/>
      <c r="C39" s="105"/>
      <c r="D39" s="105"/>
      <c r="E39" s="94"/>
      <c r="F39" s="98"/>
      <c r="G39" s="98"/>
      <c r="H39" s="107"/>
      <c r="J39" s="170"/>
      <c r="K39" s="170"/>
    </row>
    <row r="40" spans="1:11" ht="15.95" customHeight="1">
      <c r="A40" s="108"/>
      <c r="B40" s="90" t="s">
        <v>371</v>
      </c>
      <c r="C40" s="105">
        <f>+'Unallocated Detail'!E245</f>
        <v>1559298.28</v>
      </c>
      <c r="D40" s="105">
        <f>+'Unallocated Detail'!F245</f>
        <v>790812.17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2350110.4500000002</v>
      </c>
      <c r="J40" s="170"/>
      <c r="K40" s="170"/>
    </row>
    <row r="41" spans="1:11" ht="15.95" customHeight="1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70"/>
      <c r="K41" s="170"/>
    </row>
    <row r="42" spans="1:11" ht="15.95" customHeight="1">
      <c r="A42" s="108"/>
      <c r="B42" s="85" t="s">
        <v>349</v>
      </c>
      <c r="C42" s="105">
        <f>SUM(C40:C41)</f>
        <v>1562248.59</v>
      </c>
      <c r="D42" s="105">
        <f>SUM(D40:D41)</f>
        <v>792308.44000000006</v>
      </c>
      <c r="E42" s="94"/>
      <c r="F42" s="98"/>
      <c r="G42" s="98"/>
      <c r="H42" s="107">
        <f>SUM(H40:H41)</f>
        <v>2354557.0300000003</v>
      </c>
      <c r="J42" s="170"/>
      <c r="K42" s="170"/>
    </row>
    <row r="43" spans="1:11" ht="15.95" customHeight="1">
      <c r="A43" s="108" t="s">
        <v>9</v>
      </c>
      <c r="B43" s="90"/>
      <c r="C43" s="105"/>
      <c r="D43" s="105"/>
      <c r="E43" s="94"/>
      <c r="F43" s="98"/>
      <c r="G43" s="98"/>
      <c r="H43" s="107"/>
      <c r="J43" s="170"/>
      <c r="K43" s="170"/>
    </row>
    <row r="44" spans="1:11" ht="15.95" customHeight="1">
      <c r="A44" s="108"/>
      <c r="B44" s="90" t="s">
        <v>373</v>
      </c>
      <c r="C44" s="105">
        <f>+'Unallocated Detail'!E249</f>
        <v>6314744.0599999996</v>
      </c>
      <c r="D44" s="105">
        <f>+'Unallocated Detail'!F249</f>
        <v>3202579.32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9517323.379999999</v>
      </c>
      <c r="J44" s="170"/>
      <c r="K44" s="170"/>
    </row>
    <row r="45" spans="1:11" ht="15.95" customHeight="1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70"/>
      <c r="K45" s="170"/>
    </row>
    <row r="46" spans="1:11" ht="15.95" customHeight="1">
      <c r="A46" s="108"/>
      <c r="B46" s="99" t="s">
        <v>375</v>
      </c>
      <c r="C46" s="95">
        <f>+'Unallocated Detail'!E251</f>
        <v>1202.8599999999999</v>
      </c>
      <c r="D46" s="95">
        <f>+'Unallocated Detail'!F251</f>
        <v>610.04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1812.8999999999999</v>
      </c>
      <c r="J46" s="170"/>
      <c r="K46" s="170"/>
    </row>
    <row r="47" spans="1:11" ht="15.95" customHeight="1">
      <c r="A47" s="108" t="s">
        <v>345</v>
      </c>
      <c r="B47" s="85" t="s">
        <v>349</v>
      </c>
      <c r="C47" s="105">
        <f>SUM(C44:C46)</f>
        <v>6315946.9199999999</v>
      </c>
      <c r="D47" s="105">
        <f>SUM(D44:D46)</f>
        <v>3203189.36</v>
      </c>
      <c r="E47" s="94"/>
      <c r="F47" s="98"/>
      <c r="G47" s="98"/>
      <c r="H47" s="100">
        <f>SUM(H44:H46)</f>
        <v>9519136.2799999993</v>
      </c>
      <c r="J47" s="170"/>
      <c r="K47" s="170"/>
    </row>
    <row r="48" spans="1:11" ht="15.95" customHeight="1">
      <c r="A48" s="108" t="s">
        <v>661</v>
      </c>
      <c r="B48" s="102"/>
      <c r="C48" s="105"/>
      <c r="D48" s="105"/>
      <c r="E48" s="94"/>
      <c r="F48" s="98"/>
      <c r="G48" s="98"/>
      <c r="H48" s="107"/>
      <c r="J48" s="170"/>
      <c r="K48" s="170"/>
    </row>
    <row r="49" spans="1:11" ht="15.95" customHeight="1">
      <c r="A49" s="108"/>
      <c r="B49" s="99" t="s">
        <v>662</v>
      </c>
      <c r="C49" s="95">
        <f>+'Unallocated Detail'!E258</f>
        <v>-2174531.6800000002</v>
      </c>
      <c r="D49" s="95">
        <f>+'Unallocated Detail'!F258</f>
        <v>-1102833.32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-3277365</v>
      </c>
      <c r="J49" s="170"/>
      <c r="K49" s="170"/>
    </row>
    <row r="50" spans="1:11" ht="15.95" customHeight="1">
      <c r="A50" s="108" t="s">
        <v>345</v>
      </c>
      <c r="B50" s="85" t="s">
        <v>349</v>
      </c>
      <c r="C50" s="105">
        <f>C49</f>
        <v>-2174531.6800000002</v>
      </c>
      <c r="D50" s="105">
        <f>D49</f>
        <v>-1102833.32</v>
      </c>
      <c r="E50" s="94"/>
      <c r="F50" s="98"/>
      <c r="G50" s="98"/>
      <c r="H50" s="100">
        <f>SUM(H49)</f>
        <v>-3277365</v>
      </c>
      <c r="J50" s="170"/>
      <c r="K50" s="170"/>
    </row>
    <row r="51" spans="1:11" ht="15.95" customHeight="1">
      <c r="A51" s="108"/>
      <c r="B51" s="85"/>
      <c r="C51" s="105"/>
      <c r="D51" s="105"/>
      <c r="E51" s="94"/>
      <c r="F51" s="98"/>
      <c r="G51" s="98"/>
      <c r="H51" s="107"/>
      <c r="J51" s="170"/>
      <c r="K51" s="170"/>
    </row>
    <row r="52" spans="1:11" ht="15.95" customHeight="1">
      <c r="A52" s="108" t="s">
        <v>682</v>
      </c>
      <c r="B52" s="102"/>
      <c r="C52" s="105"/>
      <c r="D52" s="105"/>
      <c r="E52" s="94"/>
      <c r="F52" s="98"/>
      <c r="G52" s="98"/>
      <c r="H52" s="107"/>
      <c r="J52" s="170"/>
      <c r="K52" s="170"/>
    </row>
    <row r="53" spans="1:11" ht="15.95" customHeight="1">
      <c r="A53" s="108"/>
      <c r="B53" s="99" t="s">
        <v>683</v>
      </c>
      <c r="C53" s="95">
        <f>+'Unallocated Detail'!E267</f>
        <v>332442.68</v>
      </c>
      <c r="D53" s="95">
        <f>+'Unallocated Detail'!F267</f>
        <v>183286.87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515729.55</v>
      </c>
      <c r="J53" s="170"/>
      <c r="K53" s="170"/>
    </row>
    <row r="54" spans="1:11" ht="15.95" customHeight="1">
      <c r="A54" s="108" t="s">
        <v>345</v>
      </c>
      <c r="B54" s="85" t="s">
        <v>349</v>
      </c>
      <c r="C54" s="105">
        <f>C53</f>
        <v>332442.68</v>
      </c>
      <c r="D54" s="105">
        <f>D53</f>
        <v>183286.87</v>
      </c>
      <c r="E54" s="94"/>
      <c r="F54" s="98"/>
      <c r="G54" s="98"/>
      <c r="H54" s="100">
        <f>SUM(H53)</f>
        <v>515729.55</v>
      </c>
      <c r="J54" s="170"/>
      <c r="K54" s="170"/>
    </row>
    <row r="55" spans="1:11" ht="15.95" customHeight="1">
      <c r="A55" s="108"/>
      <c r="B55" s="85"/>
      <c r="C55" s="105"/>
      <c r="D55" s="105"/>
      <c r="E55" s="94"/>
      <c r="F55" s="98"/>
      <c r="G55" s="98"/>
      <c r="H55" s="107"/>
      <c r="J55" s="170"/>
      <c r="K55" s="170"/>
    </row>
    <row r="56" spans="1:11" ht="15.95" customHeight="1">
      <c r="A56" s="104" t="s">
        <v>684</v>
      </c>
      <c r="B56" s="102"/>
      <c r="C56" s="105"/>
      <c r="D56" s="105"/>
      <c r="E56" s="106"/>
      <c r="F56" s="106"/>
      <c r="G56" s="106"/>
      <c r="H56" s="107"/>
      <c r="J56" s="170"/>
      <c r="K56" s="170"/>
    </row>
    <row r="57" spans="1:11" ht="15.95" customHeight="1">
      <c r="A57" s="104"/>
      <c r="B57" s="99" t="s">
        <v>685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70"/>
      <c r="K57" s="170"/>
    </row>
    <row r="58" spans="1:11" ht="15.95" customHeight="1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70"/>
      <c r="K58" s="170"/>
    </row>
    <row r="59" spans="1:11" ht="15.95" customHeight="1">
      <c r="A59" s="104"/>
      <c r="B59" s="102"/>
      <c r="C59" s="105"/>
      <c r="D59" s="105"/>
      <c r="E59" s="94"/>
      <c r="F59" s="98"/>
      <c r="G59" s="98"/>
      <c r="H59" s="107"/>
      <c r="J59" s="170"/>
      <c r="K59" s="170"/>
    </row>
    <row r="60" spans="1:11" ht="15.95" customHeight="1">
      <c r="A60" s="108" t="s">
        <v>686</v>
      </c>
      <c r="B60" s="85"/>
      <c r="C60" s="105"/>
      <c r="D60" s="105"/>
      <c r="E60" s="94"/>
      <c r="F60" s="98"/>
      <c r="G60" s="98"/>
      <c r="H60" s="107"/>
      <c r="J60" s="170"/>
      <c r="K60" s="170"/>
    </row>
    <row r="61" spans="1:11" ht="15.95" customHeight="1">
      <c r="A61" s="108"/>
      <c r="B61" s="99" t="s">
        <v>687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70"/>
      <c r="K61" s="170"/>
    </row>
    <row r="62" spans="1:11" ht="15.95" customHeight="1">
      <c r="A62" s="108"/>
      <c r="B62" s="99" t="s">
        <v>688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70"/>
      <c r="K62" s="170"/>
    </row>
    <row r="63" spans="1:11" ht="15.95" customHeight="1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>
      <c r="A65" s="110" t="s">
        <v>376</v>
      </c>
      <c r="B65" s="111"/>
      <c r="C65" s="114">
        <f>C63+C58+C54+C50+C47+C42+C38+C23+C14</f>
        <v>16299180.219999999</v>
      </c>
      <c r="D65" s="114">
        <f>D63+D58+D54+D50+D47+D42+D38+D23+D14</f>
        <v>8796761.2200000007</v>
      </c>
      <c r="E65" s="115"/>
      <c r="F65" s="115"/>
      <c r="G65" s="116"/>
      <c r="H65" s="114">
        <f>H63+H58+H54+H50+H47+H42+H38+H23+H14</f>
        <v>25095941.439999998</v>
      </c>
    </row>
    <row r="66" spans="1:8" ht="15.95" customHeight="1">
      <c r="C66" s="117"/>
      <c r="D66" s="117"/>
      <c r="E66" s="117"/>
      <c r="F66" s="117"/>
    </row>
    <row r="67" spans="1:8" ht="15.95" customHeight="1"/>
    <row r="68" spans="1:8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>
      <c r="C74" s="117"/>
      <c r="D74" s="117"/>
      <c r="E74" s="117"/>
      <c r="F74" s="117"/>
    </row>
    <row r="75" spans="1:8" ht="15.95" customHeight="1">
      <c r="A75" s="132"/>
      <c r="C75" s="125"/>
      <c r="D75" s="125"/>
      <c r="E75" s="125"/>
      <c r="F75" s="125"/>
      <c r="G75" s="125"/>
      <c r="H75" s="125"/>
    </row>
    <row r="76" spans="1:8" ht="15.95" customHeight="1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22749FC207FB4D8AF54D42E09D32EA" ma:contentTypeVersion="52" ma:contentTypeDescription="" ma:contentTypeScope="" ma:versionID="dd0731219a6fc886a57136194489d0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CD2B0F-45EF-4F1A-B856-5DD0055CB2E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8ED0903-B204-47EF-AB07-033DA9E5BB1D}"/>
</file>

<file path=customXml/itemProps3.xml><?xml version="1.0" encoding="utf-8"?>
<ds:datastoreItem xmlns:ds="http://schemas.openxmlformats.org/officeDocument/2006/customXml" ds:itemID="{684D6BA3-076E-47EA-94DD-C5690191A23C}"/>
</file>

<file path=customXml/itemProps4.xml><?xml version="1.0" encoding="utf-8"?>
<ds:datastoreItem xmlns:ds="http://schemas.openxmlformats.org/officeDocument/2006/customXml" ds:itemID="{ACCE4F77-51AF-4939-A672-828985506CE4}"/>
</file>

<file path=customXml/itemProps5.xml><?xml version="1.0" encoding="utf-8"?>
<ds:datastoreItem xmlns:ds="http://schemas.openxmlformats.org/officeDocument/2006/customXml" ds:itemID="{99E8F518-481F-47EA-A347-EACB37EB26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2020-08-07T22:27:53Z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0x0101006E56B4D1795A2E4DB2F0B01679ED314A009722749FC207FB4D8AF54D42E09D32EA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