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WEAF Advisory Committee\2019-2020\WEAF Tariff Update 09-27-19\"/>
    </mc:Choice>
  </mc:AlternateContent>
  <xr:revisionPtr revIDLastSave="0" documentId="13_ncr:1_{EA445B8F-837D-4C9D-B183-31C3B1F1A4F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C8" i="1" l="1"/>
  <c r="G25" i="1" l="1"/>
  <c r="C37" i="1" s="1"/>
  <c r="F25" i="1"/>
  <c r="C36" i="1" s="1"/>
  <c r="E25" i="1"/>
  <c r="C35" i="1" s="1"/>
  <c r="D25" i="1"/>
  <c r="C34" i="1" s="1"/>
  <c r="C25" i="1"/>
  <c r="C33" i="1" s="1"/>
  <c r="B25" i="1"/>
  <c r="C32" i="1" l="1"/>
  <c r="C38" i="1" s="1"/>
  <c r="C39" i="1" l="1"/>
  <c r="C40" i="1" s="1"/>
  <c r="D35" i="1" l="1"/>
  <c r="D34" i="1"/>
  <c r="D37" i="1"/>
  <c r="D33" i="1"/>
  <c r="D36" i="1"/>
  <c r="D32" i="1"/>
  <c r="E37" i="1" l="1"/>
  <c r="F37" i="1"/>
  <c r="G37" i="1" s="1"/>
  <c r="E32" i="1"/>
  <c r="F32" i="1"/>
  <c r="G32" i="1" s="1"/>
  <c r="E36" i="1"/>
  <c r="F36" i="1"/>
  <c r="G36" i="1" s="1"/>
  <c r="E33" i="1"/>
  <c r="F33" i="1"/>
  <c r="G33" i="1" s="1"/>
  <c r="E34" i="1"/>
  <c r="F34" i="1"/>
  <c r="G34" i="1" s="1"/>
  <c r="E35" i="1"/>
  <c r="F35" i="1"/>
  <c r="G35" i="1" s="1"/>
  <c r="E38" i="1" l="1"/>
</calcChain>
</file>

<file path=xl/sharedStrings.xml><?xml version="1.0" encoding="utf-8"?>
<sst xmlns="http://schemas.openxmlformats.org/spreadsheetml/2006/main" count="41" uniqueCount="34">
  <si>
    <t>Rate Schedules</t>
  </si>
  <si>
    <t>Total</t>
  </si>
  <si>
    <t>Rate</t>
  </si>
  <si>
    <t>Schedule</t>
  </si>
  <si>
    <t xml:space="preserve">   Budget</t>
  </si>
  <si>
    <t xml:space="preserve">   Minus carryover</t>
  </si>
  <si>
    <t>Notes</t>
  </si>
  <si>
    <t xml:space="preserve">   -  plus revenue sensitive costs</t>
  </si>
  <si>
    <t>Amount to Collect</t>
  </si>
  <si>
    <t>WEAF</t>
  </si>
  <si>
    <t xml:space="preserve">Amount </t>
  </si>
  <si>
    <t>Attachment B - page 2 of 2</t>
  </si>
  <si>
    <t>Attachment B - page 1 of 2</t>
  </si>
  <si>
    <t xml:space="preserve"> </t>
  </si>
  <si>
    <t>Current</t>
  </si>
  <si>
    <t xml:space="preserve">that would </t>
  </si>
  <si>
    <t>be collected</t>
  </si>
  <si>
    <t>Less Amt to Collect</t>
  </si>
  <si>
    <t>Collections</t>
  </si>
  <si>
    <t>4.431% added to cover WUTC fees, uncollectibles, and state utility tax</t>
  </si>
  <si>
    <t>in</t>
  </si>
  <si>
    <t>Revenue</t>
  </si>
  <si>
    <t>Surcharges</t>
  </si>
  <si>
    <t>WEAF 2019-2020 Program Year</t>
  </si>
  <si>
    <t>Weather Normalized Forecast Volumes as used in 2019 PGA</t>
  </si>
  <si>
    <t xml:space="preserve">   -  Est. 2018-2019 PY Ending Balance</t>
  </si>
  <si>
    <t>Proforma</t>
  </si>
  <si>
    <t>2019-20</t>
  </si>
  <si>
    <t>Est. Changes</t>
  </si>
  <si>
    <t>Est.</t>
  </si>
  <si>
    <t>% increase/decrease</t>
  </si>
  <si>
    <t>2019-20 Current Budget per Order No. 05 in UG-152286</t>
  </si>
  <si>
    <t>Advice No. W19-09-06</t>
  </si>
  <si>
    <t>See detail on rate case carryover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</si>
</sst>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"/>
    <numFmt numFmtId="166" formatCode="&quot;$&quot;#,##0"/>
    <numFmt numFmtId="167" formatCode="&quot;$&quot;#,##0.00"/>
    <numFmt numFmtId="168" formatCode="_(* #,##0.0000_);_(* \(#,##0.0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165" fontId="0" fillId="0" borderId="0" xfId="0" applyNumberFormat="1"/>
    <xf numFmtId="0" fontId="0" fillId="0" borderId="9" xfId="0" applyBorder="1"/>
    <xf numFmtId="0" fontId="0" fillId="0" borderId="3" xfId="0" applyBorder="1"/>
    <xf numFmtId="0" fontId="0" fillId="0" borderId="6" xfId="0" applyBorder="1"/>
    <xf numFmtId="0" fontId="0" fillId="0" borderId="0" xfId="0" applyBorder="1"/>
    <xf numFmtId="166" fontId="0" fillId="0" borderId="0" xfId="0" applyNumberFormat="1"/>
    <xf numFmtId="3" fontId="0" fillId="0" borderId="0" xfId="0" applyNumberFormat="1"/>
    <xf numFmtId="164" fontId="0" fillId="0" borderId="0" xfId="0" applyNumberFormat="1"/>
    <xf numFmtId="0" fontId="2" fillId="0" borderId="7" xfId="0" applyFont="1" applyBorder="1" applyAlignment="1">
      <alignment horizontal="center"/>
    </xf>
    <xf numFmtId="0" fontId="4" fillId="0" borderId="0" xfId="0" applyFont="1" applyBorder="1"/>
    <xf numFmtId="165" fontId="0" fillId="0" borderId="7" xfId="0" applyNumberFormat="1" applyBorder="1"/>
    <xf numFmtId="167" fontId="0" fillId="0" borderId="7" xfId="0" applyNumberFormat="1" applyFont="1" applyBorder="1" applyAlignment="1">
      <alignment horizontal="center"/>
    </xf>
    <xf numFmtId="165" fontId="0" fillId="0" borderId="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/>
    <xf numFmtId="167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7" fontId="0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3" fillId="0" borderId="0" xfId="1" applyNumberFormat="1" applyFont="1" applyFill="1" applyBorder="1" applyAlignment="1"/>
    <xf numFmtId="164" fontId="0" fillId="0" borderId="0" xfId="0" applyNumberFormat="1" applyBorder="1" applyAlignment="1"/>
    <xf numFmtId="164" fontId="3" fillId="0" borderId="0" xfId="1" applyNumberFormat="1" applyFont="1" applyFill="1" applyBorder="1" applyAlignment="1">
      <alignment horizontal="right"/>
    </xf>
    <xf numFmtId="168" fontId="3" fillId="0" borderId="0" xfId="1" applyNumberFormat="1" applyFont="1" applyFill="1" applyBorder="1" applyAlignment="1"/>
    <xf numFmtId="164" fontId="0" fillId="0" borderId="0" xfId="1" applyNumberFormat="1" applyFont="1"/>
    <xf numFmtId="43" fontId="0" fillId="0" borderId="0" xfId="0" applyNumberFormat="1"/>
    <xf numFmtId="44" fontId="0" fillId="0" borderId="0" xfId="2" applyFont="1"/>
    <xf numFmtId="0" fontId="0" fillId="0" borderId="0" xfId="0" applyFill="1"/>
    <xf numFmtId="164" fontId="0" fillId="0" borderId="0" xfId="1" applyNumberFormat="1" applyFont="1" applyBorder="1"/>
    <xf numFmtId="43" fontId="0" fillId="0" borderId="0" xfId="0" applyNumberFormat="1" applyBorder="1"/>
    <xf numFmtId="0" fontId="4" fillId="0" borderId="0" xfId="0" applyFont="1" applyFill="1"/>
    <xf numFmtId="0" fontId="2" fillId="0" borderId="0" xfId="0" applyFont="1" applyFill="1"/>
    <xf numFmtId="167" fontId="0" fillId="0" borderId="0" xfId="0" applyNumberFormat="1" applyFill="1"/>
    <xf numFmtId="0" fontId="5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/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0" fillId="0" borderId="6" xfId="0" applyFill="1" applyBorder="1"/>
    <xf numFmtId="165" fontId="0" fillId="0" borderId="3" xfId="0" applyNumberFormat="1" applyFill="1" applyBorder="1" applyAlignment="1">
      <alignment horizontal="center"/>
    </xf>
    <xf numFmtId="167" fontId="0" fillId="0" borderId="5" xfId="0" applyNumberFormat="1" applyFont="1" applyFill="1" applyBorder="1" applyAlignment="1">
      <alignment horizontal="center"/>
    </xf>
    <xf numFmtId="167" fontId="0" fillId="0" borderId="3" xfId="0" applyNumberFormat="1" applyFont="1" applyFill="1" applyBorder="1" applyAlignment="1">
      <alignment horizontal="center"/>
    </xf>
    <xf numFmtId="167" fontId="0" fillId="0" borderId="13" xfId="0" applyNumberFormat="1" applyFont="1" applyFill="1" applyBorder="1" applyAlignment="1">
      <alignment horizontal="center"/>
    </xf>
    <xf numFmtId="165" fontId="0" fillId="0" borderId="3" xfId="0" applyNumberFormat="1" applyFill="1" applyBorder="1"/>
    <xf numFmtId="165" fontId="0" fillId="0" borderId="3" xfId="0" applyNumberFormat="1" applyFont="1" applyFill="1" applyBorder="1" applyAlignment="1">
      <alignment horizontal="center"/>
    </xf>
    <xf numFmtId="0" fontId="0" fillId="0" borderId="3" xfId="0" applyFill="1" applyBorder="1"/>
    <xf numFmtId="165" fontId="0" fillId="0" borderId="6" xfId="0" applyNumberFormat="1" applyFill="1" applyBorder="1"/>
    <xf numFmtId="10" fontId="0" fillId="0" borderId="6" xfId="0" applyNumberFormat="1" applyFont="1" applyFill="1" applyBorder="1" applyAlignment="1">
      <alignment horizontal="center"/>
    </xf>
    <xf numFmtId="165" fontId="0" fillId="0" borderId="6" xfId="0" applyNumberFormat="1" applyFon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0" fontId="0" fillId="0" borderId="14" xfId="0" applyBorder="1"/>
    <xf numFmtId="0" fontId="2" fillId="0" borderId="0" xfId="0" applyFont="1" applyFill="1" applyBorder="1" applyAlignment="1">
      <alignment horizontal="center"/>
    </xf>
    <xf numFmtId="6" fontId="3" fillId="0" borderId="4" xfId="0" applyNumberFormat="1" applyFont="1" applyFill="1" applyBorder="1"/>
    <xf numFmtId="167" fontId="3" fillId="0" borderId="0" xfId="0" applyNumberFormat="1" applyFont="1" applyFill="1"/>
    <xf numFmtId="167" fontId="0" fillId="0" borderId="11" xfId="0" applyNumberFormat="1" applyFill="1" applyBorder="1"/>
    <xf numFmtId="17" fontId="3" fillId="0" borderId="3" xfId="0" applyNumberFormat="1" applyFont="1" applyFill="1" applyBorder="1" applyAlignment="1">
      <alignment horizontal="center"/>
    </xf>
    <xf numFmtId="164" fontId="3" fillId="0" borderId="3" xfId="1" applyNumberFormat="1" applyFont="1" applyFill="1" applyBorder="1" applyAlignment="1">
      <alignment horizontal="center"/>
    </xf>
    <xf numFmtId="164" fontId="3" fillId="0" borderId="0" xfId="1" applyNumberFormat="1" applyFont="1" applyFill="1" applyAlignment="1"/>
    <xf numFmtId="164" fontId="3" fillId="0" borderId="3" xfId="1" applyNumberFormat="1" applyFont="1" applyFill="1" applyBorder="1" applyAlignment="1"/>
    <xf numFmtId="164" fontId="3" fillId="0" borderId="9" xfId="1" applyNumberFormat="1" applyFont="1" applyFill="1" applyBorder="1" applyAlignment="1"/>
    <xf numFmtId="164" fontId="0" fillId="0" borderId="1" xfId="0" applyNumberFormat="1" applyFill="1" applyBorder="1" applyAlignment="1">
      <alignment horizontal="center"/>
    </xf>
    <xf numFmtId="164" fontId="0" fillId="0" borderId="2" xfId="0" applyNumberFormat="1" applyFill="1" applyBorder="1" applyAlignment="1"/>
    <xf numFmtId="164" fontId="0" fillId="0" borderId="1" xfId="0" applyNumberFormat="1" applyFill="1" applyBorder="1" applyAlignment="1"/>
    <xf numFmtId="164" fontId="0" fillId="0" borderId="12" xfId="0" applyNumberFormat="1" applyFill="1" applyBorder="1" applyAlignment="1"/>
    <xf numFmtId="39" fontId="3" fillId="0" borderId="11" xfId="0" applyNumberFormat="1" applyFont="1" applyFill="1" applyBorder="1"/>
    <xf numFmtId="43" fontId="0" fillId="0" borderId="0" xfId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4"/>
  <sheetViews>
    <sheetView tabSelected="1" view="pageBreakPreview" zoomScaleNormal="100" zoomScaleSheetLayoutView="100" workbookViewId="0">
      <selection activeCell="A27" sqref="A27"/>
    </sheetView>
  </sheetViews>
  <sheetFormatPr defaultRowHeight="15" x14ac:dyDescent="0.25"/>
  <cols>
    <col min="1" max="1" width="24.85546875" customWidth="1"/>
    <col min="2" max="2" width="13.28515625" customWidth="1"/>
    <col min="3" max="3" width="13.42578125" bestFit="1" customWidth="1"/>
    <col min="4" max="4" width="12.28515625" bestFit="1" customWidth="1"/>
    <col min="5" max="5" width="13.28515625" customWidth="1"/>
    <col min="6" max="6" width="11.5703125" bestFit="1" customWidth="1"/>
    <col min="7" max="7" width="13.28515625" bestFit="1" customWidth="1"/>
    <col min="8" max="8" width="12.5703125" customWidth="1"/>
    <col min="9" max="9" width="12.42578125" customWidth="1"/>
    <col min="10" max="10" width="17.28515625" customWidth="1"/>
    <col min="11" max="11" width="15" customWidth="1"/>
    <col min="12" max="12" width="13.28515625" bestFit="1" customWidth="1"/>
    <col min="13" max="13" width="16.42578125" bestFit="1" customWidth="1"/>
    <col min="14" max="14" width="13.140625" customWidth="1"/>
    <col min="15" max="15" width="11.5703125" bestFit="1" customWidth="1"/>
    <col min="16" max="16" width="24" bestFit="1" customWidth="1"/>
    <col min="17" max="17" width="13.28515625" bestFit="1" customWidth="1"/>
  </cols>
  <sheetData>
    <row r="1" spans="1:17" ht="18.75" x14ac:dyDescent="0.3">
      <c r="A1" s="32" t="s">
        <v>32</v>
      </c>
      <c r="B1" s="32" t="s">
        <v>12</v>
      </c>
      <c r="C1" s="32"/>
      <c r="D1" s="33"/>
      <c r="E1" s="29"/>
      <c r="F1" s="29"/>
      <c r="G1" s="29"/>
      <c r="H1" s="29"/>
    </row>
    <row r="2" spans="1:17" x14ac:dyDescent="0.25">
      <c r="A2" s="29"/>
      <c r="B2" s="29"/>
      <c r="C2" s="29"/>
      <c r="D2" s="29"/>
      <c r="E2" s="29"/>
      <c r="F2" s="29"/>
      <c r="G2" s="29"/>
      <c r="H2" s="29"/>
    </row>
    <row r="3" spans="1:17" x14ac:dyDescent="0.25">
      <c r="A3" s="33" t="s">
        <v>23</v>
      </c>
      <c r="B3" s="29"/>
      <c r="C3" s="29"/>
      <c r="D3" s="29"/>
      <c r="E3" s="33" t="s">
        <v>6</v>
      </c>
      <c r="F3" s="29"/>
      <c r="G3" s="29"/>
      <c r="H3" s="29"/>
    </row>
    <row r="4" spans="1:17" ht="15.75" thickBot="1" x14ac:dyDescent="0.3">
      <c r="A4" s="29" t="s">
        <v>4</v>
      </c>
      <c r="B4" s="29"/>
      <c r="C4" s="64">
        <v>1397250</v>
      </c>
      <c r="D4" s="29"/>
      <c r="E4" s="29" t="s">
        <v>31</v>
      </c>
      <c r="F4" s="29"/>
      <c r="G4" s="29"/>
      <c r="H4" s="29"/>
      <c r="K4" s="75"/>
    </row>
    <row r="5" spans="1:17" ht="15.75" thickTop="1" x14ac:dyDescent="0.25">
      <c r="A5" s="29" t="s">
        <v>7</v>
      </c>
      <c r="B5" s="29"/>
      <c r="C5" s="63">
        <f>C4/(1-0.04431)</f>
        <v>1462032.6674967823</v>
      </c>
      <c r="D5" s="29"/>
      <c r="E5" s="29" t="s">
        <v>19</v>
      </c>
      <c r="F5" s="29"/>
      <c r="G5" s="29"/>
      <c r="H5" s="29"/>
    </row>
    <row r="6" spans="1:17" x14ac:dyDescent="0.25">
      <c r="A6" s="29" t="s">
        <v>5</v>
      </c>
      <c r="B6" s="29"/>
      <c r="C6" s="34"/>
      <c r="D6" s="29"/>
      <c r="E6" s="29"/>
      <c r="F6" s="29"/>
      <c r="G6" s="29"/>
      <c r="H6" s="29"/>
    </row>
    <row r="7" spans="1:17" ht="15.75" thickBot="1" x14ac:dyDescent="0.3">
      <c r="A7" s="29" t="s">
        <v>25</v>
      </c>
      <c r="B7" s="29"/>
      <c r="C7" s="74">
        <v>-583412.93999999994</v>
      </c>
      <c r="D7" s="35"/>
      <c r="E7" s="29"/>
      <c r="F7" s="29"/>
      <c r="G7" s="29"/>
      <c r="H7" s="29"/>
    </row>
    <row r="8" spans="1:17" ht="15.75" thickTop="1" x14ac:dyDescent="0.25">
      <c r="A8" s="29" t="s">
        <v>8</v>
      </c>
      <c r="B8" s="29"/>
      <c r="C8" s="34">
        <f>SUM(C5:C7)</f>
        <v>878619.72749678232</v>
      </c>
      <c r="D8" s="29"/>
      <c r="E8" s="29" t="s">
        <v>33</v>
      </c>
      <c r="F8" s="29"/>
      <c r="G8" s="29"/>
      <c r="H8" s="29"/>
      <c r="K8" s="26"/>
      <c r="L8" s="27"/>
      <c r="Q8" s="26"/>
    </row>
    <row r="9" spans="1:17" x14ac:dyDescent="0.25">
      <c r="A9" s="29"/>
      <c r="B9" s="29"/>
      <c r="C9" s="34"/>
      <c r="D9" s="34"/>
      <c r="E9" s="34"/>
      <c r="F9" s="29"/>
      <c r="G9" s="29"/>
      <c r="H9" s="29"/>
      <c r="K9" s="26"/>
      <c r="L9" s="27"/>
    </row>
    <row r="10" spans="1:17" x14ac:dyDescent="0.25">
      <c r="A10" s="29"/>
      <c r="B10" s="29"/>
      <c r="C10" s="29"/>
      <c r="D10" s="29"/>
      <c r="E10" s="29"/>
      <c r="F10" s="29"/>
      <c r="G10" s="29"/>
      <c r="H10" s="29"/>
      <c r="K10" s="26"/>
      <c r="L10" s="27"/>
    </row>
    <row r="11" spans="1:17" x14ac:dyDescent="0.25">
      <c r="A11" s="33" t="s">
        <v>24</v>
      </c>
      <c r="B11" s="29"/>
      <c r="C11" s="29"/>
      <c r="D11" s="29"/>
      <c r="E11" s="29"/>
      <c r="F11" s="29"/>
      <c r="G11" s="29"/>
      <c r="H11" s="29"/>
      <c r="K11" s="26"/>
      <c r="L11" s="27"/>
    </row>
    <row r="12" spans="1:17" x14ac:dyDescent="0.25">
      <c r="A12" s="36" t="s">
        <v>0</v>
      </c>
      <c r="B12" s="36">
        <v>503</v>
      </c>
      <c r="C12" s="37">
        <v>504</v>
      </c>
      <c r="D12" s="36">
        <v>505</v>
      </c>
      <c r="E12" s="36">
        <v>511</v>
      </c>
      <c r="F12" s="36">
        <v>570</v>
      </c>
      <c r="G12" s="38">
        <v>663</v>
      </c>
      <c r="H12" s="39"/>
    </row>
    <row r="13" spans="1:17" x14ac:dyDescent="0.25">
      <c r="A13" s="65">
        <v>43770</v>
      </c>
      <c r="B13" s="66">
        <v>14787385.937061885</v>
      </c>
      <c r="C13" s="67">
        <v>10158605.896164292</v>
      </c>
      <c r="D13" s="68">
        <v>1632648.4138020885</v>
      </c>
      <c r="E13" s="66">
        <v>1611875.612968276</v>
      </c>
      <c r="F13" s="68">
        <v>359334.14000345534</v>
      </c>
      <c r="G13" s="69">
        <v>26087607</v>
      </c>
      <c r="H13" s="22"/>
      <c r="I13" s="24"/>
      <c r="J13" s="25"/>
      <c r="K13" s="30"/>
      <c r="L13" s="31"/>
    </row>
    <row r="14" spans="1:17" x14ac:dyDescent="0.25">
      <c r="A14" s="65">
        <v>43800</v>
      </c>
      <c r="B14" s="66">
        <v>22356576.647160586</v>
      </c>
      <c r="C14" s="67">
        <v>15048148.645499537</v>
      </c>
      <c r="D14" s="68">
        <v>1936592.6745228833</v>
      </c>
      <c r="E14" s="68">
        <v>2217040.925784457</v>
      </c>
      <c r="F14" s="68">
        <v>342034.10703253996</v>
      </c>
      <c r="G14" s="69">
        <v>48237538</v>
      </c>
      <c r="H14" s="22"/>
      <c r="I14" s="22"/>
      <c r="J14" s="22"/>
      <c r="K14" s="8"/>
      <c r="L14" s="28"/>
    </row>
    <row r="15" spans="1:17" x14ac:dyDescent="0.25">
      <c r="A15" s="65">
        <v>43831</v>
      </c>
      <c r="B15" s="66">
        <v>21340879.350381933</v>
      </c>
      <c r="C15" s="67">
        <v>14416756.457622126</v>
      </c>
      <c r="D15" s="68">
        <v>1575074.7423195383</v>
      </c>
      <c r="E15" s="68">
        <v>1986917.8174603372</v>
      </c>
      <c r="F15" s="68">
        <v>284336.63221606682</v>
      </c>
      <c r="G15" s="69">
        <v>50215607</v>
      </c>
      <c r="H15" s="22"/>
      <c r="I15" s="22"/>
      <c r="J15" s="22"/>
    </row>
    <row r="16" spans="1:17" x14ac:dyDescent="0.25">
      <c r="A16" s="65">
        <v>43862</v>
      </c>
      <c r="B16" s="66">
        <v>17712637.624217734</v>
      </c>
      <c r="C16" s="67">
        <v>11900723.492810238</v>
      </c>
      <c r="D16" s="68">
        <v>1374511.8577449343</v>
      </c>
      <c r="E16" s="68">
        <v>1576342.3560375827</v>
      </c>
      <c r="F16" s="68">
        <v>229787.66918950991</v>
      </c>
      <c r="G16" s="69">
        <v>43709503</v>
      </c>
      <c r="H16" s="22"/>
      <c r="I16" s="22"/>
      <c r="J16" s="22"/>
      <c r="N16" s="7" t="s">
        <v>13</v>
      </c>
    </row>
    <row r="17" spans="1:14" x14ac:dyDescent="0.25">
      <c r="A17" s="65">
        <v>43891</v>
      </c>
      <c r="B17" s="66">
        <v>14342280.008139007</v>
      </c>
      <c r="C17" s="67">
        <v>10207707.726879045</v>
      </c>
      <c r="D17" s="68">
        <v>1148787.3460895007</v>
      </c>
      <c r="E17" s="68">
        <v>1276693.8880909286</v>
      </c>
      <c r="F17" s="68">
        <v>158835.03080151888</v>
      </c>
      <c r="G17" s="69">
        <v>42346978</v>
      </c>
      <c r="H17" s="22"/>
      <c r="I17" s="22"/>
      <c r="J17" s="22"/>
    </row>
    <row r="18" spans="1:14" x14ac:dyDescent="0.25">
      <c r="A18" s="65">
        <v>43922</v>
      </c>
      <c r="B18" s="66">
        <v>8915278.503259588</v>
      </c>
      <c r="C18" s="67">
        <v>6616157.6843761606</v>
      </c>
      <c r="D18" s="68">
        <v>967921.45720868057</v>
      </c>
      <c r="E18" s="68">
        <v>994515.28664117865</v>
      </c>
      <c r="F18" s="68">
        <v>139298.06851439347</v>
      </c>
      <c r="G18" s="69">
        <v>38003539</v>
      </c>
      <c r="H18" s="22"/>
      <c r="I18" s="22"/>
      <c r="J18" s="22"/>
    </row>
    <row r="19" spans="1:14" x14ac:dyDescent="0.25">
      <c r="A19" s="65">
        <v>43952</v>
      </c>
      <c r="B19" s="66">
        <v>5898434.3135875491</v>
      </c>
      <c r="C19" s="67">
        <v>4277041.9033592138</v>
      </c>
      <c r="D19" s="68">
        <v>628788.17879720393</v>
      </c>
      <c r="E19" s="68">
        <v>764106.61030509498</v>
      </c>
      <c r="F19" s="68">
        <v>113363.99395093859</v>
      </c>
      <c r="G19" s="69">
        <v>35779544</v>
      </c>
      <c r="H19" s="22"/>
      <c r="I19" s="22"/>
      <c r="J19" s="22"/>
      <c r="N19" s="7"/>
    </row>
    <row r="20" spans="1:14" x14ac:dyDescent="0.25">
      <c r="A20" s="65">
        <v>43983</v>
      </c>
      <c r="B20" s="66">
        <v>3785458.97396472</v>
      </c>
      <c r="C20" s="67">
        <v>3242363.6336153396</v>
      </c>
      <c r="D20" s="68">
        <v>541656.6301142741</v>
      </c>
      <c r="E20" s="68">
        <v>706245.829364317</v>
      </c>
      <c r="F20" s="68">
        <v>103821.93294134918</v>
      </c>
      <c r="G20" s="69">
        <v>42774451</v>
      </c>
      <c r="H20" s="22"/>
      <c r="I20" s="22"/>
      <c r="J20" s="22"/>
      <c r="N20" s="6"/>
    </row>
    <row r="21" spans="1:14" x14ac:dyDescent="0.25">
      <c r="A21" s="65">
        <v>44013</v>
      </c>
      <c r="B21" s="66">
        <v>3183315.8083244814</v>
      </c>
      <c r="C21" s="67">
        <v>3022413.0353129646</v>
      </c>
      <c r="D21" s="68">
        <v>531456.42169468815</v>
      </c>
      <c r="E21" s="68">
        <v>713620.69669854059</v>
      </c>
      <c r="F21" s="68">
        <v>118913.03796932483</v>
      </c>
      <c r="G21" s="69">
        <v>59749836</v>
      </c>
      <c r="H21" s="22"/>
      <c r="I21" s="22"/>
      <c r="J21" s="22"/>
    </row>
    <row r="22" spans="1:14" x14ac:dyDescent="0.25">
      <c r="A22" s="65">
        <v>44044</v>
      </c>
      <c r="B22" s="66">
        <v>2964626.304206592</v>
      </c>
      <c r="C22" s="67">
        <v>3059063.6046702289</v>
      </c>
      <c r="D22" s="68">
        <v>593533.66727240605</v>
      </c>
      <c r="E22" s="68">
        <v>710907.40975224308</v>
      </c>
      <c r="F22" s="68">
        <v>107551.01409852981</v>
      </c>
      <c r="G22" s="69">
        <v>59373915</v>
      </c>
      <c r="H22" s="22"/>
      <c r="I22" s="22"/>
      <c r="J22" s="22"/>
    </row>
    <row r="23" spans="1:14" x14ac:dyDescent="0.25">
      <c r="A23" s="65">
        <v>44075</v>
      </c>
      <c r="B23" s="66">
        <v>3604800.5085762916</v>
      </c>
      <c r="C23" s="67">
        <v>3572916.3918006984</v>
      </c>
      <c r="D23" s="68">
        <v>831545.77278757223</v>
      </c>
      <c r="E23" s="68">
        <v>802289.68640423613</v>
      </c>
      <c r="F23" s="68">
        <v>152488.64043120164</v>
      </c>
      <c r="G23" s="69">
        <v>62235946</v>
      </c>
      <c r="H23" s="22"/>
      <c r="I23" s="22"/>
      <c r="J23" s="22"/>
    </row>
    <row r="24" spans="1:14" x14ac:dyDescent="0.25">
      <c r="A24" s="65">
        <v>44105</v>
      </c>
      <c r="B24" s="66">
        <v>7362647.8878468666</v>
      </c>
      <c r="C24" s="67">
        <v>5910337.3337258324</v>
      </c>
      <c r="D24" s="68">
        <v>1431135.9472889602</v>
      </c>
      <c r="E24" s="68">
        <v>1556233.0217344647</v>
      </c>
      <c r="F24" s="68">
        <v>274359.80940387584</v>
      </c>
      <c r="G24" s="69">
        <v>46198512</v>
      </c>
      <c r="H24" s="22"/>
      <c r="I24" s="22"/>
      <c r="J24" s="22"/>
    </row>
    <row r="25" spans="1:14" x14ac:dyDescent="0.25">
      <c r="A25" s="36" t="s">
        <v>1</v>
      </c>
      <c r="B25" s="70">
        <f t="shared" ref="B25:G25" si="0">SUM(B13:B24)</f>
        <v>126254321.86672723</v>
      </c>
      <c r="C25" s="71">
        <f t="shared" si="0"/>
        <v>91432235.805835694</v>
      </c>
      <c r="D25" s="72">
        <f t="shared" si="0"/>
        <v>13193653.109642731</v>
      </c>
      <c r="E25" s="72">
        <f t="shared" si="0"/>
        <v>14916789.141241657</v>
      </c>
      <c r="F25" s="72">
        <f t="shared" si="0"/>
        <v>2384124.076552704</v>
      </c>
      <c r="G25" s="73">
        <f t="shared" si="0"/>
        <v>554712976</v>
      </c>
      <c r="H25" s="40"/>
      <c r="I25" s="23"/>
      <c r="J25" s="23"/>
      <c r="K25" s="8"/>
    </row>
    <row r="26" spans="1:14" x14ac:dyDescent="0.25">
      <c r="A26" s="29"/>
      <c r="B26" s="29"/>
      <c r="C26" s="29"/>
      <c r="D26" s="29"/>
      <c r="E26" s="29"/>
      <c r="F26" s="29"/>
      <c r="G26" s="29"/>
      <c r="H26" s="29"/>
    </row>
    <row r="27" spans="1:14" ht="18.75" x14ac:dyDescent="0.3">
      <c r="A27" s="10" t="s">
        <v>32</v>
      </c>
      <c r="B27" s="10" t="s">
        <v>11</v>
      </c>
      <c r="C27" s="10"/>
      <c r="D27" s="5"/>
      <c r="E27" s="5"/>
      <c r="F27" s="5"/>
      <c r="G27" s="5"/>
      <c r="H27" s="5"/>
      <c r="I27" s="5"/>
      <c r="J27" s="5"/>
      <c r="K27" s="5"/>
      <c r="L27" s="5"/>
    </row>
    <row r="28" spans="1:14" x14ac:dyDescent="0.25">
      <c r="A28" s="2"/>
      <c r="B28" s="5"/>
      <c r="C28" s="5"/>
      <c r="D28" s="5"/>
      <c r="E28" s="60"/>
    </row>
    <row r="29" spans="1:14" x14ac:dyDescent="0.25">
      <c r="A29" s="41"/>
      <c r="B29" s="41" t="s">
        <v>14</v>
      </c>
      <c r="C29" s="41" t="s">
        <v>10</v>
      </c>
      <c r="D29" s="42" t="s">
        <v>26</v>
      </c>
      <c r="E29" s="44" t="s">
        <v>29</v>
      </c>
      <c r="F29" s="41" t="s">
        <v>28</v>
      </c>
      <c r="G29" s="41" t="s">
        <v>28</v>
      </c>
      <c r="J29" s="5"/>
    </row>
    <row r="30" spans="1:14" x14ac:dyDescent="0.25">
      <c r="A30" s="43" t="s">
        <v>2</v>
      </c>
      <c r="B30" s="43" t="s">
        <v>9</v>
      </c>
      <c r="C30" s="43" t="s">
        <v>15</v>
      </c>
      <c r="D30" s="44" t="s">
        <v>9</v>
      </c>
      <c r="E30" s="44" t="s">
        <v>27</v>
      </c>
      <c r="F30" s="43" t="s">
        <v>20</v>
      </c>
      <c r="G30" s="43" t="s">
        <v>20</v>
      </c>
      <c r="J30" s="61"/>
    </row>
    <row r="31" spans="1:14" x14ac:dyDescent="0.25">
      <c r="A31" s="45" t="s">
        <v>3</v>
      </c>
      <c r="B31" s="45" t="s">
        <v>2</v>
      </c>
      <c r="C31" s="45" t="s">
        <v>16</v>
      </c>
      <c r="D31" s="46" t="s">
        <v>2</v>
      </c>
      <c r="E31" s="45" t="s">
        <v>18</v>
      </c>
      <c r="F31" s="45" t="s">
        <v>22</v>
      </c>
      <c r="G31" s="45" t="s">
        <v>21</v>
      </c>
      <c r="J31" s="61"/>
    </row>
    <row r="32" spans="1:14" x14ac:dyDescent="0.25">
      <c r="A32" s="41">
        <v>503</v>
      </c>
      <c r="B32" s="48">
        <v>3.3899999999999998E-3</v>
      </c>
      <c r="C32" s="49">
        <f>B32*B25</f>
        <v>428002.1511282053</v>
      </c>
      <c r="D32" s="48">
        <f>B32+(B32*C40)</f>
        <v>3.3256792560193288E-3</v>
      </c>
      <c r="E32" s="49">
        <f>D32*B25</f>
        <v>419881.3792149623</v>
      </c>
      <c r="F32" s="58">
        <f>D32-B32</f>
        <v>-6.4320743980670995E-5</v>
      </c>
      <c r="G32" s="59">
        <f>F32*B25</f>
        <v>-8120.7719132429938</v>
      </c>
      <c r="J32" s="5"/>
    </row>
    <row r="33" spans="1:7" x14ac:dyDescent="0.25">
      <c r="A33" s="43">
        <v>504</v>
      </c>
      <c r="B33" s="48">
        <v>2.7399999999999998E-3</v>
      </c>
      <c r="C33" s="50">
        <f>B33*C25</f>
        <v>250524.32610798979</v>
      </c>
      <c r="D33" s="48">
        <f>B33+(B33*C40)</f>
        <v>2.6880121420333218E-3</v>
      </c>
      <c r="E33" s="50">
        <f>D33*C25</f>
        <v>245770.96001934019</v>
      </c>
      <c r="F33" s="58">
        <f t="shared" ref="F33:F37" si="1">D33-B33</f>
        <v>-5.1987857966678038E-5</v>
      </c>
      <c r="G33" s="59">
        <f>F33*C25</f>
        <v>-4753.3660886496</v>
      </c>
    </row>
    <row r="34" spans="1:7" x14ac:dyDescent="0.25">
      <c r="A34" s="43">
        <v>505</v>
      </c>
      <c r="B34" s="48">
        <v>1.6999999999999999E-3</v>
      </c>
      <c r="C34" s="50">
        <f>B34*D25</f>
        <v>22429.210286392641</v>
      </c>
      <c r="D34" s="48">
        <f>B34+(B34*C40)</f>
        <v>1.6677447596557106E-3</v>
      </c>
      <c r="E34" s="50">
        <f>D34*D25</f>
        <v>22003.645834321935</v>
      </c>
      <c r="F34" s="58">
        <f t="shared" si="1"/>
        <v>-3.2255240344289306E-5</v>
      </c>
      <c r="G34" s="59">
        <f>F34*D25</f>
        <v>-425.5644520707063</v>
      </c>
    </row>
    <row r="35" spans="1:7" x14ac:dyDescent="0.25">
      <c r="A35" s="43">
        <v>511</v>
      </c>
      <c r="B35" s="48">
        <v>1.4400000000000001E-3</v>
      </c>
      <c r="C35" s="50">
        <f>B35*E25</f>
        <v>21480.176363387985</v>
      </c>
      <c r="D35" s="48">
        <f>B35+(B35*C40)</f>
        <v>1.412677914061308E-3</v>
      </c>
      <c r="E35" s="50">
        <f>D35*E25</f>
        <v>21072.618568541631</v>
      </c>
      <c r="F35" s="58">
        <f t="shared" si="1"/>
        <v>-2.7322085938692123E-5</v>
      </c>
      <c r="G35" s="59">
        <f>F35*E25</f>
        <v>-407.557794846354</v>
      </c>
    </row>
    <row r="36" spans="1:7" x14ac:dyDescent="0.25">
      <c r="A36" s="43">
        <v>570</v>
      </c>
      <c r="B36" s="48">
        <v>5.1000000000000004E-4</v>
      </c>
      <c r="C36" s="50">
        <f>B36*F25</f>
        <v>1215.9032790418792</v>
      </c>
      <c r="D36" s="48">
        <f>B36+(B36*C40)</f>
        <v>5.0032342789671329E-4</v>
      </c>
      <c r="E36" s="50">
        <f>D36*F25</f>
        <v>1192.833130511935</v>
      </c>
      <c r="F36" s="58">
        <f t="shared" si="1"/>
        <v>-9.6765721032867485E-6</v>
      </c>
      <c r="G36" s="59">
        <f>F36*F25</f>
        <v>-23.070148529944177</v>
      </c>
    </row>
    <row r="37" spans="1:7" ht="15.75" thickBot="1" x14ac:dyDescent="0.3">
      <c r="A37" s="43">
        <v>663</v>
      </c>
      <c r="B37" s="48">
        <v>3.1E-4</v>
      </c>
      <c r="C37" s="51">
        <f>G25*B37</f>
        <v>171961.02256000001</v>
      </c>
      <c r="D37" s="48">
        <f>B37+(B37*C40)</f>
        <v>3.0411816205486489E-4</v>
      </c>
      <c r="E37" s="51">
        <f>D37*G25</f>
        <v>168698.29072910437</v>
      </c>
      <c r="F37" s="58">
        <f t="shared" si="1"/>
        <v>-5.8818379451351069E-6</v>
      </c>
      <c r="G37" s="59">
        <f>F37*G25</f>
        <v>-3262.7318308956201</v>
      </c>
    </row>
    <row r="38" spans="1:7" ht="15.75" thickTop="1" x14ac:dyDescent="0.25">
      <c r="A38" s="43" t="s">
        <v>1</v>
      </c>
      <c r="B38" s="52"/>
      <c r="C38" s="50">
        <f>SUM(C32:C37)</f>
        <v>895612.7897250175</v>
      </c>
      <c r="D38" s="53"/>
      <c r="E38" s="50">
        <f>SUM(E32:E37)</f>
        <v>878619.72749678232</v>
      </c>
      <c r="F38" s="3"/>
      <c r="G38" s="3"/>
    </row>
    <row r="39" spans="1:7" x14ac:dyDescent="0.25">
      <c r="A39" s="43" t="s">
        <v>17</v>
      </c>
      <c r="B39" s="52"/>
      <c r="C39" s="62">
        <f>C8-C38</f>
        <v>-16993.062228235183</v>
      </c>
      <c r="D39" s="53"/>
      <c r="E39" s="54"/>
      <c r="F39" s="3"/>
      <c r="G39" s="3"/>
    </row>
    <row r="40" spans="1:7" x14ac:dyDescent="0.25">
      <c r="A40" s="45" t="s">
        <v>30</v>
      </c>
      <c r="B40" s="55"/>
      <c r="C40" s="56">
        <f>C39/C38</f>
        <v>-1.897367079075837E-2</v>
      </c>
      <c r="D40" s="57"/>
      <c r="E40" s="47"/>
      <c r="F40" s="4"/>
      <c r="G40" s="4"/>
    </row>
    <row r="41" spans="1:7" x14ac:dyDescent="0.25">
      <c r="A41" s="9"/>
      <c r="B41" s="11"/>
      <c r="C41" s="12"/>
      <c r="D41" s="13"/>
    </row>
    <row r="42" spans="1:7" x14ac:dyDescent="0.25">
      <c r="A42" s="14"/>
      <c r="B42" s="15"/>
      <c r="C42" s="16"/>
      <c r="D42" s="17"/>
    </row>
    <row r="43" spans="1:7" x14ac:dyDescent="0.25">
      <c r="A43" s="14"/>
      <c r="B43" s="15"/>
      <c r="C43" s="16"/>
      <c r="D43" s="17"/>
    </row>
    <row r="44" spans="1:7" x14ac:dyDescent="0.25">
      <c r="A44" s="14"/>
      <c r="B44" s="15"/>
      <c r="C44" s="16"/>
      <c r="D44" s="17"/>
    </row>
    <row r="45" spans="1:7" x14ac:dyDescent="0.25">
      <c r="A45" s="14"/>
    </row>
    <row r="46" spans="1:7" x14ac:dyDescent="0.25">
      <c r="A46" s="14"/>
      <c r="B46" s="15"/>
      <c r="C46" s="16"/>
      <c r="D46" s="17"/>
    </row>
    <row r="47" spans="1:7" x14ac:dyDescent="0.25">
      <c r="A47" s="14"/>
      <c r="B47" s="15"/>
      <c r="C47" s="16"/>
      <c r="D47" s="17"/>
    </row>
    <row r="48" spans="1:7" x14ac:dyDescent="0.25">
      <c r="A48" s="14"/>
      <c r="B48" s="15"/>
      <c r="C48" s="18"/>
      <c r="D48" s="17"/>
    </row>
    <row r="49" spans="1:4" x14ac:dyDescent="0.25">
      <c r="A49" s="14"/>
      <c r="B49" s="19"/>
      <c r="C49" s="16"/>
      <c r="D49" s="17"/>
    </row>
    <row r="50" spans="1:4" x14ac:dyDescent="0.25">
      <c r="A50" s="14"/>
      <c r="B50" s="19"/>
      <c r="C50" s="20"/>
      <c r="D50" s="17"/>
    </row>
    <row r="51" spans="1:4" x14ac:dyDescent="0.25">
      <c r="A51" s="14"/>
      <c r="B51" s="19"/>
      <c r="C51" s="20"/>
      <c r="D51" s="17"/>
    </row>
    <row r="52" spans="1:4" x14ac:dyDescent="0.25">
      <c r="A52" s="14"/>
      <c r="B52" s="19"/>
      <c r="C52" s="20"/>
      <c r="D52" s="5"/>
    </row>
    <row r="53" spans="1:4" x14ac:dyDescent="0.25">
      <c r="A53" s="21"/>
      <c r="B53" s="5"/>
      <c r="C53" s="5"/>
      <c r="D53" s="15"/>
    </row>
    <row r="54" spans="1:4" x14ac:dyDescent="0.25">
      <c r="D54" s="1"/>
    </row>
  </sheetData>
  <pageMargins left="0.7" right="0.7" top="0.75" bottom="0.75" header="0.3" footer="0.3"/>
  <pageSetup scale="96" fitToHeight="0" orientation="landscape" r:id="rId1"/>
  <rowBreaks count="1" manualBreakCount="1">
    <brk id="2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D847861B2B30C4AA2A2346A506152DE" ma:contentTypeVersion="56" ma:contentTypeDescription="" ma:contentTypeScope="" ma:versionID="5132b23c5369cfdb895c418a2bd4282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2019-10-01T07:00:00+00:00</OpenedDate>
    <SignificantOrder xmlns="dc463f71-b30c-4ab2-9473-d307f9d35888">false</SignificantOrder>
    <Date1 xmlns="dc463f71-b30c-4ab2-9473-d307f9d35888">2019-10-01T07:00:00+00:00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190826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FC0559E-7126-426D-9AAC-8DFD496F61AC}"/>
</file>

<file path=customXml/itemProps2.xml><?xml version="1.0" encoding="utf-8"?>
<ds:datastoreItem xmlns:ds="http://schemas.openxmlformats.org/officeDocument/2006/customXml" ds:itemID="{1A721CAF-159C-46DE-BC78-69D75ECDB163}"/>
</file>

<file path=customXml/itemProps3.xml><?xml version="1.0" encoding="utf-8"?>
<ds:datastoreItem xmlns:ds="http://schemas.openxmlformats.org/officeDocument/2006/customXml" ds:itemID="{1FA11E7E-D13F-4CE0-91D7-DC8E8837FEB4}"/>
</file>

<file path=customXml/itemProps4.xml><?xml version="1.0" encoding="utf-8"?>
<ds:datastoreItem xmlns:ds="http://schemas.openxmlformats.org/officeDocument/2006/customXml" ds:itemID="{275AEB4F-EAF9-42A3-A2D9-248BF5634B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Gross, Jennifer</dc:creator>
  <cp:lastModifiedBy>Myhrum, Isaac</cp:lastModifiedBy>
  <cp:lastPrinted>2019-09-26T18:31:47Z</cp:lastPrinted>
  <dcterms:created xsi:type="dcterms:W3CDTF">2017-10-10T15:18:54Z</dcterms:created>
  <dcterms:modified xsi:type="dcterms:W3CDTF">2019-09-26T21:40:48Z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0x0101006E56B4D1795A2E4DB2F0B01679ED314A009D847861B2B30C4AA2A2346A506152DE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