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75"/>
  </bookViews>
  <sheets>
    <sheet name="Sheet1" sheetId="1" r:id="rId1"/>
    <sheet name="Sheet2" sheetId="2" r:id="rId2"/>
    <sheet name="Sheet3" sheetId="3" r:id="rId3"/>
  </sheets>
  <calcPr calcId="145621" concurrentManualCount="4"/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D30" i="1"/>
  <c r="D29" i="1"/>
  <c r="D28" i="1"/>
  <c r="E36" i="1"/>
  <c r="F36" i="1" s="1"/>
  <c r="E35" i="1"/>
  <c r="F35" i="1" s="1"/>
  <c r="E34" i="1"/>
  <c r="F34" i="1" s="1"/>
  <c r="D36" i="1"/>
  <c r="D35" i="1"/>
  <c r="D34" i="1"/>
  <c r="I8" i="1"/>
  <c r="I7" i="1"/>
  <c r="I6" i="1"/>
  <c r="E22" i="1"/>
  <c r="F22" i="1" s="1"/>
  <c r="E21" i="1"/>
  <c r="F21" i="1" s="1"/>
  <c r="E20" i="1"/>
  <c r="F20" i="1" s="1"/>
  <c r="E18" i="1"/>
  <c r="F18" i="1" s="1"/>
  <c r="E17" i="1"/>
  <c r="F17" i="1" s="1"/>
  <c r="E16" i="1"/>
  <c r="F16" i="1" s="1"/>
  <c r="E14" i="1"/>
  <c r="F14" i="1" s="1"/>
  <c r="E13" i="1"/>
  <c r="F13" i="1" s="1"/>
  <c r="F12" i="1"/>
  <c r="E12" i="1"/>
  <c r="C30" i="1" l="1"/>
  <c r="C29" i="1"/>
  <c r="C26" i="1"/>
  <c r="C25" i="1"/>
  <c r="D26" i="1"/>
  <c r="D25" i="1"/>
  <c r="D8" i="1" l="1"/>
  <c r="E8" i="1" s="1"/>
  <c r="G8" i="1" s="1"/>
  <c r="D7" i="1"/>
  <c r="E7" i="1" s="1"/>
  <c r="G7" i="1" s="1"/>
  <c r="D6" i="1"/>
  <c r="E6" i="1" s="1"/>
  <c r="G6" i="1" s="1"/>
  <c r="O94" i="1"/>
  <c r="C22" i="1"/>
  <c r="C21" i="1"/>
  <c r="C18" i="1"/>
  <c r="C17" i="1"/>
  <c r="H38" i="1"/>
  <c r="H40" i="1" s="1"/>
  <c r="C36" i="1"/>
  <c r="C35" i="1"/>
  <c r="H7" i="1" l="1"/>
  <c r="H6" i="1"/>
  <c r="H8" i="1"/>
  <c r="D17" i="1"/>
  <c r="D21" i="1"/>
  <c r="D12" i="1"/>
  <c r="D22" i="1" l="1"/>
  <c r="D16" i="1"/>
  <c r="D13" i="1"/>
  <c r="D18" i="1"/>
  <c r="D14" i="1"/>
  <c r="D44" i="1"/>
  <c r="D20" i="1"/>
  <c r="D38" i="1"/>
  <c r="D39" i="1"/>
  <c r="D43" i="1"/>
  <c r="D40" i="1" l="1"/>
  <c r="D42" i="1"/>
</calcChain>
</file>

<file path=xl/comments1.xml><?xml version="1.0" encoding="utf-8"?>
<comments xmlns="http://schemas.openxmlformats.org/spreadsheetml/2006/main">
  <authors>
    <author>Heather Garland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Frieght/total number of carts delivered.</t>
        </r>
      </text>
    </comment>
    <comment ref="D24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No additional charge for cart - this is an "extra service."  Cost of cart is included in reoccuring service.</t>
        </r>
      </text>
    </comment>
    <comment ref="C32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From Item 80, per pick-up rate.</t>
        </r>
      </text>
    </comment>
    <comment ref="D38" authorId="0">
      <text>
        <r>
          <rPr>
            <b/>
            <sz val="9"/>
            <color indexed="81"/>
            <rFont val="Tahoma"/>
            <charset val="1"/>
          </rPr>
          <t>Heather Garland:</t>
        </r>
        <r>
          <rPr>
            <sz val="9"/>
            <color indexed="81"/>
            <rFont val="Tahoma"/>
            <charset val="1"/>
          </rPr>
          <t xml:space="preserve">
Rounded down to $4 additional charge for special pick-up.</t>
        </r>
      </text>
    </comment>
  </commentList>
</comments>
</file>

<file path=xl/sharedStrings.xml><?xml version="1.0" encoding="utf-8"?>
<sst xmlns="http://schemas.openxmlformats.org/spreadsheetml/2006/main" count="48" uniqueCount="47">
  <si>
    <t>Island Disposal Company, Inc.</t>
  </si>
  <si>
    <t>New Cart Rates</t>
  </si>
  <si>
    <t>Effective 7/1/2019</t>
  </si>
  <si>
    <t>Tax</t>
  </si>
  <si>
    <t>Monthly Depreciation</t>
  </si>
  <si>
    <t>Annual Depreciation</t>
  </si>
  <si>
    <t>Proposed Rate</t>
  </si>
  <si>
    <t>Useful Life</t>
  </si>
  <si>
    <t>Current Equivalent Rate</t>
  </si>
  <si>
    <t>35 Gal - Comm</t>
  </si>
  <si>
    <t>64 Gal - Comm</t>
  </si>
  <si>
    <t>96 Gal - Comm</t>
  </si>
  <si>
    <t>35 Gal - Comm Minimum</t>
  </si>
  <si>
    <t>64 Gal - Comm Minimum</t>
  </si>
  <si>
    <t>96 Gal - Comm Minimum</t>
  </si>
  <si>
    <t>35 Gal - Comm Special</t>
  </si>
  <si>
    <t>Regular Can</t>
  </si>
  <si>
    <t>Special Can</t>
  </si>
  <si>
    <t>Special Differential</t>
  </si>
  <si>
    <t>96 Gal - Comm Special</t>
  </si>
  <si>
    <t>64 Gal - Comm Special</t>
  </si>
  <si>
    <t>Item No.</t>
  </si>
  <si>
    <t>Description</t>
  </si>
  <si>
    <t>35 Gal Weekly - Resi</t>
  </si>
  <si>
    <t>64 Gal Weekly - Resi</t>
  </si>
  <si>
    <t>96 Gal Weekly - Resi</t>
  </si>
  <si>
    <t>Cart Cost Cost</t>
  </si>
  <si>
    <t>35 Gal EOW - Resi</t>
  </si>
  <si>
    <t>64 Gal EOW - Resi</t>
  </si>
  <si>
    <t>96 Gal EOW - Resi</t>
  </si>
  <si>
    <t>35 Gallon</t>
  </si>
  <si>
    <t>64 Gallon</t>
  </si>
  <si>
    <t>96 Gallon</t>
  </si>
  <si>
    <t>35 Gal Monthly - Resi</t>
  </si>
  <si>
    <t>64 Gal Monthly - Resi</t>
  </si>
  <si>
    <t>96 Gal Monthly - Resi</t>
  </si>
  <si>
    <t>Frieght</t>
  </si>
  <si>
    <t>35 Gal On Call</t>
  </si>
  <si>
    <t>64 Gal On Call</t>
  </si>
  <si>
    <t>96 Gal On Call</t>
  </si>
  <si>
    <t>35 Gal MF</t>
  </si>
  <si>
    <t>64 Gal MF</t>
  </si>
  <si>
    <t>96 Gal MF</t>
  </si>
  <si>
    <t>Roll Out</t>
  </si>
  <si>
    <t>If billed per Pick-Up</t>
  </si>
  <si>
    <t>Increase $</t>
  </si>
  <si>
    <t>Increase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</si>
</sst>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44" fontId="0" fillId="0" borderId="0" xfId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4" fontId="0" fillId="0" borderId="0" xfId="0" applyNumberFormat="1" applyFill="1"/>
    <xf numFmtId="10" fontId="0" fillId="0" borderId="0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46</xdr:row>
      <xdr:rowOff>180975</xdr:rowOff>
    </xdr:from>
    <xdr:to>
      <xdr:col>20</xdr:col>
      <xdr:colOff>577027</xdr:colOff>
      <xdr:row>87</xdr:row>
      <xdr:rowOff>103809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6150" y="9261475"/>
          <a:ext cx="6520627" cy="7733334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46</xdr:row>
      <xdr:rowOff>104775</xdr:rowOff>
    </xdr:from>
    <xdr:to>
      <xdr:col>9</xdr:col>
      <xdr:colOff>503930</xdr:colOff>
      <xdr:row>96</xdr:row>
      <xdr:rowOff>8347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867275"/>
          <a:ext cx="7161905" cy="94285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8</xdr:col>
      <xdr:colOff>723037</xdr:colOff>
      <xdr:row>139</xdr:row>
      <xdr:rowOff>84715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478000"/>
          <a:ext cx="6904762" cy="8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4"/>
  <sheetViews>
    <sheetView showGridLines="0" tabSelected="1" view="pageBreakPreview" zoomScaleNormal="100" zoomScaleSheetLayoutView="100" workbookViewId="0">
      <selection activeCell="F20" sqref="F20"/>
    </sheetView>
  </sheetViews>
  <sheetFormatPr defaultRowHeight="15" x14ac:dyDescent="0.25"/>
  <cols>
    <col min="2" max="2" width="23.85546875" customWidth="1"/>
    <col min="3" max="3" width="12" customWidth="1"/>
    <col min="7" max="7" width="14.28515625" customWidth="1"/>
    <col min="8" max="8" width="15.140625" customWidth="1"/>
    <col min="9" max="9" width="12.28515625" customWidth="1"/>
    <col min="10" max="10" width="11" customWidth="1"/>
    <col min="12" max="12" width="11.42578125" bestFit="1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</row>
    <row r="5" spans="1:9" ht="30" x14ac:dyDescent="0.25">
      <c r="A5" s="8"/>
      <c r="B5" s="8" t="s">
        <v>22</v>
      </c>
      <c r="C5" s="9" t="s">
        <v>26</v>
      </c>
      <c r="D5" s="8" t="s">
        <v>36</v>
      </c>
      <c r="E5" s="8" t="s">
        <v>3</v>
      </c>
      <c r="F5" s="9" t="s">
        <v>7</v>
      </c>
      <c r="G5" s="9" t="s">
        <v>5</v>
      </c>
      <c r="H5" s="9" t="s">
        <v>4</v>
      </c>
      <c r="I5" s="9" t="s">
        <v>44</v>
      </c>
    </row>
    <row r="6" spans="1:9" x14ac:dyDescent="0.25">
      <c r="B6" t="s">
        <v>30</v>
      </c>
      <c r="C6" s="2">
        <v>34</v>
      </c>
      <c r="D6" s="2">
        <f>11425.65/3329</f>
        <v>3.4321568038449985</v>
      </c>
      <c r="E6" s="2">
        <f>(C6+D6)*0.0877</f>
        <v>3.2828001516972063</v>
      </c>
      <c r="F6">
        <v>7</v>
      </c>
      <c r="G6" s="2">
        <f>(C6+E6+D6)/F6</f>
        <v>5.8164224222203149</v>
      </c>
      <c r="H6" s="2">
        <f>G6/12</f>
        <v>0.48470186851835956</v>
      </c>
      <c r="I6" s="3">
        <f>H6/4.33</f>
        <v>0.11194038533911306</v>
      </c>
    </row>
    <row r="7" spans="1:9" x14ac:dyDescent="0.25">
      <c r="B7" t="s">
        <v>31</v>
      </c>
      <c r="C7" s="2">
        <v>38.5</v>
      </c>
      <c r="D7" s="2">
        <f>11425.65/3329</f>
        <v>3.4321568038449985</v>
      </c>
      <c r="E7" s="2">
        <f>(C7+D7)*0.0877</f>
        <v>3.6774501516972062</v>
      </c>
      <c r="F7">
        <v>7</v>
      </c>
      <c r="G7" s="2">
        <f>(C7+E7+D7)/F7</f>
        <v>6.5156581365060289</v>
      </c>
      <c r="H7" s="2">
        <f t="shared" ref="H7:H8" si="0">G7/12</f>
        <v>0.54297151137550237</v>
      </c>
      <c r="I7" s="3">
        <f>H7/4.33</f>
        <v>0.12539757768487353</v>
      </c>
    </row>
    <row r="8" spans="1:9" x14ac:dyDescent="0.25">
      <c r="B8" t="s">
        <v>32</v>
      </c>
      <c r="C8" s="2">
        <v>42.5</v>
      </c>
      <c r="D8" s="2">
        <f>11425.65/3329</f>
        <v>3.4321568038449985</v>
      </c>
      <c r="E8" s="2">
        <f>(C8+D8)*0.0877</f>
        <v>4.0282501516972058</v>
      </c>
      <c r="F8">
        <v>7</v>
      </c>
      <c r="G8" s="2">
        <f>(C8+E8+D8)/F8</f>
        <v>7.1372009936488867</v>
      </c>
      <c r="H8" s="2">
        <f t="shared" si="0"/>
        <v>0.5947667494707406</v>
      </c>
      <c r="I8" s="3">
        <f>H8/4.33</f>
        <v>0.13735952643666063</v>
      </c>
    </row>
    <row r="11" spans="1:9" ht="45" x14ac:dyDescent="0.25">
      <c r="A11" s="10" t="s">
        <v>21</v>
      </c>
      <c r="B11" s="10" t="s">
        <v>22</v>
      </c>
      <c r="C11" s="11" t="s">
        <v>8</v>
      </c>
      <c r="D11" s="11" t="s">
        <v>6</v>
      </c>
      <c r="E11" s="11" t="s">
        <v>45</v>
      </c>
      <c r="F11" s="11" t="s">
        <v>46</v>
      </c>
      <c r="G11" s="5"/>
      <c r="H11" s="5"/>
    </row>
    <row r="12" spans="1:9" x14ac:dyDescent="0.25">
      <c r="A12">
        <v>100</v>
      </c>
      <c r="B12" t="s">
        <v>23</v>
      </c>
      <c r="C12" s="2">
        <v>17.350000000000001</v>
      </c>
      <c r="D12" s="3">
        <f>C12+H6</f>
        <v>17.834701868518362</v>
      </c>
      <c r="E12" s="3">
        <f>D12-C12</f>
        <v>0.48470186851836061</v>
      </c>
      <c r="F12" s="13">
        <f>E12/C12</f>
        <v>2.7936707119213866E-2</v>
      </c>
      <c r="G12" s="7"/>
      <c r="H12" s="7"/>
    </row>
    <row r="13" spans="1:9" x14ac:dyDescent="0.25">
      <c r="A13">
        <v>100</v>
      </c>
      <c r="B13" t="s">
        <v>24</v>
      </c>
      <c r="C13" s="2">
        <v>25.12</v>
      </c>
      <c r="D13" s="3">
        <f>C13+H7</f>
        <v>25.662971511375503</v>
      </c>
      <c r="E13" s="3">
        <f t="shared" ref="E13:E14" si="1">D13-C13</f>
        <v>0.54297151137550159</v>
      </c>
      <c r="F13" s="13">
        <f t="shared" ref="F13:F14" si="2">E13/C13</f>
        <v>2.1615107936922832E-2</v>
      </c>
      <c r="G13" s="7"/>
      <c r="H13" s="7"/>
    </row>
    <row r="14" spans="1:9" x14ac:dyDescent="0.25">
      <c r="A14">
        <v>100</v>
      </c>
      <c r="B14" t="s">
        <v>25</v>
      </c>
      <c r="C14" s="2">
        <v>36.29</v>
      </c>
      <c r="D14" s="3">
        <f>C14+H8</f>
        <v>36.884766749470742</v>
      </c>
      <c r="E14" s="3">
        <f t="shared" si="1"/>
        <v>0.59476674947074315</v>
      </c>
      <c r="F14" s="13">
        <f t="shared" si="2"/>
        <v>1.6389273890072834E-2</v>
      </c>
      <c r="G14" s="7"/>
      <c r="H14" s="7"/>
    </row>
    <row r="15" spans="1:9" x14ac:dyDescent="0.25">
      <c r="F15" s="6"/>
      <c r="G15" s="6"/>
      <c r="H15" s="6"/>
    </row>
    <row r="16" spans="1:9" x14ac:dyDescent="0.25">
      <c r="A16">
        <v>100</v>
      </c>
      <c r="B16" t="s">
        <v>27</v>
      </c>
      <c r="C16" s="2">
        <v>13.38</v>
      </c>
      <c r="D16" s="3">
        <f>C16+H6</f>
        <v>13.86470186851836</v>
      </c>
      <c r="E16" s="3">
        <f t="shared" ref="E16:E18" si="3">D16-C16</f>
        <v>0.48470186851835884</v>
      </c>
      <c r="F16" s="13">
        <f t="shared" ref="F16:F18" si="4">E16/C16</f>
        <v>3.6225849665049235E-2</v>
      </c>
      <c r="G16" s="7"/>
      <c r="H16" s="7"/>
    </row>
    <row r="17" spans="1:8" x14ac:dyDescent="0.25">
      <c r="A17">
        <v>100</v>
      </c>
      <c r="B17" t="s">
        <v>28</v>
      </c>
      <c r="C17" s="2">
        <f>C16*2</f>
        <v>26.76</v>
      </c>
      <c r="D17" s="3">
        <f>C17+H7</f>
        <v>27.302971511375503</v>
      </c>
      <c r="E17" s="3">
        <f t="shared" si="3"/>
        <v>0.54297151137550159</v>
      </c>
      <c r="F17" s="13">
        <f t="shared" si="4"/>
        <v>2.029041522329976E-2</v>
      </c>
      <c r="G17" s="7"/>
      <c r="H17" s="7"/>
    </row>
    <row r="18" spans="1:8" x14ac:dyDescent="0.25">
      <c r="A18">
        <v>100</v>
      </c>
      <c r="B18" t="s">
        <v>29</v>
      </c>
      <c r="C18" s="2">
        <f>C16*3</f>
        <v>40.14</v>
      </c>
      <c r="D18" s="3">
        <f>C18+H8</f>
        <v>40.734766749470744</v>
      </c>
      <c r="E18" s="3">
        <f t="shared" si="3"/>
        <v>0.59476674947074315</v>
      </c>
      <c r="F18" s="13">
        <f t="shared" si="4"/>
        <v>1.4817308158214826E-2</v>
      </c>
      <c r="G18" s="7"/>
      <c r="H18" s="7"/>
    </row>
    <row r="19" spans="1:8" x14ac:dyDescent="0.25">
      <c r="F19" s="6"/>
      <c r="G19" s="6"/>
      <c r="H19" s="6"/>
    </row>
    <row r="20" spans="1:8" x14ac:dyDescent="0.25">
      <c r="A20">
        <v>100</v>
      </c>
      <c r="B20" t="s">
        <v>33</v>
      </c>
      <c r="C20" s="2">
        <v>7.2</v>
      </c>
      <c r="D20" s="3">
        <f>C20+H6</f>
        <v>7.6847018685183599</v>
      </c>
      <c r="E20" s="3">
        <f t="shared" ref="E20:E22" si="5">D20-C20</f>
        <v>0.48470186851835972</v>
      </c>
      <c r="F20" s="13">
        <f t="shared" ref="F20:F22" si="6">E20/C20</f>
        <v>6.7319703960883298E-2</v>
      </c>
      <c r="G20" s="7"/>
      <c r="H20" s="7"/>
    </row>
    <row r="21" spans="1:8" x14ac:dyDescent="0.25">
      <c r="A21">
        <v>100</v>
      </c>
      <c r="B21" t="s">
        <v>34</v>
      </c>
      <c r="C21" s="2">
        <f>C20*2</f>
        <v>14.4</v>
      </c>
      <c r="D21" s="3">
        <f>C21+H7</f>
        <v>14.942971511375502</v>
      </c>
      <c r="E21" s="3">
        <f t="shared" si="5"/>
        <v>0.54297151137550159</v>
      </c>
      <c r="F21" s="13">
        <f t="shared" si="6"/>
        <v>3.7706354956632056E-2</v>
      </c>
      <c r="G21" s="7"/>
      <c r="H21" s="7"/>
    </row>
    <row r="22" spans="1:8" x14ac:dyDescent="0.25">
      <c r="A22">
        <v>100</v>
      </c>
      <c r="B22" t="s">
        <v>35</v>
      </c>
      <c r="C22" s="2">
        <f>C20*3</f>
        <v>21.6</v>
      </c>
      <c r="D22" s="3">
        <f>C22+H8</f>
        <v>22.194766749470741</v>
      </c>
      <c r="E22" s="3">
        <f t="shared" si="5"/>
        <v>0.5947667494707396</v>
      </c>
      <c r="F22" s="13">
        <f t="shared" si="6"/>
        <v>2.7535497660682386E-2</v>
      </c>
      <c r="G22" s="7"/>
      <c r="H22" s="7"/>
    </row>
    <row r="23" spans="1:8" x14ac:dyDescent="0.25">
      <c r="C23" s="2"/>
      <c r="D23" s="3"/>
      <c r="E23" s="3"/>
      <c r="F23" s="6"/>
      <c r="G23" s="7"/>
      <c r="H23" s="7"/>
    </row>
    <row r="24" spans="1:8" ht="12.75" customHeight="1" x14ac:dyDescent="0.25">
      <c r="A24">
        <v>100</v>
      </c>
      <c r="B24" t="s">
        <v>37</v>
      </c>
      <c r="C24" s="12">
        <v>7.55</v>
      </c>
      <c r="D24" s="12">
        <v>7.55</v>
      </c>
      <c r="E24" s="3"/>
      <c r="F24" s="6"/>
      <c r="G24" s="7"/>
      <c r="H24" s="7"/>
    </row>
    <row r="25" spans="1:8" ht="12.75" customHeight="1" x14ac:dyDescent="0.25">
      <c r="A25">
        <v>100</v>
      </c>
      <c r="B25" t="s">
        <v>38</v>
      </c>
      <c r="C25" s="12">
        <f>C24*2</f>
        <v>15.1</v>
      </c>
      <c r="D25" s="12">
        <f>D24*2</f>
        <v>15.1</v>
      </c>
      <c r="E25" s="3"/>
      <c r="F25" s="6"/>
      <c r="G25" s="7"/>
      <c r="H25" s="7"/>
    </row>
    <row r="26" spans="1:8" ht="12.75" customHeight="1" x14ac:dyDescent="0.25">
      <c r="A26">
        <v>100</v>
      </c>
      <c r="B26" t="s">
        <v>39</v>
      </c>
      <c r="C26" s="12">
        <f>C24*3</f>
        <v>22.65</v>
      </c>
      <c r="D26" s="12">
        <f>D24*3</f>
        <v>22.65</v>
      </c>
      <c r="E26" s="3"/>
      <c r="F26" s="6"/>
      <c r="G26" s="7"/>
      <c r="H26" s="7"/>
    </row>
    <row r="27" spans="1:8" x14ac:dyDescent="0.25">
      <c r="C27" s="2"/>
      <c r="D27" s="3"/>
      <c r="E27" s="3"/>
      <c r="F27" s="6"/>
      <c r="G27" s="7"/>
      <c r="H27" s="7"/>
    </row>
    <row r="28" spans="1:8" ht="12.75" customHeight="1" x14ac:dyDescent="0.25">
      <c r="A28">
        <v>105</v>
      </c>
      <c r="B28" t="s">
        <v>40</v>
      </c>
      <c r="C28" s="12">
        <v>3.36</v>
      </c>
      <c r="D28" s="12">
        <f>C28+I6</f>
        <v>3.4719403853391131</v>
      </c>
      <c r="E28" s="3">
        <f t="shared" ref="E28:E30" si="7">D28-C28</f>
        <v>0.11194038533911321</v>
      </c>
      <c r="F28" s="13">
        <f t="shared" ref="F28:F30" si="8">E28/C28</f>
        <v>3.3315590874736074E-2</v>
      </c>
      <c r="G28" s="7"/>
      <c r="H28" s="7"/>
    </row>
    <row r="29" spans="1:8" ht="12.75" customHeight="1" x14ac:dyDescent="0.25">
      <c r="A29">
        <v>105</v>
      </c>
      <c r="B29" t="s">
        <v>41</v>
      </c>
      <c r="C29" s="12">
        <f>C28*2</f>
        <v>6.72</v>
      </c>
      <c r="D29" s="12">
        <f>C29+I7</f>
        <v>6.8453975776848734</v>
      </c>
      <c r="E29" s="3">
        <f t="shared" si="7"/>
        <v>0.1253975776848737</v>
      </c>
      <c r="F29" s="13">
        <f t="shared" si="8"/>
        <v>1.8660353822153825E-2</v>
      </c>
      <c r="G29" s="7"/>
      <c r="H29" s="7"/>
    </row>
    <row r="30" spans="1:8" ht="12.75" customHeight="1" x14ac:dyDescent="0.25">
      <c r="A30">
        <v>105</v>
      </c>
      <c r="B30" t="s">
        <v>42</v>
      </c>
      <c r="C30" s="12">
        <f>C28*3</f>
        <v>10.08</v>
      </c>
      <c r="D30" s="12">
        <f>C30+I8</f>
        <v>10.217359526436661</v>
      </c>
      <c r="E30" s="3">
        <f t="shared" si="7"/>
        <v>0.13735952643666138</v>
      </c>
      <c r="F30" s="13">
        <f t="shared" si="8"/>
        <v>1.3626937146494185E-2</v>
      </c>
      <c r="G30" s="7"/>
      <c r="H30" s="7"/>
    </row>
    <row r="31" spans="1:8" ht="12.75" customHeight="1" x14ac:dyDescent="0.25">
      <c r="C31" s="12"/>
      <c r="D31" s="12"/>
      <c r="E31" s="3"/>
      <c r="F31" s="6"/>
      <c r="G31" s="7"/>
      <c r="H31" s="7"/>
    </row>
    <row r="32" spans="1:8" ht="12.75" customHeight="1" x14ac:dyDescent="0.25">
      <c r="A32">
        <v>205</v>
      </c>
      <c r="B32" t="s">
        <v>43</v>
      </c>
      <c r="C32" s="12">
        <v>0.54</v>
      </c>
      <c r="D32" s="12">
        <v>0.54</v>
      </c>
      <c r="E32" s="3"/>
      <c r="F32" s="6"/>
      <c r="G32" s="7"/>
      <c r="H32" s="7"/>
    </row>
    <row r="33" spans="1:9" x14ac:dyDescent="0.25">
      <c r="C33" s="2"/>
      <c r="D33" s="3"/>
      <c r="E33" s="3"/>
      <c r="F33" s="6"/>
      <c r="G33" s="7"/>
      <c r="H33" s="7"/>
    </row>
    <row r="34" spans="1:9" x14ac:dyDescent="0.25">
      <c r="A34">
        <v>245</v>
      </c>
      <c r="B34" t="s">
        <v>9</v>
      </c>
      <c r="C34" s="2">
        <v>3.36</v>
      </c>
      <c r="D34" s="3">
        <f>C34+I6</f>
        <v>3.4719403853391131</v>
      </c>
      <c r="E34" s="3">
        <f t="shared" ref="E34:E36" si="9">D34-C34</f>
        <v>0.11194038533911321</v>
      </c>
      <c r="F34" s="13">
        <f t="shared" ref="F34:F36" si="10">E34/C34</f>
        <v>3.3315590874736074E-2</v>
      </c>
      <c r="G34" s="7"/>
      <c r="H34" s="7"/>
    </row>
    <row r="35" spans="1:9" x14ac:dyDescent="0.25">
      <c r="A35">
        <v>245</v>
      </c>
      <c r="B35" t="s">
        <v>10</v>
      </c>
      <c r="C35" s="3">
        <f>C34*2</f>
        <v>6.72</v>
      </c>
      <c r="D35" s="3">
        <f>C35+I7</f>
        <v>6.8453975776848734</v>
      </c>
      <c r="E35" s="3">
        <f t="shared" si="9"/>
        <v>0.1253975776848737</v>
      </c>
      <c r="F35" s="13">
        <f t="shared" si="10"/>
        <v>1.8660353822153825E-2</v>
      </c>
      <c r="G35" s="7"/>
      <c r="H35" s="7"/>
    </row>
    <row r="36" spans="1:9" x14ac:dyDescent="0.25">
      <c r="A36">
        <v>245</v>
      </c>
      <c r="B36" t="s">
        <v>11</v>
      </c>
      <c r="C36" s="3">
        <f>C34*3</f>
        <v>10.08</v>
      </c>
      <c r="D36" s="3">
        <f>C36+I8</f>
        <v>10.217359526436661</v>
      </c>
      <c r="E36" s="3">
        <f t="shared" si="9"/>
        <v>0.13735952643666138</v>
      </c>
      <c r="F36" s="13">
        <f t="shared" si="10"/>
        <v>1.3626937146494185E-2</v>
      </c>
      <c r="G36" s="7"/>
      <c r="H36" s="7"/>
    </row>
    <row r="37" spans="1:9" x14ac:dyDescent="0.25">
      <c r="F37" s="6"/>
      <c r="G37" s="6"/>
      <c r="H37" s="6"/>
    </row>
    <row r="38" spans="1:9" x14ac:dyDescent="0.25">
      <c r="A38">
        <v>245</v>
      </c>
      <c r="B38" t="s">
        <v>15</v>
      </c>
      <c r="D38" s="3">
        <f>D34+4</f>
        <v>7.4719403853391135</v>
      </c>
      <c r="E38" s="3"/>
      <c r="F38" s="6"/>
      <c r="G38" t="s">
        <v>16</v>
      </c>
      <c r="H38" s="3">
        <f>C34</f>
        <v>3.36</v>
      </c>
    </row>
    <row r="39" spans="1:9" x14ac:dyDescent="0.25">
      <c r="A39">
        <v>245</v>
      </c>
      <c r="B39" t="s">
        <v>20</v>
      </c>
      <c r="D39" s="3">
        <f>D35+4</f>
        <v>10.845397577684874</v>
      </c>
      <c r="E39" s="3"/>
      <c r="G39" t="s">
        <v>17</v>
      </c>
      <c r="H39" s="4">
        <v>7.55</v>
      </c>
    </row>
    <row r="40" spans="1:9" x14ac:dyDescent="0.25">
      <c r="A40">
        <v>245</v>
      </c>
      <c r="B40" t="s">
        <v>19</v>
      </c>
      <c r="D40" s="3">
        <f>D36+4</f>
        <v>14.217359526436661</v>
      </c>
      <c r="E40" s="3"/>
      <c r="H40" s="3">
        <f>H39-H38</f>
        <v>4.1899999999999995</v>
      </c>
      <c r="I40" t="s">
        <v>18</v>
      </c>
    </row>
    <row r="41" spans="1:9" x14ac:dyDescent="0.25">
      <c r="D41" s="3"/>
      <c r="E41" s="3"/>
    </row>
    <row r="42" spans="1:9" x14ac:dyDescent="0.25">
      <c r="A42">
        <v>245</v>
      </c>
      <c r="B42" t="s">
        <v>12</v>
      </c>
      <c r="D42" s="3">
        <f>D34*4.33</f>
        <v>15.033501868518361</v>
      </c>
      <c r="E42" s="3"/>
      <c r="F42" s="13"/>
    </row>
    <row r="43" spans="1:9" x14ac:dyDescent="0.25">
      <c r="A43">
        <v>245</v>
      </c>
      <c r="B43" t="s">
        <v>13</v>
      </c>
      <c r="D43" s="3">
        <f>D35*4.33</f>
        <v>29.640571511375502</v>
      </c>
      <c r="E43" s="3"/>
      <c r="F43" s="13"/>
    </row>
    <row r="44" spans="1:9" x14ac:dyDescent="0.25">
      <c r="A44">
        <v>245</v>
      </c>
      <c r="B44" t="s">
        <v>14</v>
      </c>
      <c r="D44" s="3">
        <f>D36*4.33</f>
        <v>44.241166749470743</v>
      </c>
      <c r="E44" s="3"/>
      <c r="F44" s="13"/>
    </row>
    <row r="94" spans="15:15" x14ac:dyDescent="0.25">
      <c r="O94">
        <f>624+945+864+32+864</f>
        <v>3329</v>
      </c>
    </row>
  </sheetData>
  <pageMargins left="0.7" right="0.7" top="0.75" bottom="0.75" header="0.3" footer="0.3"/>
  <pageSetup scale="72" orientation="portrait" verticalDpi="0" r:id="rId1"/>
  <rowBreaks count="2" manualBreakCount="2">
    <brk id="45" max="16383" man="1"/>
    <brk id="97" max="16383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9444E766EBB144809637EC1C32A279" ma:contentTypeVersion="56" ma:contentTypeDescription="" ma:contentTypeScope="" ma:versionID="9581149332dc53af1ad362b543bc8d1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2019-05-23T07:00:00+00:00</OpenedDate>
    <SignificantOrder xmlns="dc463f71-b30c-4ab2-9473-d307f9d35888">false</SignificantOrder>
    <Date1 xmlns="dc463f71-b30c-4ab2-9473-d307f9d35888">2019-05-23T07:00:00+00:00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Island Disposal, Inc. </CaseCompanyNames>
    <Nickname xmlns="http://schemas.microsoft.com/sharepoint/v3" xsi:nil="true"/>
    <DocketNumber xmlns="dc463f71-b30c-4ab2-9473-d307f9d35888">190421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FB10718-8D7F-431A-B56B-AB1AB0FE4E96}"/>
</file>

<file path=customXml/itemProps2.xml><?xml version="1.0" encoding="utf-8"?>
<ds:datastoreItem xmlns:ds="http://schemas.openxmlformats.org/officeDocument/2006/customXml" ds:itemID="{70225EC5-CCA7-40AF-8AAC-DA382BF212E3}"/>
</file>

<file path=customXml/itemProps3.xml><?xml version="1.0" encoding="utf-8"?>
<ds:datastoreItem xmlns:ds="http://schemas.openxmlformats.org/officeDocument/2006/customXml" ds:itemID="{2E7762D5-EB1E-43B1-8005-7B3B57DD2BC8}"/>
</file>

<file path=customXml/itemProps4.xml><?xml version="1.0" encoding="utf-8"?>
<ds:datastoreItem xmlns:ds="http://schemas.openxmlformats.org/officeDocument/2006/customXml" ds:itemID="{CACE06DC-ACFC-42DF-8F73-48BAAF2AA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2019-05-23T16:12:05Z</cp:lastPrinted>
  <dcterms:created xsi:type="dcterms:W3CDTF">2019-05-20T23:58:25Z</dcterms:created>
  <dcterms:modified xsi:type="dcterms:W3CDTF">2019-05-23T16:14:24Z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0x0101006E56B4D1795A2E4DB2F0B01679ED314A00409444E766EBB144809637EC1C32A279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