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/>
  </bookViews>
  <sheets>
    <sheet name="SOE 4-2018" sheetId="4" r:id="rId1"/>
    <sheet name="SOE 5-2018" sheetId="3" r:id="rId2"/>
    <sheet name="SOE 6-2018" sheetId="2" r:id="rId3"/>
    <sheet name="SOE 12ME 6-2018" sheetId="1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F10" i="4" l="1"/>
  <c r="H10" i="4"/>
  <c r="L10" i="4"/>
  <c r="N10" i="4" s="1"/>
  <c r="P10" i="4"/>
  <c r="Q10" i="4"/>
  <c r="R10" i="4"/>
  <c r="F11" i="4"/>
  <c r="H11" i="4"/>
  <c r="L11" i="4"/>
  <c r="N11" i="4"/>
  <c r="P11" i="4"/>
  <c r="Q11" i="4"/>
  <c r="R11" i="4"/>
  <c r="F12" i="4"/>
  <c r="H12" i="4" s="1"/>
  <c r="L12" i="4"/>
  <c r="N12" i="4"/>
  <c r="P12" i="4"/>
  <c r="Q12" i="4"/>
  <c r="R12" i="4"/>
  <c r="F13" i="4"/>
  <c r="H13" i="4" s="1"/>
  <c r="L13" i="4"/>
  <c r="N13" i="4"/>
  <c r="P13" i="4"/>
  <c r="Q13" i="4"/>
  <c r="R13" i="4"/>
  <c r="F14" i="4"/>
  <c r="H14" i="4"/>
  <c r="L14" i="4"/>
  <c r="N14" i="4" s="1"/>
  <c r="P14" i="4"/>
  <c r="Q14" i="4"/>
  <c r="R14" i="4"/>
  <c r="B16" i="4"/>
  <c r="D16" i="4"/>
  <c r="J16" i="4"/>
  <c r="P16" i="4"/>
  <c r="F17" i="4"/>
  <c r="H17" i="4"/>
  <c r="L17" i="4"/>
  <c r="N17" i="4"/>
  <c r="P17" i="4"/>
  <c r="Q17" i="4"/>
  <c r="R17" i="4"/>
  <c r="F18" i="4"/>
  <c r="H18" i="4" s="1"/>
  <c r="L18" i="4"/>
  <c r="N18" i="4" s="1"/>
  <c r="P18" i="4"/>
  <c r="Q18" i="4"/>
  <c r="R18" i="4"/>
  <c r="B20" i="4"/>
  <c r="D20" i="4"/>
  <c r="J20" i="4"/>
  <c r="F22" i="4"/>
  <c r="H22" i="4"/>
  <c r="L22" i="4"/>
  <c r="N22" i="4"/>
  <c r="F23" i="4"/>
  <c r="H23" i="4"/>
  <c r="L23" i="4"/>
  <c r="N23" i="4"/>
  <c r="F24" i="4"/>
  <c r="H24" i="4" s="1"/>
  <c r="L24" i="4"/>
  <c r="N24" i="4"/>
  <c r="F25" i="4"/>
  <c r="H25" i="4" s="1"/>
  <c r="L25" i="4"/>
  <c r="N25" i="4"/>
  <c r="B26" i="4"/>
  <c r="B28" i="4" s="1"/>
  <c r="D26" i="4"/>
  <c r="D28" i="4" s="1"/>
  <c r="J26" i="4"/>
  <c r="F47" i="4"/>
  <c r="H47" i="4"/>
  <c r="L47" i="4"/>
  <c r="N47" i="4" s="1"/>
  <c r="F48" i="4"/>
  <c r="H48" i="4"/>
  <c r="L48" i="4"/>
  <c r="N48" i="4" s="1"/>
  <c r="F49" i="4"/>
  <c r="H49" i="4"/>
  <c r="L49" i="4"/>
  <c r="N49" i="4" s="1"/>
  <c r="F50" i="4"/>
  <c r="H50" i="4" s="1"/>
  <c r="L50" i="4"/>
  <c r="N50" i="4" s="1"/>
  <c r="F51" i="4"/>
  <c r="H51" i="4"/>
  <c r="L51" i="4"/>
  <c r="N51" i="4" s="1"/>
  <c r="B53" i="4"/>
  <c r="B57" i="4" s="1"/>
  <c r="D53" i="4"/>
  <c r="Q16" i="4" s="1"/>
  <c r="F53" i="4"/>
  <c r="F57" i="4" s="1"/>
  <c r="J53" i="4"/>
  <c r="J57" i="4" s="1"/>
  <c r="F54" i="4"/>
  <c r="H54" i="4"/>
  <c r="L54" i="4"/>
  <c r="N54" i="4" s="1"/>
  <c r="F55" i="4"/>
  <c r="H55" i="4"/>
  <c r="L55" i="4"/>
  <c r="N55" i="4" s="1"/>
  <c r="L26" i="4" l="1"/>
  <c r="F26" i="4"/>
  <c r="H26" i="4" s="1"/>
  <c r="N26" i="4"/>
  <c r="L53" i="4"/>
  <c r="J28" i="4"/>
  <c r="F16" i="4"/>
  <c r="D57" i="4"/>
  <c r="H57" i="4" s="1"/>
  <c r="R16" i="4"/>
  <c r="L16" i="4"/>
  <c r="H53" i="4"/>
  <c r="L57" i="4" l="1"/>
  <c r="N57" i="4" s="1"/>
  <c r="N53" i="4"/>
  <c r="H16" i="4"/>
  <c r="F20" i="4"/>
  <c r="N16" i="4"/>
  <c r="L20" i="4"/>
  <c r="N20" i="4" l="1"/>
  <c r="L28" i="4"/>
  <c r="N28" i="4" s="1"/>
  <c r="H20" i="4"/>
  <c r="F28" i="4"/>
  <c r="H28" i="4" s="1"/>
  <c r="F10" i="3" l="1"/>
  <c r="H10" i="3"/>
  <c r="L10" i="3"/>
  <c r="N10" i="3" s="1"/>
  <c r="P10" i="3"/>
  <c r="Q10" i="3"/>
  <c r="R10" i="3"/>
  <c r="F11" i="3"/>
  <c r="H11" i="3" s="1"/>
  <c r="L11" i="3"/>
  <c r="N11" i="3"/>
  <c r="P11" i="3"/>
  <c r="Q11" i="3"/>
  <c r="R11" i="3"/>
  <c r="F12" i="3"/>
  <c r="L12" i="3"/>
  <c r="N12" i="3" s="1"/>
  <c r="P12" i="3"/>
  <c r="Q12" i="3"/>
  <c r="R12" i="3"/>
  <c r="F13" i="3"/>
  <c r="H13" i="3"/>
  <c r="L13" i="3"/>
  <c r="N13" i="3"/>
  <c r="P13" i="3"/>
  <c r="Q13" i="3"/>
  <c r="R13" i="3"/>
  <c r="F14" i="3"/>
  <c r="H14" i="3" s="1"/>
  <c r="L14" i="3"/>
  <c r="N14" i="3" s="1"/>
  <c r="P14" i="3"/>
  <c r="Q14" i="3"/>
  <c r="R14" i="3"/>
  <c r="B16" i="3"/>
  <c r="D16" i="3"/>
  <c r="J16" i="3"/>
  <c r="J20" i="3" s="1"/>
  <c r="F17" i="3"/>
  <c r="H17" i="3"/>
  <c r="L17" i="3"/>
  <c r="N17" i="3" s="1"/>
  <c r="P17" i="3"/>
  <c r="Q17" i="3"/>
  <c r="R17" i="3"/>
  <c r="F18" i="3"/>
  <c r="H18" i="3"/>
  <c r="L18" i="3"/>
  <c r="N18" i="3" s="1"/>
  <c r="P18" i="3"/>
  <c r="Q18" i="3"/>
  <c r="R18" i="3"/>
  <c r="B20" i="3"/>
  <c r="D20" i="3"/>
  <c r="D28" i="3" s="1"/>
  <c r="F22" i="3"/>
  <c r="H22" i="3"/>
  <c r="L22" i="3"/>
  <c r="F23" i="3"/>
  <c r="H23" i="3"/>
  <c r="L23" i="3"/>
  <c r="N23" i="3" s="1"/>
  <c r="F24" i="3"/>
  <c r="H24" i="3" s="1"/>
  <c r="L24" i="3"/>
  <c r="N24" i="3"/>
  <c r="F25" i="3"/>
  <c r="H25" i="3" s="1"/>
  <c r="L25" i="3"/>
  <c r="N25" i="3"/>
  <c r="B26" i="3"/>
  <c r="B28" i="3" s="1"/>
  <c r="D26" i="3"/>
  <c r="J26" i="3"/>
  <c r="F47" i="3"/>
  <c r="H47" i="3" s="1"/>
  <c r="L47" i="3"/>
  <c r="F48" i="3"/>
  <c r="H48" i="3"/>
  <c r="L48" i="3"/>
  <c r="N48" i="3" s="1"/>
  <c r="F49" i="3"/>
  <c r="H49" i="3"/>
  <c r="L49" i="3"/>
  <c r="N49" i="3" s="1"/>
  <c r="F50" i="3"/>
  <c r="H50" i="3"/>
  <c r="L50" i="3"/>
  <c r="N50" i="3" s="1"/>
  <c r="F51" i="3"/>
  <c r="H51" i="3" s="1"/>
  <c r="L51" i="3"/>
  <c r="N51" i="3" s="1"/>
  <c r="B53" i="3"/>
  <c r="B57" i="3" s="1"/>
  <c r="D53" i="3"/>
  <c r="Q16" i="3" s="1"/>
  <c r="J53" i="3"/>
  <c r="J57" i="3" s="1"/>
  <c r="F54" i="3"/>
  <c r="H54" i="3"/>
  <c r="L54" i="3"/>
  <c r="N54" i="3"/>
  <c r="F55" i="3"/>
  <c r="H55" i="3"/>
  <c r="L55" i="3"/>
  <c r="N55" i="3"/>
  <c r="L26" i="3" l="1"/>
  <c r="F16" i="3"/>
  <c r="L53" i="3"/>
  <c r="L57" i="3" s="1"/>
  <c r="N57" i="3" s="1"/>
  <c r="J28" i="3"/>
  <c r="F26" i="3"/>
  <c r="F53" i="3"/>
  <c r="F57" i="3" s="1"/>
  <c r="N22" i="3"/>
  <c r="P16" i="3"/>
  <c r="F20" i="3"/>
  <c r="H20" i="3" s="1"/>
  <c r="H16" i="3"/>
  <c r="N53" i="3"/>
  <c r="H26" i="3"/>
  <c r="D57" i="3"/>
  <c r="H57" i="3" s="1"/>
  <c r="N26" i="3"/>
  <c r="R16" i="3"/>
  <c r="L16" i="3"/>
  <c r="H53" i="3"/>
  <c r="N47" i="3"/>
  <c r="H12" i="3"/>
  <c r="L57" i="2"/>
  <c r="J57" i="2"/>
  <c r="N57" i="2" s="1"/>
  <c r="D57" i="2"/>
  <c r="B57" i="2"/>
  <c r="L55" i="2"/>
  <c r="N55" i="2" s="1"/>
  <c r="H55" i="2"/>
  <c r="F55" i="2"/>
  <c r="L54" i="2"/>
  <c r="N54" i="2" s="1"/>
  <c r="F54" i="2"/>
  <c r="H54" i="2" s="1"/>
  <c r="L53" i="2"/>
  <c r="J53" i="2"/>
  <c r="N53" i="2" s="1"/>
  <c r="D53" i="2"/>
  <c r="B53" i="2"/>
  <c r="P16" i="2" s="1"/>
  <c r="N51" i="2"/>
  <c r="L51" i="2"/>
  <c r="F51" i="2"/>
  <c r="H51" i="2" s="1"/>
  <c r="N50" i="2"/>
  <c r="L50" i="2"/>
  <c r="F50" i="2"/>
  <c r="H50" i="2" s="1"/>
  <c r="N49" i="2"/>
  <c r="L49" i="2"/>
  <c r="F49" i="2"/>
  <c r="H49" i="2" s="1"/>
  <c r="N48" i="2"/>
  <c r="L48" i="2"/>
  <c r="F48" i="2"/>
  <c r="H48" i="2" s="1"/>
  <c r="N47" i="2"/>
  <c r="L47" i="2"/>
  <c r="F47" i="2"/>
  <c r="F53" i="2" s="1"/>
  <c r="L26" i="2"/>
  <c r="J26" i="2"/>
  <c r="F26" i="2"/>
  <c r="D26" i="2"/>
  <c r="B26" i="2"/>
  <c r="L25" i="2"/>
  <c r="N25" i="2" s="1"/>
  <c r="H25" i="2"/>
  <c r="F25" i="2"/>
  <c r="L24" i="2"/>
  <c r="N24" i="2" s="1"/>
  <c r="H24" i="2"/>
  <c r="F24" i="2"/>
  <c r="L23" i="2"/>
  <c r="N23" i="2" s="1"/>
  <c r="H23" i="2"/>
  <c r="F23" i="2"/>
  <c r="L22" i="2"/>
  <c r="N22" i="2" s="1"/>
  <c r="H22" i="2"/>
  <c r="F22" i="2"/>
  <c r="R18" i="2"/>
  <c r="Q18" i="2"/>
  <c r="P18" i="2"/>
  <c r="N18" i="2"/>
  <c r="L18" i="2"/>
  <c r="F18" i="2"/>
  <c r="H18" i="2" s="1"/>
  <c r="R17" i="2"/>
  <c r="Q17" i="2"/>
  <c r="P17" i="2"/>
  <c r="L17" i="2"/>
  <c r="N17" i="2" s="1"/>
  <c r="F17" i="2"/>
  <c r="H17" i="2" s="1"/>
  <c r="Q16" i="2"/>
  <c r="J16" i="2"/>
  <c r="D16" i="2"/>
  <c r="H16" i="2" s="1"/>
  <c r="B16" i="2"/>
  <c r="B20" i="2" s="1"/>
  <c r="B28" i="2" s="1"/>
  <c r="R14" i="2"/>
  <c r="Q14" i="2"/>
  <c r="P14" i="2"/>
  <c r="N14" i="2"/>
  <c r="L14" i="2"/>
  <c r="F14" i="2"/>
  <c r="H14" i="2" s="1"/>
  <c r="R13" i="2"/>
  <c r="Q13" i="2"/>
  <c r="P13" i="2"/>
  <c r="L13" i="2"/>
  <c r="N13" i="2" s="1"/>
  <c r="F13" i="2"/>
  <c r="H13" i="2" s="1"/>
  <c r="R12" i="2"/>
  <c r="Q12" i="2"/>
  <c r="P12" i="2"/>
  <c r="L12" i="2"/>
  <c r="N12" i="2" s="1"/>
  <c r="H12" i="2"/>
  <c r="F12" i="2"/>
  <c r="R11" i="2"/>
  <c r="Q11" i="2"/>
  <c r="P11" i="2"/>
  <c r="L11" i="2"/>
  <c r="N11" i="2" s="1"/>
  <c r="F11" i="2"/>
  <c r="H11" i="2" s="1"/>
  <c r="R10" i="2"/>
  <c r="Q10" i="2"/>
  <c r="P10" i="2"/>
  <c r="N10" i="2"/>
  <c r="L10" i="2"/>
  <c r="F10" i="2"/>
  <c r="F16" i="2" s="1"/>
  <c r="F20" i="2" s="1"/>
  <c r="F28" i="2" s="1"/>
  <c r="L20" i="3" l="1"/>
  <c r="N16" i="3"/>
  <c r="F28" i="3"/>
  <c r="H28" i="3" s="1"/>
  <c r="N16" i="2"/>
  <c r="L28" i="2"/>
  <c r="F57" i="2"/>
  <c r="H57" i="2" s="1"/>
  <c r="H53" i="2"/>
  <c r="J20" i="2"/>
  <c r="L16" i="2"/>
  <c r="L20" i="2" s="1"/>
  <c r="R16" i="2"/>
  <c r="D20" i="2"/>
  <c r="H20" i="2" s="1"/>
  <c r="N26" i="2"/>
  <c r="H10" i="2"/>
  <c r="H26" i="2"/>
  <c r="H47" i="2"/>
  <c r="N20" i="3" l="1"/>
  <c r="L28" i="3"/>
  <c r="N28" i="3" s="1"/>
  <c r="J28" i="2"/>
  <c r="N28" i="2" s="1"/>
  <c r="N20" i="2"/>
  <c r="D28" i="2"/>
  <c r="H28" i="2" s="1"/>
  <c r="H56" i="1" l="1"/>
  <c r="F56" i="1"/>
  <c r="L56" i="1"/>
  <c r="N56" i="1" s="1"/>
  <c r="L55" i="1"/>
  <c r="N55" i="1" s="1"/>
  <c r="Q18" i="1"/>
  <c r="H52" i="1"/>
  <c r="F52" i="1"/>
  <c r="F51" i="1"/>
  <c r="H51" i="1" s="1"/>
  <c r="F50" i="1"/>
  <c r="H50" i="1" s="1"/>
  <c r="L50" i="1"/>
  <c r="N50" i="1" s="1"/>
  <c r="L49" i="1"/>
  <c r="N49" i="1" s="1"/>
  <c r="J54" i="1"/>
  <c r="B54" i="1"/>
  <c r="L26" i="1"/>
  <c r="N26" i="1" s="1"/>
  <c r="F25" i="1"/>
  <c r="F24" i="1"/>
  <c r="H24" i="1" s="1"/>
  <c r="J27" i="1"/>
  <c r="H23" i="1"/>
  <c r="F23" i="1"/>
  <c r="D27" i="1"/>
  <c r="L23" i="1"/>
  <c r="Q19" i="1"/>
  <c r="P19" i="1"/>
  <c r="F19" i="1"/>
  <c r="H19" i="1" s="1"/>
  <c r="R18" i="1"/>
  <c r="P18" i="1"/>
  <c r="L18" i="1"/>
  <c r="N18" i="1" s="1"/>
  <c r="R15" i="1"/>
  <c r="L15" i="1"/>
  <c r="N15" i="1" s="1"/>
  <c r="Q14" i="1"/>
  <c r="P14" i="1"/>
  <c r="F14" i="1"/>
  <c r="H14" i="1" s="1"/>
  <c r="R13" i="1"/>
  <c r="P13" i="1"/>
  <c r="L13" i="1"/>
  <c r="N13" i="1" s="1"/>
  <c r="P12" i="1"/>
  <c r="F12" i="1"/>
  <c r="H12" i="1" s="1"/>
  <c r="R11" i="1"/>
  <c r="L11" i="1"/>
  <c r="F27" i="1" l="1"/>
  <c r="N25" i="1"/>
  <c r="D17" i="1"/>
  <c r="F11" i="1"/>
  <c r="N24" i="1"/>
  <c r="B58" i="1"/>
  <c r="N23" i="1"/>
  <c r="L17" i="1"/>
  <c r="N11" i="1"/>
  <c r="Q13" i="1"/>
  <c r="F13" i="1"/>
  <c r="H13" i="1" s="1"/>
  <c r="F15" i="1"/>
  <c r="H15" i="1" s="1"/>
  <c r="H27" i="1"/>
  <c r="H25" i="1"/>
  <c r="R17" i="1"/>
  <c r="J58" i="1"/>
  <c r="Q12" i="1"/>
  <c r="B17" i="1"/>
  <c r="B21" i="1" s="1"/>
  <c r="L25" i="1"/>
  <c r="L48" i="1"/>
  <c r="F49" i="1"/>
  <c r="H49" i="1" s="1"/>
  <c r="L52" i="1"/>
  <c r="N52" i="1" s="1"/>
  <c r="F55" i="1"/>
  <c r="D54" i="1"/>
  <c r="J17" i="1"/>
  <c r="F18" i="1"/>
  <c r="H18" i="1" s="1"/>
  <c r="F26" i="1"/>
  <c r="H26" i="1" s="1"/>
  <c r="P11" i="1"/>
  <c r="L12" i="1"/>
  <c r="N12" i="1" s="1"/>
  <c r="R12" i="1"/>
  <c r="L14" i="1"/>
  <c r="N14" i="1" s="1"/>
  <c r="R14" i="1"/>
  <c r="P15" i="1"/>
  <c r="L19" i="1"/>
  <c r="N19" i="1" s="1"/>
  <c r="R19" i="1"/>
  <c r="L24" i="1"/>
  <c r="L27" i="1" s="1"/>
  <c r="B27" i="1"/>
  <c r="F48" i="1"/>
  <c r="F54" i="1" s="1"/>
  <c r="F58" i="1" s="1"/>
  <c r="L51" i="1"/>
  <c r="N51" i="1" s="1"/>
  <c r="H55" i="1"/>
  <c r="Q11" i="1"/>
  <c r="Q15" i="1"/>
  <c r="N27" i="1" l="1"/>
  <c r="L21" i="1"/>
  <c r="L29" i="1" s="1"/>
  <c r="B29" i="1"/>
  <c r="F17" i="1"/>
  <c r="F21" i="1" s="1"/>
  <c r="F29" i="1"/>
  <c r="J21" i="1"/>
  <c r="N17" i="1"/>
  <c r="D58" i="1"/>
  <c r="H58" i="1" s="1"/>
  <c r="H54" i="1"/>
  <c r="Q17" i="1"/>
  <c r="L54" i="1"/>
  <c r="H48" i="1"/>
  <c r="H11" i="1"/>
  <c r="N48" i="1"/>
  <c r="P17" i="1"/>
  <c r="D21" i="1"/>
  <c r="H17" i="1"/>
  <c r="L58" i="1" l="1"/>
  <c r="N58" i="1" s="1"/>
  <c r="N54" i="1"/>
  <c r="N21" i="1"/>
  <c r="J29" i="1"/>
  <c r="N29" i="1" s="1"/>
  <c r="H21" i="1"/>
  <c r="D29" i="1"/>
  <c r="H29" i="1" s="1"/>
</calcChain>
</file>

<file path=xl/sharedStrings.xml><?xml version="1.0" encoding="utf-8"?>
<sst xmlns="http://schemas.openxmlformats.org/spreadsheetml/2006/main" count="295" uniqueCount="47">
  <si>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</si>
  <si>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</si>
  <si>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</si>
  <si>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</si>
  <si>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</si>
  <si>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</si>
  <si>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</si>
  <si>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</si>
  <si>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</si>
  <si>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</si>
  <si>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</si>
  <si>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</si>
  <si>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</si>
  <si>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</si>
  <si>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</si>
  <si>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</si>
  <si>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</si>
  <si>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</si>
  <si>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</si>
  <si>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</si>
  <si>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</si>
  <si>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</si>
  <si>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</si>
  <si>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</si>
  <si>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</si>
  <si>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</si>
  <si>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</si>
  <si>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</si>
  <si>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</si>
  <si>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</si>
  <si>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</si>
  <si>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</si>
  <si>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</si>
  <si>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</si>
  <si>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</si>
  <si>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</si>
  <si>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</si>
  <si>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</si>
  <si>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</si>
  <si>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</si>
  <si>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TWELVE MONTHS ENDED JUNE 30, 2018</t>
  </si>
  <si>
    <t>VARIANCE FROM 2017</t>
  </si>
  <si>
    <t>MONTH OF JUNE 2018</t>
  </si>
  <si>
    <t>BUDGET *</t>
  </si>
  <si>
    <t>* Note: Sch. 141 Expedited Rate Filing and Sch. 142 Decoupling Riders were included in this report starting in July 2015</t>
  </si>
  <si>
    <t>MONTH OF MAY 2018</t>
  </si>
  <si>
    <t>MONTH OF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</si>
</sst>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2" x14ac:knownFonts="1">
    <font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3">
    <xf numFmtId="0" fontId="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1" fillId="0" borderId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2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3" fontId="12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4" fontId="22" fillId="0" borderId="9" applyNumberFormat="0" applyProtection="0">
      <alignment horizontal="right" vertical="center"/>
    </xf>
    <xf numFmtId="174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4" fontId="27" fillId="39" borderId="12" applyNumberFormat="0" applyBorder="0" applyAlignment="0" applyProtection="0">
      <alignment horizontal="right" vertical="center" indent="1"/>
    </xf>
    <xf numFmtId="174" fontId="28" fillId="40" borderId="12" applyNumberFormat="0" applyBorder="0" applyAlignment="0" applyProtection="0">
      <alignment horizontal="right" vertical="center" indent="1"/>
    </xf>
    <xf numFmtId="174" fontId="28" fillId="41" borderId="12" applyNumberFormat="0" applyBorder="0" applyAlignment="0" applyProtection="0">
      <alignment horizontal="right" vertical="center" indent="1"/>
    </xf>
    <xf numFmtId="174" fontId="29" fillId="42" borderId="12" applyNumberFormat="0" applyBorder="0" applyAlignment="0" applyProtection="0">
      <alignment horizontal="right" vertical="center" indent="1"/>
    </xf>
    <xf numFmtId="174" fontId="29" fillId="43" borderId="12" applyNumberFormat="0" applyBorder="0" applyAlignment="0" applyProtection="0">
      <alignment horizontal="right" vertical="center" indent="1"/>
    </xf>
    <xf numFmtId="174" fontId="29" fillId="44" borderId="12" applyNumberFormat="0" applyBorder="0" applyAlignment="0" applyProtection="0">
      <alignment horizontal="right" vertical="center" indent="1"/>
    </xf>
    <xf numFmtId="174" fontId="30" fillId="45" borderId="12" applyNumberFormat="0" applyBorder="0" applyAlignment="0" applyProtection="0">
      <alignment horizontal="right" vertical="center" indent="1"/>
    </xf>
    <xf numFmtId="174" fontId="30" fillId="46" borderId="12" applyNumberFormat="0" applyBorder="0" applyAlignment="0" applyProtection="0">
      <alignment horizontal="right" vertical="center" indent="1"/>
    </xf>
    <xf numFmtId="174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2" fillId="51" borderId="9" applyNumberFormat="0" applyBorder="0" applyProtection="0">
      <alignment horizontal="right" vertical="center"/>
    </xf>
    <xf numFmtId="174" fontId="23" fillId="51" borderId="10" applyNumberFormat="0" applyBorder="0" applyProtection="0">
      <alignment horizontal="right" vertical="center"/>
    </xf>
    <xf numFmtId="174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09">
    <xf numFmtId="0" fontId="0" fillId="0" borderId="0" xfId="0"/>
    <xf numFmtId="39" fontId="2" fillId="0" borderId="0" xfId="3" applyFont="1" applyFill="1" applyAlignment="1" applyProtection="1">
      <alignment horizontal="centerContinuous"/>
    </xf>
    <xf numFmtId="0" fontId="0" fillId="0" borderId="0" xfId="0" applyFill="1" applyProtection="1"/>
    <xf numFmtId="39" fontId="2" fillId="0" borderId="0" xfId="3" applyFont="1" applyFill="1" applyBorder="1" applyAlignment="1" applyProtection="1">
      <alignment horizontal="centerContinuous"/>
    </xf>
    <xf numFmtId="14" fontId="2" fillId="0" borderId="0" xfId="3" applyNumberFormat="1" applyFont="1" applyFill="1" applyAlignment="1" applyProtection="1">
      <alignment horizontal="centerContinuous"/>
    </xf>
    <xf numFmtId="39" fontId="4" fillId="0" borderId="0" xfId="3" applyFont="1" applyFill="1" applyAlignment="1" applyProtection="1">
      <alignment horizontal="centerContinuous"/>
    </xf>
    <xf numFmtId="39" fontId="5" fillId="0" borderId="0" xfId="3" applyFont="1" applyFill="1" applyAlignment="1" applyProtection="1">
      <alignment horizontal="centerContinuous"/>
    </xf>
    <xf numFmtId="39" fontId="5" fillId="0" borderId="0" xfId="3" applyFont="1" applyFill="1" applyAlignment="1" applyProtection="1"/>
    <xf numFmtId="39" fontId="3" fillId="0" borderId="0" xfId="3" applyFont="1" applyFill="1" applyAlignment="1" applyProtection="1"/>
    <xf numFmtId="39" fontId="3" fillId="0" borderId="0" xfId="3" applyFont="1" applyFill="1" applyProtection="1"/>
    <xf numFmtId="39" fontId="5" fillId="0" borderId="0" xfId="3" applyNumberFormat="1" applyFont="1" applyFill="1" applyProtection="1"/>
    <xf numFmtId="39" fontId="3" fillId="0" borderId="0" xfId="3" applyNumberFormat="1" applyFont="1" applyFill="1" applyProtection="1"/>
    <xf numFmtId="43" fontId="3" fillId="0" borderId="1" xfId="3" applyNumberFormat="1" applyFont="1" applyFill="1" applyBorder="1" applyAlignment="1" applyProtection="1">
      <alignment horizontal="centerContinuous"/>
    </xf>
    <xf numFmtId="39" fontId="3" fillId="0" borderId="0" xfId="3" applyNumberFormat="1" applyFont="1" applyFill="1" applyBorder="1" applyProtection="1"/>
    <xf numFmtId="39" fontId="3" fillId="0" borderId="1" xfId="3" applyNumberFormat="1" applyFont="1" applyFill="1" applyBorder="1" applyAlignment="1" applyProtection="1">
      <alignment horizontal="centerContinuous"/>
    </xf>
    <xf numFmtId="39" fontId="3" fillId="0" borderId="1" xfId="3" applyFont="1" applyFill="1" applyBorder="1" applyAlignment="1" applyProtection="1">
      <alignment horizontal="centerContinuous"/>
    </xf>
    <xf numFmtId="39" fontId="3" fillId="0" borderId="0" xfId="3" applyNumberFormat="1" applyFont="1" applyFill="1" applyAlignment="1" applyProtection="1">
      <alignment horizontal="left"/>
    </xf>
    <xf numFmtId="39" fontId="3" fillId="0" borderId="0" xfId="3" applyNumberFormat="1" applyFont="1" applyFill="1" applyAlignment="1" applyProtection="1">
      <alignment horizontal="center"/>
    </xf>
    <xf numFmtId="39" fontId="3" fillId="0" borderId="0" xfId="3" quotePrefix="1" applyFont="1" applyFill="1" applyAlignment="1" applyProtection="1">
      <alignment horizontal="center"/>
    </xf>
    <xf numFmtId="39" fontId="3" fillId="0" borderId="0" xfId="3" applyFont="1" applyFill="1" applyAlignment="1" applyProtection="1">
      <alignment horizontal="center"/>
    </xf>
    <xf numFmtId="39" fontId="3" fillId="0" borderId="0" xfId="3" applyNumberFormat="1" applyFont="1" applyFill="1" applyBorder="1" applyAlignment="1" applyProtection="1">
      <alignment horizontal="center"/>
    </xf>
    <xf numFmtId="39" fontId="3" fillId="0" borderId="0" xfId="3" applyNumberFormat="1" applyFont="1" applyFill="1" applyBorder="1" applyAlignment="1" applyProtection="1">
      <alignment horizontal="left"/>
    </xf>
    <xf numFmtId="39" fontId="3" fillId="0" borderId="0" xfId="3" applyFont="1" applyFill="1" applyBorder="1" applyProtection="1"/>
    <xf numFmtId="39" fontId="3" fillId="0" borderId="0" xfId="3" applyFont="1" applyFill="1" applyBorder="1" applyAlignment="1" applyProtection="1">
      <alignment horizontal="center"/>
    </xf>
    <xf numFmtId="39" fontId="5" fillId="0" borderId="0" xfId="3" applyNumberFormat="1" applyFont="1" applyFill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center"/>
    </xf>
    <xf numFmtId="39" fontId="3" fillId="0" borderId="1" xfId="3" applyNumberFormat="1" applyFont="1" applyFill="1" applyBorder="1" applyAlignment="1" applyProtection="1">
      <alignment horizontal="center"/>
    </xf>
    <xf numFmtId="39" fontId="3" fillId="0" borderId="1" xfId="3" applyFont="1" applyFill="1" applyBorder="1" applyAlignment="1" applyProtection="1">
      <alignment horizontal="center"/>
    </xf>
    <xf numFmtId="39" fontId="6" fillId="0" borderId="0" xfId="3" applyNumberFormat="1" applyFont="1" applyFill="1" applyProtection="1"/>
    <xf numFmtId="39" fontId="6" fillId="0" borderId="0" xfId="3" applyNumberFormat="1" applyFont="1" applyFill="1" applyAlignment="1" applyProtection="1">
      <alignment horizontal="fill"/>
    </xf>
    <xf numFmtId="39" fontId="6" fillId="0" borderId="0" xfId="3" applyFont="1" applyFill="1" applyAlignment="1" applyProtection="1">
      <alignment horizontal="fill"/>
    </xf>
    <xf numFmtId="39" fontId="6" fillId="0" borderId="0" xfId="3" applyFont="1" applyFill="1" applyProtection="1"/>
    <xf numFmtId="39" fontId="6" fillId="0" borderId="0" xfId="3" applyNumberFormat="1" applyFont="1" applyFill="1" applyAlignment="1" applyProtection="1">
      <alignment horizontal="left"/>
    </xf>
    <xf numFmtId="44" fontId="6" fillId="0" borderId="0" xfId="3" applyNumberFormat="1" applyFont="1" applyFill="1" applyAlignment="1" applyProtection="1">
      <alignment horizontal="right"/>
    </xf>
    <xf numFmtId="39" fontId="6" fillId="0" borderId="0" xfId="3" applyNumberFormat="1" applyFont="1" applyFill="1" applyAlignment="1" applyProtection="1">
      <alignment horizontal="right"/>
    </xf>
    <xf numFmtId="164" fontId="6" fillId="0" borderId="0" xfId="3" applyNumberFormat="1" applyFont="1" applyFill="1" applyAlignment="1" applyProtection="1">
      <alignment horizontal="right"/>
    </xf>
    <xf numFmtId="10" fontId="6" fillId="0" borderId="0" xfId="3" applyNumberFormat="1" applyFont="1" applyFill="1" applyAlignment="1" applyProtection="1">
      <alignment horizontal="right"/>
    </xf>
    <xf numFmtId="166" fontId="6" fillId="0" borderId="0" xfId="2" applyNumberFormat="1" applyFont="1" applyFill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43" fontId="6" fillId="0" borderId="0" xfId="3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43" fontId="6" fillId="0" borderId="0" xfId="3" applyNumberFormat="1" applyFont="1" applyFill="1" applyBorder="1" applyAlignment="1" applyProtection="1">
      <alignment horizontal="right"/>
    </xf>
    <xf numFmtId="10" fontId="6" fillId="0" borderId="0" xfId="3" applyNumberFormat="1" applyFont="1" applyFill="1" applyBorder="1" applyAlignment="1" applyProtection="1">
      <alignment horizontal="right"/>
    </xf>
    <xf numFmtId="43" fontId="6" fillId="0" borderId="2" xfId="3" applyNumberFormat="1" applyFont="1" applyFill="1" applyBorder="1" applyAlignment="1" applyProtection="1">
      <alignment horizontal="right"/>
    </xf>
    <xf numFmtId="39" fontId="6" fillId="0" borderId="2" xfId="3" applyFont="1" applyFill="1" applyBorder="1" applyAlignment="1" applyProtection="1">
      <alignment horizontal="right"/>
    </xf>
    <xf numFmtId="169" fontId="6" fillId="0" borderId="2" xfId="3" applyNumberFormat="1" applyFont="1" applyFill="1" applyBorder="1" applyAlignment="1" applyProtection="1">
      <alignment horizontal="right"/>
    </xf>
    <xf numFmtId="39" fontId="6" fillId="0" borderId="0" xfId="3" applyNumberFormat="1" applyFont="1" applyFill="1" applyAlignment="1" applyProtection="1">
      <alignment horizontal="left" indent="1"/>
    </xf>
    <xf numFmtId="43" fontId="6" fillId="0" borderId="1" xfId="3" applyNumberFormat="1" applyFont="1" applyFill="1" applyBorder="1" applyAlignment="1" applyProtection="1">
      <alignment horizontal="right"/>
    </xf>
    <xf numFmtId="164" fontId="6" fillId="0" borderId="1" xfId="3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164" fontId="6" fillId="0" borderId="0" xfId="3" applyNumberFormat="1" applyFont="1" applyFill="1" applyBorder="1" applyAlignment="1" applyProtection="1">
      <alignment horizontal="right"/>
    </xf>
    <xf numFmtId="43" fontId="3" fillId="0" borderId="2" xfId="3" applyNumberFormat="1" applyFont="1" applyFill="1" applyBorder="1" applyAlignment="1" applyProtection="1">
      <alignment horizontal="right"/>
    </xf>
    <xf numFmtId="43" fontId="3" fillId="0" borderId="0" xfId="3" applyNumberFormat="1" applyFont="1" applyFill="1" applyAlignment="1" applyProtection="1">
      <alignment horizontal="right"/>
    </xf>
    <xf numFmtId="39" fontId="3" fillId="0" borderId="0" xfId="3" applyFont="1" applyFill="1" applyAlignment="1" applyProtection="1">
      <alignment horizontal="right"/>
    </xf>
    <xf numFmtId="39" fontId="6" fillId="0" borderId="0" xfId="3" applyFont="1" applyFill="1" applyBorder="1" applyAlignment="1" applyProtection="1">
      <alignment horizontal="left" indent="1"/>
    </xf>
    <xf numFmtId="39" fontId="6" fillId="0" borderId="0" xfId="3" applyFont="1" applyFill="1" applyAlignment="1" applyProtection="1">
      <alignment horizontal="right"/>
    </xf>
    <xf numFmtId="39" fontId="6" fillId="0" borderId="0" xfId="3" applyFont="1" applyFill="1" applyBorder="1" applyAlignment="1" applyProtection="1">
      <alignment horizontal="left"/>
    </xf>
    <xf numFmtId="39" fontId="6" fillId="0" borderId="0" xfId="3" applyFont="1" applyFill="1" applyBorder="1" applyAlignment="1" applyProtection="1">
      <alignment horizontal="right"/>
    </xf>
    <xf numFmtId="44" fontId="6" fillId="0" borderId="0" xfId="3" applyNumberFormat="1" applyFont="1" applyFill="1" applyBorder="1" applyAlignment="1" applyProtection="1">
      <alignment horizontal="right"/>
    </xf>
    <xf numFmtId="39" fontId="6" fillId="0" borderId="0" xfId="3" applyFont="1" applyFill="1" applyAlignment="1" applyProtection="1">
      <alignment horizontal="left" indent="1"/>
    </xf>
    <xf numFmtId="44" fontId="6" fillId="0" borderId="3" xfId="3" applyNumberFormat="1" applyFont="1" applyFill="1" applyBorder="1" applyAlignment="1" applyProtection="1">
      <alignment horizontal="right"/>
    </xf>
    <xf numFmtId="164" fontId="6" fillId="0" borderId="3" xfId="3" applyNumberFormat="1" applyFont="1" applyFill="1" applyBorder="1" applyAlignment="1" applyProtection="1">
      <alignment horizontal="right"/>
    </xf>
    <xf numFmtId="39" fontId="6" fillId="0" borderId="0" xfId="3" applyFont="1" applyFill="1" applyAlignment="1" applyProtection="1">
      <alignment horizontal="left"/>
    </xf>
    <xf numFmtId="170" fontId="6" fillId="0" borderId="0" xfId="3" applyNumberFormat="1" applyFont="1" applyFill="1" applyBorder="1" applyAlignment="1" applyProtection="1">
      <alignment horizontal="right"/>
    </xf>
    <xf numFmtId="44" fontId="3" fillId="0" borderId="0" xfId="3" applyNumberFormat="1" applyFont="1" applyFill="1" applyBorder="1" applyAlignment="1" applyProtection="1">
      <alignment horizontal="right"/>
    </xf>
    <xf numFmtId="43" fontId="3" fillId="0" borderId="0" xfId="3" applyNumberFormat="1" applyFont="1" applyFill="1" applyBorder="1" applyAlignment="1" applyProtection="1">
      <alignment horizontal="right"/>
    </xf>
    <xf numFmtId="39" fontId="3" fillId="0" borderId="0" xfId="3" applyFont="1" applyFill="1" applyBorder="1" applyAlignment="1" applyProtection="1">
      <alignment horizontal="right"/>
    </xf>
    <xf numFmtId="43" fontId="6" fillId="0" borderId="0" xfId="3" applyNumberFormat="1" applyFont="1" applyFill="1" applyProtection="1"/>
    <xf numFmtId="44" fontId="6" fillId="0" borderId="0" xfId="3" applyNumberFormat="1" applyFont="1" applyFill="1" applyProtection="1"/>
    <xf numFmtId="39" fontId="6" fillId="0" borderId="0" xfId="4" applyFont="1" applyFill="1" applyAlignment="1" applyProtection="1">
      <alignment horizontal="left"/>
    </xf>
    <xf numFmtId="44" fontId="7" fillId="0" borderId="0" xfId="3" applyNumberFormat="1" applyFont="1" applyFill="1" applyProtection="1"/>
    <xf numFmtId="44" fontId="3" fillId="0" borderId="0" xfId="3" applyNumberFormat="1" applyFont="1" applyFill="1" applyProtection="1"/>
    <xf numFmtId="43" fontId="3" fillId="0" borderId="0" xfId="3" applyNumberFormat="1" applyFont="1" applyFill="1" applyProtection="1"/>
    <xf numFmtId="44" fontId="3" fillId="0" borderId="1" xfId="3" applyNumberFormat="1" applyFont="1" applyFill="1" applyBorder="1" applyAlignment="1" applyProtection="1">
      <alignment horizontal="centerContinuous"/>
    </xf>
    <xf numFmtId="44" fontId="3" fillId="0" borderId="0" xfId="3" applyNumberFormat="1" applyFont="1" applyFill="1" applyAlignment="1" applyProtection="1">
      <alignment horizontal="center"/>
    </xf>
    <xf numFmtId="44" fontId="3" fillId="0" borderId="0" xfId="3" applyNumberFormat="1" applyFont="1" applyFill="1" applyAlignment="1" applyProtection="1">
      <alignment horizontal="left"/>
    </xf>
    <xf numFmtId="39" fontId="3" fillId="0" borderId="0" xfId="3" applyNumberFormat="1" applyFont="1" applyFill="1" applyAlignment="1" applyProtection="1">
      <alignment horizontal="fill"/>
    </xf>
    <xf numFmtId="44" fontId="3" fillId="0" borderId="1" xfId="3" quotePrefix="1" applyNumberFormat="1" applyFont="1" applyFill="1" applyBorder="1" applyAlignment="1" applyProtection="1">
      <alignment horizontal="center"/>
    </xf>
    <xf numFmtId="44" fontId="3" fillId="0" borderId="1" xfId="3" applyNumberFormat="1" applyFont="1" applyFill="1" applyBorder="1" applyAlignment="1" applyProtection="1">
      <alignment horizontal="center"/>
    </xf>
    <xf numFmtId="44" fontId="6" fillId="0" borderId="0" xfId="3" applyNumberFormat="1" applyFont="1" applyFill="1" applyAlignment="1" applyProtection="1">
      <alignment horizontal="fill"/>
    </xf>
    <xf numFmtId="43" fontId="6" fillId="0" borderId="0" xfId="3" applyNumberFormat="1" applyFont="1" applyFill="1" applyAlignment="1" applyProtection="1">
      <alignment horizontal="fill"/>
    </xf>
    <xf numFmtId="171" fontId="6" fillId="0" borderId="0" xfId="3" applyNumberFormat="1" applyFont="1" applyFill="1" applyAlignment="1" applyProtection="1">
      <alignment horizontal="right"/>
    </xf>
    <xf numFmtId="41" fontId="6" fillId="0" borderId="0" xfId="3" applyNumberFormat="1" applyFont="1" applyFill="1" applyAlignment="1" applyProtection="1">
      <alignment horizontal="right"/>
    </xf>
    <xf numFmtId="10" fontId="6" fillId="0" borderId="0" xfId="3" applyNumberFormat="1" applyFont="1" applyFill="1" applyProtection="1"/>
    <xf numFmtId="165" fontId="6" fillId="0" borderId="0" xfId="2" applyFont="1" applyFill="1" applyProtection="1"/>
    <xf numFmtId="171" fontId="6" fillId="0" borderId="0" xfId="3" applyNumberFormat="1" applyFont="1" applyFill="1" applyBorder="1" applyAlignment="1" applyProtection="1">
      <alignment horizontal="right"/>
    </xf>
    <xf numFmtId="41" fontId="6" fillId="0" borderId="0" xfId="3" applyNumberFormat="1" applyFont="1" applyFill="1" applyBorder="1" applyAlignment="1" applyProtection="1">
      <alignment horizontal="right"/>
    </xf>
    <xf numFmtId="171" fontId="3" fillId="0" borderId="2" xfId="3" applyNumberFormat="1" applyFont="1" applyFill="1" applyBorder="1" applyAlignment="1" applyProtection="1">
      <alignment horizontal="right"/>
    </xf>
    <xf numFmtId="171" fontId="3" fillId="0" borderId="0" xfId="3" applyNumberFormat="1" applyFont="1" applyFill="1" applyAlignment="1" applyProtection="1">
      <alignment horizontal="right"/>
    </xf>
    <xf numFmtId="41" fontId="3" fillId="0" borderId="0" xfId="3" applyNumberFormat="1" applyFont="1" applyFill="1" applyAlignment="1" applyProtection="1">
      <alignment horizontal="right"/>
    </xf>
    <xf numFmtId="41" fontId="3" fillId="0" borderId="2" xfId="3" applyNumberFormat="1" applyFont="1" applyFill="1" applyBorder="1" applyAlignment="1" applyProtection="1">
      <alignment horizontal="right"/>
    </xf>
    <xf numFmtId="171" fontId="6" fillId="0" borderId="1" xfId="3" applyNumberFormat="1" applyFont="1" applyFill="1" applyBorder="1" applyAlignment="1" applyProtection="1">
      <alignment horizontal="right"/>
    </xf>
    <xf numFmtId="171" fontId="6" fillId="0" borderId="2" xfId="3" applyNumberFormat="1" applyFont="1" applyFill="1" applyBorder="1" applyAlignment="1" applyProtection="1">
      <alignment horizontal="right"/>
    </xf>
    <xf numFmtId="41" fontId="6" fillId="0" borderId="2" xfId="3" applyNumberFormat="1" applyFont="1" applyFill="1" applyBorder="1" applyAlignment="1" applyProtection="1">
      <alignment horizontal="right"/>
    </xf>
    <xf numFmtId="171" fontId="6" fillId="0" borderId="3" xfId="3" applyNumberFormat="1" applyFont="1" applyFill="1" applyBorder="1" applyAlignment="1" applyProtection="1">
      <alignment horizontal="right"/>
    </xf>
    <xf numFmtId="43" fontId="3" fillId="0" borderId="0" xfId="3" applyNumberFormat="1" applyFont="1" applyFill="1" applyBorder="1" applyAlignment="1" applyProtection="1">
      <alignment horizontal="fill"/>
    </xf>
    <xf numFmtId="43" fontId="3" fillId="0" borderId="0" xfId="3" applyNumberFormat="1" applyFont="1" applyFill="1" applyAlignment="1" applyProtection="1">
      <alignment horizontal="left"/>
    </xf>
    <xf numFmtId="41" fontId="3" fillId="0" borderId="0" xfId="3" applyNumberFormat="1" applyFont="1" applyFill="1" applyProtection="1"/>
    <xf numFmtId="41" fontId="3" fillId="0" borderId="0" xfId="3" applyNumberFormat="1" applyFont="1" applyFill="1" applyBorder="1" applyAlignment="1" applyProtection="1">
      <alignment horizontal="fill"/>
    </xf>
    <xf numFmtId="43" fontId="0" fillId="0" borderId="0" xfId="0" applyNumberFormat="1" applyFill="1" applyProtection="1"/>
    <xf numFmtId="7" fontId="6" fillId="0" borderId="0" xfId="3" applyNumberFormat="1" applyFont="1" applyFill="1" applyAlignment="1" applyProtection="1">
      <alignment horizontal="right"/>
    </xf>
    <xf numFmtId="166" fontId="0" fillId="0" borderId="0" xfId="0" applyNumberFormat="1" applyFill="1" applyProtection="1"/>
    <xf numFmtId="9" fontId="0" fillId="0" borderId="0" xfId="102" applyFont="1" applyFill="1" applyProtection="1"/>
    <xf numFmtId="167" fontId="0" fillId="0" borderId="0" xfId="1" applyFont="1" applyFill="1" applyProtection="1"/>
    <xf numFmtId="43" fontId="3" fillId="0" borderId="1" xfId="3" applyNumberFormat="1" applyFont="1" applyFill="1" applyBorder="1" applyAlignment="1" applyProtection="1">
      <alignment horizontal="center"/>
    </xf>
    <xf numFmtId="41" fontId="3" fillId="0" borderId="0" xfId="3" applyNumberFormat="1" applyFont="1" applyFill="1" applyAlignment="1" applyProtection="1">
      <alignment horizontal="left"/>
    </xf>
    <xf numFmtId="39" fontId="3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03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3"/>
    <cellStyle name="Normal_Year To Date" xfId="4"/>
    <cellStyle name="Percent" xfId="102" builtinId="5"/>
    <cellStyle name="Percent [2]" xfId="30"/>
    <cellStyle name="Percent 2" xfId="31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28" activePane="bottomRight" state="frozen"/>
      <selection activeCell="A4" sqref="A4:D4"/>
      <selection pane="topRight" activeCell="A4" sqref="A4:D4"/>
      <selection pane="bottomLeft" activeCell="A4" sqref="A4:D4"/>
      <selection pane="bottomRight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4" t="s">
        <v>7</v>
      </c>
      <c r="B8" s="25">
        <v>2018</v>
      </c>
      <c r="C8" s="11"/>
      <c r="D8" s="26" t="s">
        <v>43</v>
      </c>
      <c r="E8" s="11"/>
      <c r="F8" s="26" t="s">
        <v>9</v>
      </c>
      <c r="G8" s="11"/>
      <c r="H8" s="27" t="s">
        <v>10</v>
      </c>
      <c r="I8" s="11"/>
      <c r="J8" s="25">
        <v>2017</v>
      </c>
      <c r="K8" s="9"/>
      <c r="L8" s="26" t="s">
        <v>9</v>
      </c>
      <c r="M8" s="11"/>
      <c r="N8" s="27" t="s">
        <v>10</v>
      </c>
      <c r="O8" s="20"/>
      <c r="P8" s="25">
        <v>2018</v>
      </c>
      <c r="Q8" s="26" t="s">
        <v>8</v>
      </c>
      <c r="R8" s="25">
        <v>2017</v>
      </c>
    </row>
    <row r="9" spans="1:20" ht="6.6" customHeight="1" x14ac:dyDescent="0.25">
      <c r="A9" s="28"/>
      <c r="B9" s="29"/>
      <c r="C9" s="28"/>
      <c r="D9" s="29"/>
      <c r="E9" s="28"/>
      <c r="F9" s="29"/>
      <c r="G9" s="28"/>
      <c r="H9" s="30"/>
      <c r="I9" s="28"/>
      <c r="J9" s="29"/>
      <c r="K9" s="31"/>
      <c r="L9" s="29"/>
      <c r="M9" s="28"/>
      <c r="N9" s="30"/>
      <c r="O9" s="29"/>
      <c r="P9" s="29"/>
      <c r="Q9" s="29"/>
      <c r="R9" s="29"/>
    </row>
    <row r="10" spans="1:20" x14ac:dyDescent="0.25">
      <c r="A10" s="32" t="s">
        <v>11</v>
      </c>
      <c r="B10" s="33">
        <v>96080308.170000002</v>
      </c>
      <c r="C10" s="33"/>
      <c r="D10" s="33">
        <v>99961394</v>
      </c>
      <c r="E10" s="33"/>
      <c r="F10" s="33">
        <f>B10-D10</f>
        <v>-3881085.8299999982</v>
      </c>
      <c r="G10" s="101"/>
      <c r="H10" s="35">
        <f>IF(D10=0,"n/a",IF(AND(F10/D10&lt;1,F10/D10&gt;-1),F10/D10,"n/a"))</f>
        <v>-3.8825847406649794E-2</v>
      </c>
      <c r="I10" s="34"/>
      <c r="J10" s="33">
        <v>93804657.150000006</v>
      </c>
      <c r="K10" s="33"/>
      <c r="L10" s="33">
        <f>B10-J10</f>
        <v>2275651.0199999958</v>
      </c>
      <c r="M10" s="34"/>
      <c r="N10" s="35">
        <f>IF(J10=0,"n/a",IF(AND(L10/J10&lt;1,L10/J10&gt;-1),L10/J10,"n/a"))</f>
        <v>2.4259467377627911E-2</v>
      </c>
      <c r="O10" s="36"/>
      <c r="P10" s="37">
        <f>IF(B47=0,"n/a",B10/B47)</f>
        <v>0.11445044725610494</v>
      </c>
      <c r="Q10" s="38">
        <f>IF(D47=0,"n/a",D10/D47)</f>
        <v>0.11829246801319707</v>
      </c>
      <c r="R10" s="38">
        <f>IF(J47=0,"n/a",J10/J47)</f>
        <v>0.11056309104169326</v>
      </c>
      <c r="T10" s="102"/>
    </row>
    <row r="11" spans="1:20" x14ac:dyDescent="0.25">
      <c r="A11" s="32" t="s">
        <v>12</v>
      </c>
      <c r="B11" s="39">
        <v>68789906.099999994</v>
      </c>
      <c r="C11" s="39"/>
      <c r="D11" s="39">
        <v>70138927</v>
      </c>
      <c r="E11" s="39"/>
      <c r="F11" s="39">
        <f>B11-D11</f>
        <v>-1349020.900000006</v>
      </c>
      <c r="G11" s="39"/>
      <c r="H11" s="35">
        <f>IF(D11=0,"n/a",IF(AND(F11/D11&lt;1,F11/D11&gt;-1),F11/D11,"n/a"))</f>
        <v>-1.9233554856064535E-2</v>
      </c>
      <c r="I11" s="39"/>
      <c r="J11" s="39">
        <v>64990188.420000002</v>
      </c>
      <c r="K11" s="39"/>
      <c r="L11" s="39">
        <f>B11-J11</f>
        <v>3799717.6799999923</v>
      </c>
      <c r="M11" s="39"/>
      <c r="N11" s="35">
        <f>IF(J11=0,"n/a",IF(AND(L11/J11&lt;1,L11/J11&gt;-1),L11/J11,"n/a"))</f>
        <v>5.8466020369786646E-2</v>
      </c>
      <c r="O11" s="36"/>
      <c r="P11" s="40">
        <f>IF(B48=0,"n/a",B11/B48)</f>
        <v>9.703830403379235E-2</v>
      </c>
      <c r="Q11" s="41">
        <f>IF(D48=0,"n/a",D11/D48)</f>
        <v>9.4751859537067815E-2</v>
      </c>
      <c r="R11" s="41">
        <f>IF(J48=0,"n/a",J11/J48)</f>
        <v>9.3373686968284339E-2</v>
      </c>
    </row>
    <row r="12" spans="1:20" x14ac:dyDescent="0.25">
      <c r="A12" s="32" t="s">
        <v>13</v>
      </c>
      <c r="B12" s="39">
        <v>8683588.8100000005</v>
      </c>
      <c r="C12" s="39"/>
      <c r="D12" s="39">
        <v>8693259</v>
      </c>
      <c r="E12" s="39"/>
      <c r="F12" s="39">
        <f>B12-D12</f>
        <v>-9670.1899999994785</v>
      </c>
      <c r="G12" s="39"/>
      <c r="H12" s="35">
        <f>IF(D12=0,"n/a",IF(AND(F12/D12&lt;1,F12/D12&gt;-1),F12/D12,"n/a"))</f>
        <v>-1.1123779931093136E-3</v>
      </c>
      <c r="I12" s="39"/>
      <c r="J12" s="39">
        <v>8428520.7899999991</v>
      </c>
      <c r="K12" s="39"/>
      <c r="L12" s="39">
        <f>B12-J12</f>
        <v>255068.02000000142</v>
      </c>
      <c r="M12" s="39"/>
      <c r="N12" s="35">
        <f>IF(J12=0,"n/a",IF(AND(L12/J12&lt;1,L12/J12&gt;-1),L12/J12,"n/a"))</f>
        <v>3.0262489273636999E-2</v>
      </c>
      <c r="O12" s="36"/>
      <c r="P12" s="40">
        <f>IF(B49=0,"n/a",B12/B49)</f>
        <v>8.82986255317601E-2</v>
      </c>
      <c r="Q12" s="41">
        <f>IF(D49=0,"n/a",D12/D49)</f>
        <v>9.0050125339244655E-2</v>
      </c>
      <c r="R12" s="41">
        <f>IF(J49=0,"n/a",J12/J49)</f>
        <v>8.7855796606286438E-2</v>
      </c>
    </row>
    <row r="13" spans="1:20" x14ac:dyDescent="0.25">
      <c r="A13" s="32" t="s">
        <v>14</v>
      </c>
      <c r="B13" s="39">
        <v>1647357.89</v>
      </c>
      <c r="C13" s="39"/>
      <c r="D13" s="39">
        <v>1524446</v>
      </c>
      <c r="E13" s="39"/>
      <c r="F13" s="39">
        <f>B13-D13</f>
        <v>122911.8899999999</v>
      </c>
      <c r="G13" s="39"/>
      <c r="H13" s="35">
        <f>IF(D13=0,"n/a",IF(AND(F13/D13&lt;1,F13/D13&gt;-1),F13/D13,"n/a"))</f>
        <v>8.0627250817674023E-2</v>
      </c>
      <c r="I13" s="39"/>
      <c r="J13" s="39">
        <v>1566678.94</v>
      </c>
      <c r="K13" s="39"/>
      <c r="L13" s="39">
        <f>B13-J13</f>
        <v>80678.949999999953</v>
      </c>
      <c r="M13" s="39"/>
      <c r="N13" s="35">
        <f>IF(J13=0,"n/a",IF(AND(L13/J13&lt;1,L13/J13&gt;-1),L13/J13,"n/a"))</f>
        <v>5.149679869954718E-2</v>
      </c>
      <c r="O13" s="36"/>
      <c r="P13" s="40">
        <f>IF(B50=0,"n/a",B13/B50)</f>
        <v>0.25307436110378495</v>
      </c>
      <c r="Q13" s="41">
        <f>IF(D50=0,"n/a",D13/D50)</f>
        <v>0.23213735343383585</v>
      </c>
      <c r="R13" s="41">
        <f>IF(J50=0,"n/a",J13/J50)</f>
        <v>0.24213816237009222</v>
      </c>
      <c r="S13" s="103"/>
    </row>
    <row r="14" spans="1:20" x14ac:dyDescent="0.25">
      <c r="A14" s="32" t="s">
        <v>15</v>
      </c>
      <c r="B14" s="39">
        <v>31644.69</v>
      </c>
      <c r="C14" s="42"/>
      <c r="D14" s="39">
        <v>23716</v>
      </c>
      <c r="E14" s="42"/>
      <c r="F14" s="39">
        <f>B14-D14</f>
        <v>7928.6899999999987</v>
      </c>
      <c r="G14" s="42"/>
      <c r="H14" s="35">
        <f>IF(D14=0,"n/a",IF(AND(F14/D14&lt;1,F14/D14&gt;-1),F14/D14,"n/a"))</f>
        <v>0.33431818181818174</v>
      </c>
      <c r="I14" s="42"/>
      <c r="J14" s="39">
        <v>31643.49</v>
      </c>
      <c r="K14" s="39"/>
      <c r="L14" s="39">
        <f>B14-J14</f>
        <v>1.1999999999970896</v>
      </c>
      <c r="M14" s="42"/>
      <c r="N14" s="35">
        <f>IF(J14=0,"n/a",IF(AND(L14/J14&lt;1,L14/J14&gt;-1),L14/J14,"n/a"))</f>
        <v>3.7922492114399822E-5</v>
      </c>
      <c r="O14" s="43"/>
      <c r="P14" s="40">
        <f>IF(B51=0,"n/a",B14/B51)</f>
        <v>4.7716592780240659E-2</v>
      </c>
      <c r="Q14" s="41">
        <f>IF(D51=0,"n/a",D14/D51)</f>
        <v>4.0470989761092153E-2</v>
      </c>
      <c r="R14" s="41">
        <f>IF(J51=0,"n/a",J14/J51)</f>
        <v>4.7668132259898306E-2</v>
      </c>
    </row>
    <row r="15" spans="1:20" ht="8.4" customHeight="1" x14ac:dyDescent="0.25">
      <c r="A15" s="28"/>
      <c r="B15" s="44"/>
      <c r="C15" s="39"/>
      <c r="D15" s="44"/>
      <c r="E15" s="39"/>
      <c r="F15" s="44"/>
      <c r="G15" s="39"/>
      <c r="H15" s="45" t="s">
        <v>3</v>
      </c>
      <c r="I15" s="39"/>
      <c r="J15" s="44"/>
      <c r="K15" s="39"/>
      <c r="L15" s="44"/>
      <c r="M15" s="39"/>
      <c r="N15" s="45" t="s">
        <v>3</v>
      </c>
      <c r="O15" s="36"/>
      <c r="P15" s="46"/>
      <c r="Q15" s="46" t="s">
        <v>16</v>
      </c>
      <c r="R15" s="46" t="s">
        <v>16</v>
      </c>
    </row>
    <row r="16" spans="1:20" x14ac:dyDescent="0.25">
      <c r="A16" s="47" t="s">
        <v>17</v>
      </c>
      <c r="B16" s="48">
        <f>SUM(B10:B15)</f>
        <v>175232805.65999997</v>
      </c>
      <c r="C16" s="39"/>
      <c r="D16" s="48">
        <f>SUM(D10:D15)</f>
        <v>180341742</v>
      </c>
      <c r="E16" s="39"/>
      <c r="F16" s="48">
        <f>SUM(F10:F15)</f>
        <v>-5108936.3400000036</v>
      </c>
      <c r="G16" s="83"/>
      <c r="H16" s="49">
        <f>IF(D16=0,"n/a",IF(AND(F16/D16&lt;1,F16/D16&gt;-1),F16/D16,"n/a"))</f>
        <v>-2.8329194801722628E-2</v>
      </c>
      <c r="I16" s="83"/>
      <c r="J16" s="48">
        <f>SUM(J10:J15)</f>
        <v>168821688.78999999</v>
      </c>
      <c r="K16" s="39"/>
      <c r="L16" s="48">
        <f>SUM(L10:L15)</f>
        <v>6411116.8699999899</v>
      </c>
      <c r="M16" s="83"/>
      <c r="N16" s="49">
        <f>IF(J16=0,"n/a",IF(AND(L16/J16&lt;1,L16/J16&gt;-1),L16/J16,"n/a"))</f>
        <v>3.7975670756231331E-2</v>
      </c>
      <c r="O16" s="36"/>
      <c r="P16" s="50">
        <f>IF(B53=0,"n/a",B16/B53)</f>
        <v>0.10595107923826451</v>
      </c>
      <c r="Q16" s="50">
        <f>IF(D53=0,"n/a",D16/D53)</f>
        <v>0.10677648263877582</v>
      </c>
      <c r="R16" s="50">
        <f>IF(J53=0,"n/a",J16/J53)</f>
        <v>0.10247025986787524</v>
      </c>
    </row>
    <row r="17" spans="1:20" x14ac:dyDescent="0.25">
      <c r="A17" s="32" t="s">
        <v>18</v>
      </c>
      <c r="B17" s="39">
        <v>802638.75</v>
      </c>
      <c r="C17" s="39"/>
      <c r="D17" s="39">
        <v>1037552</v>
      </c>
      <c r="E17" s="39"/>
      <c r="F17" s="39">
        <f>B17-D17</f>
        <v>-234913.25</v>
      </c>
      <c r="G17" s="39"/>
      <c r="H17" s="35">
        <f>IF(D17=0,"n/a",IF(AND(F17/D17&lt;1,F17/D17&gt;-1),F17/D17,"n/a"))</f>
        <v>-0.2264110618070227</v>
      </c>
      <c r="I17" s="39"/>
      <c r="J17" s="39">
        <v>1227017.3</v>
      </c>
      <c r="K17" s="39"/>
      <c r="L17" s="39">
        <f>B17-J17</f>
        <v>-424378.55000000005</v>
      </c>
      <c r="M17" s="39"/>
      <c r="N17" s="35">
        <f>IF(J17=0,"n/a",IF(AND(L17/J17&lt;1,L17/J17&gt;-1),L17/J17,"n/a"))</f>
        <v>-0.34586191246040299</v>
      </c>
      <c r="O17" s="43"/>
      <c r="P17" s="41">
        <f>IF(B54=0,"n/a",B17/B54)</f>
        <v>1.3560645804872302E-2</v>
      </c>
      <c r="Q17" s="41">
        <f>IF(D54=0,"n/a",D17/D54)</f>
        <v>5.2132651699870374E-3</v>
      </c>
      <c r="R17" s="41">
        <f>IF(J54=0,"n/a",J17/J54)</f>
        <v>7.8664966228469777E-3</v>
      </c>
    </row>
    <row r="18" spans="1:20" ht="12.75" customHeight="1" x14ac:dyDescent="0.25">
      <c r="A18" s="32" t="s">
        <v>19</v>
      </c>
      <c r="B18" s="39">
        <v>2826174.79</v>
      </c>
      <c r="C18" s="42"/>
      <c r="D18" s="39">
        <v>712000</v>
      </c>
      <c r="E18" s="42"/>
      <c r="F18" s="39">
        <f>B18-D18</f>
        <v>2114174.79</v>
      </c>
      <c r="G18" s="42"/>
      <c r="H18" s="35" t="str">
        <f>IF(D18=0,"n/a",IF(AND(F18/D18&lt;1,F18/D18&gt;-1),F18/D18,"n/a"))</f>
        <v>n/a</v>
      </c>
      <c r="I18" s="42"/>
      <c r="J18" s="39">
        <v>2127584.41</v>
      </c>
      <c r="K18" s="39"/>
      <c r="L18" s="39">
        <f>B18-J18</f>
        <v>698590.37999999989</v>
      </c>
      <c r="M18" s="42"/>
      <c r="N18" s="35">
        <f>IF(J18=0,"n/a",IF(AND(L18/J18&lt;1,L18/J18&gt;-1),L18/J18,"n/a"))</f>
        <v>0.32834907828639326</v>
      </c>
      <c r="O18" s="36"/>
      <c r="P18" s="50">
        <f>IF(B55=0,"n/a",B18/B55)</f>
        <v>1.6317947199866786E-2</v>
      </c>
      <c r="Q18" s="50" t="str">
        <f>IF(D55=0,"n/a",D18/D55)</f>
        <v>n/a</v>
      </c>
      <c r="R18" s="50">
        <f>IF(J55=0,"n/a",J18/J55)</f>
        <v>9.3451776055101504E-3</v>
      </c>
    </row>
    <row r="19" spans="1:20" ht="6" customHeight="1" x14ac:dyDescent="0.25">
      <c r="A19" s="31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20</v>
      </c>
      <c r="B20" s="39">
        <f>SUM(B16:B18)</f>
        <v>178861619.19999996</v>
      </c>
      <c r="C20" s="39"/>
      <c r="D20" s="39">
        <f>SUM(D16:D18)</f>
        <v>182091294</v>
      </c>
      <c r="E20" s="39"/>
      <c r="F20" s="39">
        <f>SUM(F16:F18)</f>
        <v>-3229674.8000000035</v>
      </c>
      <c r="G20" s="39"/>
      <c r="H20" s="51">
        <f>IF(D20=0,"n/a",IF(AND(F20/D20&lt;1,F20/D20&gt;-1),F20/D20,"n/a"))</f>
        <v>-1.773656899818617E-2</v>
      </c>
      <c r="I20" s="39"/>
      <c r="J20" s="39">
        <f>SUM(J16:J18)</f>
        <v>172176290.5</v>
      </c>
      <c r="K20" s="39"/>
      <c r="L20" s="39">
        <f>SUM(L16:L18)</f>
        <v>6685328.6999999899</v>
      </c>
      <c r="M20" s="39"/>
      <c r="N20" s="51">
        <f>IF(J20=0,"n/a",IF(AND(L20/J20&lt;1,L20/J20&gt;-1),L20/J20,"n/a"))</f>
        <v>3.882839315788366E-2</v>
      </c>
      <c r="O20" s="36"/>
      <c r="P20" s="34"/>
      <c r="Q20" s="56"/>
      <c r="R20" s="56"/>
    </row>
    <row r="21" spans="1:20" ht="6.6" customHeight="1" x14ac:dyDescent="0.25">
      <c r="A21" s="57"/>
      <c r="B21" s="42"/>
      <c r="C21" s="42"/>
      <c r="D21" s="42"/>
      <c r="E21" s="42"/>
      <c r="F21" s="42"/>
      <c r="G21" s="42"/>
      <c r="H21" s="58" t="s">
        <v>3</v>
      </c>
      <c r="I21" s="42"/>
      <c r="J21" s="42"/>
      <c r="K21" s="42"/>
      <c r="L21" s="42"/>
      <c r="M21" s="42"/>
      <c r="N21" s="58" t="s">
        <v>3</v>
      </c>
      <c r="O21" s="43"/>
      <c r="P21" s="58"/>
      <c r="Q21" s="58"/>
      <c r="R21" s="58"/>
    </row>
    <row r="22" spans="1:20" x14ac:dyDescent="0.25">
      <c r="A22" s="32" t="s">
        <v>21</v>
      </c>
      <c r="B22" s="39">
        <v>1057439.8400000001</v>
      </c>
      <c r="C22" s="39"/>
      <c r="D22" s="39">
        <v>0</v>
      </c>
      <c r="E22" s="39"/>
      <c r="F22" s="39">
        <f>B22-D22</f>
        <v>1057439.8400000001</v>
      </c>
      <c r="G22" s="39"/>
      <c r="H22" s="35" t="str">
        <f>IF(D22=0,"n/a",IF(AND(F22/D22&lt;1,F22/D22&gt;-1),F22/D22,"n/a"))</f>
        <v>n/a</v>
      </c>
      <c r="I22" s="39"/>
      <c r="J22" s="39">
        <v>31638.48</v>
      </c>
      <c r="K22" s="39"/>
      <c r="L22" s="39">
        <f>B22-J22</f>
        <v>1025801.3600000001</v>
      </c>
      <c r="M22" s="39"/>
      <c r="N22" s="35" t="str">
        <f>IF(J22=0,"n/a",IF(AND(L22/J22&lt;1,L22/J22&gt;-1),L22/J22,"n/a"))</f>
        <v>n/a</v>
      </c>
      <c r="O22" s="43"/>
      <c r="P22" s="58"/>
      <c r="Q22" s="58"/>
      <c r="R22" s="58"/>
    </row>
    <row r="23" spans="1:20" x14ac:dyDescent="0.25">
      <c r="A23" s="32" t="s">
        <v>22</v>
      </c>
      <c r="B23" s="39">
        <v>1648613.79</v>
      </c>
      <c r="C23" s="39"/>
      <c r="D23" s="39">
        <v>0</v>
      </c>
      <c r="E23" s="39"/>
      <c r="F23" s="39">
        <f>B23-D23</f>
        <v>1648613.79</v>
      </c>
      <c r="G23" s="39"/>
      <c r="H23" s="35" t="str">
        <f>IF(D23=0,"n/a",IF(AND(F23/D23&lt;1,F23/D23&gt;-1),F23/D23,"n/a"))</f>
        <v>n/a</v>
      </c>
      <c r="I23" s="39"/>
      <c r="J23" s="39">
        <v>1089074.3799999999</v>
      </c>
      <c r="K23" s="39"/>
      <c r="L23" s="39">
        <f>B23-J23</f>
        <v>559539.41000000015</v>
      </c>
      <c r="M23" s="39"/>
      <c r="N23" s="35">
        <f>IF(J23=0,"n/a",IF(AND(L23/J23&lt;1,L23/J23&gt;-1),L23/J23,"n/a"))</f>
        <v>0.51377520238792163</v>
      </c>
      <c r="O23" s="43"/>
      <c r="P23" s="58"/>
      <c r="Q23" s="58"/>
      <c r="R23" s="58"/>
    </row>
    <row r="24" spans="1:20" x14ac:dyDescent="0.25">
      <c r="A24" s="32" t="s">
        <v>23</v>
      </c>
      <c r="B24" s="39">
        <v>-6544720.3499999996</v>
      </c>
      <c r="C24" s="39"/>
      <c r="D24" s="39">
        <v>-5903554</v>
      </c>
      <c r="E24" s="39"/>
      <c r="F24" s="39">
        <f>B24-D24</f>
        <v>-641166.34999999963</v>
      </c>
      <c r="G24" s="39"/>
      <c r="H24" s="35">
        <f>IF(D24=0,"n/a",IF(AND(F24/D24&lt;1,F24/D24&gt;-1),F24/D24,"n/a"))</f>
        <v>0.10860684089617875</v>
      </c>
      <c r="I24" s="39"/>
      <c r="J24" s="39">
        <v>7735802.5099999998</v>
      </c>
      <c r="K24" s="39"/>
      <c r="L24" s="39">
        <f>B24-J24</f>
        <v>-14280522.859999999</v>
      </c>
      <c r="M24" s="39"/>
      <c r="N24" s="35" t="str">
        <f>IF(J24=0,"n/a",IF(AND(L24/J24&lt;1,L24/J24&gt;-1),L24/J24,"n/a"))</f>
        <v>n/a</v>
      </c>
      <c r="O24" s="43"/>
      <c r="P24" s="58"/>
      <c r="Q24" s="58"/>
      <c r="R24" s="58"/>
    </row>
    <row r="25" spans="1:20" x14ac:dyDescent="0.25">
      <c r="A25" s="32" t="s">
        <v>24</v>
      </c>
      <c r="B25" s="48">
        <v>7355610.1600000001</v>
      </c>
      <c r="C25" s="42"/>
      <c r="D25" s="48">
        <v>7292500</v>
      </c>
      <c r="E25" s="42"/>
      <c r="F25" s="48">
        <f>B25-D25</f>
        <v>63110.160000000149</v>
      </c>
      <c r="G25" s="42"/>
      <c r="H25" s="49">
        <f>IF(D25=0,"n/a",IF(AND(F25/D25&lt;1,F25/D25&gt;-1),F25/D25,"n/a"))</f>
        <v>8.6541186150154471E-3</v>
      </c>
      <c r="I25" s="42"/>
      <c r="J25" s="48">
        <v>3637367.1</v>
      </c>
      <c r="K25" s="39"/>
      <c r="L25" s="48">
        <f>B25-J25</f>
        <v>3718243.06</v>
      </c>
      <c r="M25" s="42"/>
      <c r="N25" s="49" t="str">
        <f>IF(J25=0,"n/a",IF(AND(L25/J25&lt;1,L25/J25&gt;-1),L25/J25,"n/a"))</f>
        <v>n/a</v>
      </c>
      <c r="O25" s="43"/>
      <c r="P25" s="58"/>
      <c r="Q25" s="58"/>
      <c r="R25" s="58"/>
    </row>
    <row r="26" spans="1:20" ht="12.75" customHeight="1" x14ac:dyDescent="0.25">
      <c r="A26" s="32" t="s">
        <v>25</v>
      </c>
      <c r="B26" s="48">
        <f>SUM(B22:B25)</f>
        <v>3516943.4400000004</v>
      </c>
      <c r="C26" s="39"/>
      <c r="D26" s="48">
        <f>SUM(D22:D25)</f>
        <v>1388946</v>
      </c>
      <c r="E26" s="39"/>
      <c r="F26" s="48">
        <f>SUM(F22:F25)</f>
        <v>2127997.4400000004</v>
      </c>
      <c r="G26" s="39"/>
      <c r="H26" s="49" t="str">
        <f>IF(D26=0,"n/a",IF(AND(F26/D26&lt;1,F26/D26&gt;-1),F26/D26,"n/a"))</f>
        <v>n/a</v>
      </c>
      <c r="I26" s="39"/>
      <c r="J26" s="48">
        <f>SUM(J22:J25)</f>
        <v>12493882.469999999</v>
      </c>
      <c r="K26" s="39"/>
      <c r="L26" s="48">
        <f>SUM(L22:L25)</f>
        <v>-8976939.0299999993</v>
      </c>
      <c r="M26" s="39"/>
      <c r="N26" s="49">
        <f>IF(J26=0,"n/a",IF(AND(L26/J26&lt;1,L26/J26&gt;-1),L26/J26,"n/a"))</f>
        <v>-0.71850676133341285</v>
      </c>
      <c r="O26" s="36"/>
      <c r="P26" s="56"/>
      <c r="Q26" s="56"/>
      <c r="R26" s="56"/>
    </row>
    <row r="27" spans="1:20" ht="6.6" customHeight="1" x14ac:dyDescent="0.25">
      <c r="A27" s="57"/>
      <c r="B27" s="59"/>
      <c r="C27" s="59"/>
      <c r="D27" s="59"/>
      <c r="E27" s="59"/>
      <c r="F27" s="59"/>
      <c r="G27" s="42"/>
      <c r="H27" s="58" t="s">
        <v>3</v>
      </c>
      <c r="I27" s="42"/>
      <c r="J27" s="59"/>
      <c r="K27" s="59"/>
      <c r="L27" s="59"/>
      <c r="M27" s="42"/>
      <c r="N27" s="58" t="s">
        <v>3</v>
      </c>
      <c r="O27" s="43"/>
      <c r="P27" s="58"/>
      <c r="Q27" s="58"/>
      <c r="R27" s="58"/>
    </row>
    <row r="28" spans="1:20" ht="13.8" thickBot="1" x14ac:dyDescent="0.3">
      <c r="A28" s="60" t="s">
        <v>26</v>
      </c>
      <c r="B28" s="61">
        <f>+B26+B20</f>
        <v>182378562.63999996</v>
      </c>
      <c r="C28" s="33"/>
      <c r="D28" s="61">
        <f>+D26+D20</f>
        <v>183480240</v>
      </c>
      <c r="E28" s="33"/>
      <c r="F28" s="61">
        <f>+F26+F20</f>
        <v>-1101677.3600000031</v>
      </c>
      <c r="G28" s="39"/>
      <c r="H28" s="62">
        <f>IF(D28=0,"n/a",IF(AND(F28/D28&lt;1,F28/D28&gt;-1),F28/D28,"n/a"))</f>
        <v>-6.0043379058148339E-3</v>
      </c>
      <c r="I28" s="39"/>
      <c r="J28" s="61">
        <f>+J26+J20</f>
        <v>184670172.97</v>
      </c>
      <c r="K28" s="33"/>
      <c r="L28" s="61">
        <f>+L26+L20</f>
        <v>-2291610.3300000094</v>
      </c>
      <c r="M28" s="39"/>
      <c r="N28" s="62">
        <f>IF(J28=0,"n/a",IF(AND(L28/J28&lt;1,L28/J28&gt;-1),L28/J28,"n/a"))</f>
        <v>-1.2409206604102144E-2</v>
      </c>
      <c r="O28" s="36"/>
      <c r="P28" s="56"/>
      <c r="Q28" s="56"/>
      <c r="R28" s="56"/>
    </row>
    <row r="29" spans="1:20" ht="4.2" customHeight="1" thickTop="1" x14ac:dyDescent="0.25">
      <c r="A29" s="63"/>
      <c r="B29" s="59"/>
      <c r="C29" s="33"/>
      <c r="D29" s="59"/>
      <c r="E29" s="33"/>
      <c r="F29" s="59"/>
      <c r="G29" s="39"/>
      <c r="H29" s="42"/>
      <c r="I29" s="39"/>
      <c r="J29" s="59"/>
      <c r="K29" s="33"/>
      <c r="L29" s="59"/>
      <c r="M29" s="39"/>
      <c r="N29" s="64"/>
      <c r="O29" s="36"/>
      <c r="P29" s="56"/>
      <c r="Q29" s="56"/>
      <c r="R29" s="56"/>
    </row>
    <row r="30" spans="1:20" ht="12.75" customHeight="1" x14ac:dyDescent="0.25">
      <c r="A30" s="31"/>
      <c r="B30" s="65"/>
      <c r="C30" s="65"/>
      <c r="D30" s="65"/>
      <c r="E30" s="65"/>
      <c r="F30" s="65"/>
      <c r="G30" s="66"/>
      <c r="H30" s="66"/>
      <c r="I30" s="66"/>
      <c r="J30" s="65"/>
      <c r="K30" s="65"/>
      <c r="L30" s="65"/>
      <c r="M30" s="66"/>
      <c r="N30" s="39"/>
      <c r="O30" s="67"/>
      <c r="P30" s="54"/>
      <c r="Q30" s="54"/>
      <c r="R30" s="54"/>
    </row>
    <row r="31" spans="1:20" x14ac:dyDescent="0.25">
      <c r="A31" s="32" t="s">
        <v>27</v>
      </c>
      <c r="B31" s="33">
        <v>7337247.75</v>
      </c>
      <c r="C31" s="33"/>
      <c r="D31" s="33">
        <v>7080179</v>
      </c>
      <c r="E31" s="33"/>
      <c r="F31" s="33"/>
      <c r="G31" s="39"/>
      <c r="H31" s="39"/>
      <c r="I31" s="39"/>
      <c r="J31" s="33">
        <v>7015777.1299999999</v>
      </c>
      <c r="K31" s="33"/>
      <c r="L31" s="33"/>
      <c r="M31" s="39"/>
      <c r="N31" s="39"/>
      <c r="O31" s="56"/>
      <c r="P31" s="34"/>
      <c r="Q31" s="56"/>
      <c r="R31" s="56"/>
    </row>
    <row r="32" spans="1:20" x14ac:dyDescent="0.25">
      <c r="A32" s="32" t="s">
        <v>28</v>
      </c>
      <c r="B32" s="39">
        <v>-6474891.6500000004</v>
      </c>
      <c r="C32" s="39"/>
      <c r="D32" s="39">
        <v>5693400</v>
      </c>
      <c r="E32" s="39"/>
      <c r="F32" s="39"/>
      <c r="G32" s="39"/>
      <c r="H32" s="39"/>
      <c r="I32" s="39"/>
      <c r="J32" s="39">
        <v>-6012413.29</v>
      </c>
      <c r="K32" s="33"/>
      <c r="L32" s="33"/>
      <c r="M32" s="39"/>
      <c r="N32" s="39"/>
      <c r="O32" s="36"/>
      <c r="P32" s="34"/>
      <c r="Q32" s="56"/>
      <c r="R32" s="56"/>
      <c r="T32" s="104"/>
    </row>
    <row r="33" spans="1:20" x14ac:dyDescent="0.25">
      <c r="A33" s="32" t="s">
        <v>29</v>
      </c>
      <c r="B33" s="39">
        <v>9021293.3000000007</v>
      </c>
      <c r="C33" s="39"/>
      <c r="D33" s="39">
        <v>9089234</v>
      </c>
      <c r="E33" s="68"/>
      <c r="F33" s="39"/>
      <c r="G33" s="68"/>
      <c r="H33" s="68"/>
      <c r="I33" s="68"/>
      <c r="J33" s="39">
        <v>7716698.7300000004</v>
      </c>
      <c r="K33" s="69"/>
      <c r="L33" s="33"/>
      <c r="M33" s="68"/>
      <c r="N33" s="68"/>
      <c r="O33" s="31"/>
      <c r="P33" s="28"/>
      <c r="Q33" s="31"/>
      <c r="R33" s="31"/>
      <c r="T33" s="104"/>
    </row>
    <row r="34" spans="1:20" x14ac:dyDescent="0.25">
      <c r="A34" s="32" t="s">
        <v>30</v>
      </c>
      <c r="B34" s="39">
        <v>-3747925.53</v>
      </c>
      <c r="C34" s="39"/>
      <c r="D34" s="39">
        <v>-3746139</v>
      </c>
      <c r="E34" s="39"/>
      <c r="F34" s="39"/>
      <c r="G34" s="39"/>
      <c r="H34" s="39"/>
      <c r="I34" s="39"/>
      <c r="J34" s="39">
        <v>-4014773.67</v>
      </c>
      <c r="K34" s="33"/>
      <c r="L34" s="33"/>
      <c r="M34" s="39"/>
      <c r="N34" s="39"/>
      <c r="O34" s="56"/>
      <c r="P34" s="34"/>
      <c r="Q34" s="56"/>
      <c r="R34" s="56"/>
      <c r="T34" s="100"/>
    </row>
    <row r="35" spans="1:20" x14ac:dyDescent="0.25">
      <c r="A35" s="32" t="s">
        <v>31</v>
      </c>
      <c r="B35" s="39">
        <v>1458102.84</v>
      </c>
      <c r="C35" s="39"/>
      <c r="D35" s="39">
        <v>1341978</v>
      </c>
      <c r="E35" s="39"/>
      <c r="F35" s="39"/>
      <c r="G35" s="39"/>
      <c r="H35" s="39"/>
      <c r="I35" s="39"/>
      <c r="J35" s="39">
        <v>1374051.36</v>
      </c>
      <c r="K35" s="33"/>
      <c r="L35" s="33"/>
      <c r="M35" s="39"/>
      <c r="N35" s="39"/>
      <c r="O35" s="56"/>
      <c r="P35" s="34"/>
      <c r="Q35" s="56"/>
      <c r="R35" s="56"/>
      <c r="T35" s="100"/>
    </row>
    <row r="36" spans="1:20" x14ac:dyDescent="0.25">
      <c r="A36" s="32" t="s">
        <v>32</v>
      </c>
      <c r="B36" s="39">
        <v>-478284.43</v>
      </c>
      <c r="C36" s="39"/>
      <c r="D36" s="39">
        <v>0</v>
      </c>
      <c r="E36" s="39"/>
      <c r="F36" s="39"/>
      <c r="G36" s="39"/>
      <c r="H36" s="39"/>
      <c r="I36" s="39"/>
      <c r="J36" s="39">
        <v>-493191.62</v>
      </c>
      <c r="K36" s="33"/>
      <c r="L36" s="33"/>
      <c r="M36" s="39"/>
      <c r="N36" s="39"/>
      <c r="O36" s="56"/>
      <c r="P36" s="34"/>
      <c r="Q36" s="56"/>
      <c r="R36" s="56"/>
    </row>
    <row r="37" spans="1:20" x14ac:dyDescent="0.25">
      <c r="A37" s="32" t="s">
        <v>33</v>
      </c>
      <c r="B37" s="39">
        <v>-103.14</v>
      </c>
      <c r="C37" s="39"/>
      <c r="D37" s="39">
        <v>0</v>
      </c>
      <c r="E37" s="39"/>
      <c r="F37" s="39"/>
      <c r="G37" s="39"/>
      <c r="H37" s="39"/>
      <c r="I37" s="39"/>
      <c r="J37" s="39">
        <v>-0.06</v>
      </c>
      <c r="K37" s="33"/>
      <c r="L37" s="33"/>
      <c r="M37" s="39"/>
      <c r="N37" s="39"/>
      <c r="O37" s="56"/>
      <c r="P37" s="34"/>
      <c r="Q37" s="56"/>
      <c r="R37" s="56"/>
    </row>
    <row r="38" spans="1:20" x14ac:dyDescent="0.25">
      <c r="A38" s="32" t="s">
        <v>34</v>
      </c>
      <c r="B38" s="39">
        <v>-52535.06</v>
      </c>
      <c r="C38" s="39"/>
      <c r="D38" s="39">
        <v>0</v>
      </c>
      <c r="E38" s="39"/>
      <c r="F38" s="39"/>
      <c r="G38" s="39"/>
      <c r="H38" s="39"/>
      <c r="I38" s="39"/>
      <c r="J38" s="39">
        <v>46.96</v>
      </c>
      <c r="K38" s="33"/>
      <c r="L38" s="33"/>
      <c r="M38" s="39"/>
      <c r="N38" s="39"/>
      <c r="O38" s="56"/>
      <c r="P38" s="34"/>
      <c r="Q38" s="56"/>
      <c r="R38" s="56"/>
    </row>
    <row r="39" spans="1:20" x14ac:dyDescent="0.25">
      <c r="A39" s="32" t="s">
        <v>35</v>
      </c>
      <c r="B39" s="39">
        <v>5001276.01</v>
      </c>
      <c r="C39" s="39"/>
      <c r="D39" s="39">
        <v>4808920</v>
      </c>
      <c r="E39" s="39"/>
      <c r="F39" s="39"/>
      <c r="G39" s="39"/>
      <c r="H39" s="39"/>
      <c r="I39" s="39"/>
      <c r="J39" s="39">
        <v>5098435.8600000003</v>
      </c>
      <c r="K39" s="33"/>
      <c r="L39" s="33"/>
      <c r="M39" s="39"/>
      <c r="N39" s="39"/>
      <c r="O39" s="56"/>
      <c r="P39" s="34"/>
      <c r="Q39" s="56"/>
      <c r="R39" s="56"/>
    </row>
    <row r="40" spans="1:20" x14ac:dyDescent="0.25">
      <c r="A40" s="32" t="s">
        <v>36</v>
      </c>
      <c r="B40" s="39">
        <v>362.73</v>
      </c>
      <c r="C40" s="39"/>
      <c r="D40" s="39">
        <v>0</v>
      </c>
      <c r="E40" s="39"/>
      <c r="F40" s="39"/>
      <c r="G40" s="39"/>
      <c r="H40" s="39"/>
      <c r="I40" s="39"/>
      <c r="J40" s="39">
        <v>1890302.91</v>
      </c>
      <c r="K40" s="33"/>
      <c r="L40" s="33"/>
      <c r="M40" s="39"/>
      <c r="N40" s="39"/>
      <c r="O40" s="56"/>
      <c r="P40" s="34"/>
      <c r="Q40" s="56"/>
      <c r="R40" s="56"/>
    </row>
    <row r="41" spans="1:20" x14ac:dyDescent="0.25">
      <c r="A41" s="32" t="s">
        <v>37</v>
      </c>
      <c r="B41" s="39">
        <v>0</v>
      </c>
      <c r="C41" s="39"/>
      <c r="D41" s="39">
        <v>0</v>
      </c>
      <c r="E41" s="39"/>
      <c r="F41" s="39"/>
      <c r="G41" s="39"/>
      <c r="H41" s="39"/>
      <c r="I41" s="39"/>
      <c r="J41" s="39">
        <v>-8327555.8099999996</v>
      </c>
      <c r="K41" s="33"/>
      <c r="L41" s="33"/>
      <c r="M41" s="39"/>
      <c r="N41" s="39"/>
      <c r="O41" s="56"/>
      <c r="P41" s="34"/>
      <c r="Q41" s="56"/>
      <c r="R41" s="56"/>
    </row>
    <row r="42" spans="1:20" x14ac:dyDescent="0.25">
      <c r="A42" s="70"/>
      <c r="B42" s="33"/>
      <c r="C42" s="71"/>
      <c r="D42" s="33"/>
      <c r="E42" s="72"/>
      <c r="F42" s="33"/>
      <c r="G42" s="73"/>
      <c r="H42" s="73"/>
      <c r="I42" s="73"/>
      <c r="J42" s="33"/>
      <c r="K42" s="72"/>
      <c r="L42" s="72"/>
      <c r="M42" s="73"/>
      <c r="N42" s="73"/>
      <c r="O42" s="9"/>
      <c r="P42" s="9"/>
      <c r="Q42" s="9"/>
      <c r="R42" s="9"/>
    </row>
    <row r="43" spans="1:20" ht="12.75" customHeight="1" x14ac:dyDescent="0.25">
      <c r="A43" s="16"/>
      <c r="B43" s="72"/>
      <c r="C43" s="72"/>
      <c r="D43" s="72"/>
      <c r="E43" s="72"/>
      <c r="F43" s="74" t="s">
        <v>4</v>
      </c>
      <c r="G43" s="12"/>
      <c r="H43" s="12"/>
      <c r="I43" s="11"/>
      <c r="J43" s="72"/>
      <c r="K43" s="72"/>
      <c r="L43" s="74" t="s">
        <v>41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5" t="s">
        <v>6</v>
      </c>
      <c r="C44" s="72"/>
      <c r="D44" s="75"/>
      <c r="E44" s="76"/>
      <c r="F44" s="75"/>
      <c r="G44" s="9"/>
      <c r="H44" s="9"/>
      <c r="I44" s="11"/>
      <c r="J44" s="75" t="s">
        <v>6</v>
      </c>
      <c r="K44" s="72"/>
      <c r="L44" s="72"/>
      <c r="M44" s="9"/>
      <c r="N44" s="9"/>
      <c r="O44" s="77"/>
      <c r="P44" s="11"/>
      <c r="Q44" s="9"/>
      <c r="R44" s="9"/>
    </row>
    <row r="45" spans="1:20" x14ac:dyDescent="0.25">
      <c r="A45" s="24" t="s">
        <v>38</v>
      </c>
      <c r="B45" s="25">
        <v>2018</v>
      </c>
      <c r="C45" s="72"/>
      <c r="D45" s="78" t="s">
        <v>43</v>
      </c>
      <c r="E45" s="72"/>
      <c r="F45" s="78" t="s">
        <v>9</v>
      </c>
      <c r="G45" s="11"/>
      <c r="H45" s="27" t="s">
        <v>10</v>
      </c>
      <c r="I45" s="11"/>
      <c r="J45" s="25">
        <v>2017</v>
      </c>
      <c r="K45" s="73"/>
      <c r="L45" s="105" t="s">
        <v>9</v>
      </c>
      <c r="M45" s="11"/>
      <c r="N45" s="27" t="s">
        <v>10</v>
      </c>
      <c r="O45" s="17"/>
      <c r="P45" s="11"/>
      <c r="Q45" s="9"/>
      <c r="R45" s="9"/>
    </row>
    <row r="46" spans="1:20" ht="6" customHeight="1" x14ac:dyDescent="0.25">
      <c r="A46" s="28"/>
      <c r="B46" s="80"/>
      <c r="C46" s="69"/>
      <c r="D46" s="80"/>
      <c r="E46" s="69"/>
      <c r="F46" s="80"/>
      <c r="G46" s="68"/>
      <c r="H46" s="81"/>
      <c r="I46" s="68"/>
      <c r="J46" s="81"/>
      <c r="K46" s="68"/>
      <c r="L46" s="81"/>
      <c r="M46" s="68"/>
      <c r="N46" s="81"/>
      <c r="O46" s="29"/>
      <c r="P46" s="28"/>
      <c r="Q46" s="31"/>
      <c r="R46" s="31"/>
    </row>
    <row r="47" spans="1:20" ht="12.75" customHeight="1" x14ac:dyDescent="0.25">
      <c r="A47" s="32" t="s">
        <v>11</v>
      </c>
      <c r="B47" s="82">
        <v>839492640.47000003</v>
      </c>
      <c r="C47" s="82"/>
      <c r="D47" s="82">
        <v>845036000</v>
      </c>
      <c r="E47" s="82"/>
      <c r="F47" s="82">
        <f>B47-D47</f>
        <v>-5543359.5299999714</v>
      </c>
      <c r="G47" s="83"/>
      <c r="H47" s="51">
        <f>IF(D47=0,"n/a",IF(AND(F47/D47&lt;1,F47/D47&gt;-1),F47/D47,"n/a"))</f>
        <v>-6.5599093174728311E-3</v>
      </c>
      <c r="I47" s="83"/>
      <c r="J47" s="82">
        <v>848426507.13</v>
      </c>
      <c r="K47" s="82"/>
      <c r="L47" s="82">
        <f>+B47-J47</f>
        <v>-8933866.6599999666</v>
      </c>
      <c r="M47" s="83"/>
      <c r="N47" s="51">
        <f>IF(J47=0,"n/a",IF(AND(L47/J47&lt;1,L47/J47&gt;-1),L47/J47,"n/a"))</f>
        <v>-1.0529924023968615E-2</v>
      </c>
      <c r="O47" s="84"/>
      <c r="P47" s="28"/>
      <c r="Q47" s="31"/>
      <c r="R47" s="31"/>
    </row>
    <row r="48" spans="1:20" x14ac:dyDescent="0.25">
      <c r="A48" s="32" t="s">
        <v>12</v>
      </c>
      <c r="B48" s="82">
        <v>708894356.56299996</v>
      </c>
      <c r="C48" s="82"/>
      <c r="D48" s="82">
        <v>740238000</v>
      </c>
      <c r="E48" s="82"/>
      <c r="F48" s="82">
        <f>B48-D48</f>
        <v>-31343643.437000036</v>
      </c>
      <c r="G48" s="83"/>
      <c r="H48" s="51">
        <f>IF(D48=0,"n/a",IF(AND(F48/D48&lt;1,F48/D48&gt;-1),F48/D48,"n/a"))</f>
        <v>-4.2342656600985136E-2</v>
      </c>
      <c r="I48" s="83"/>
      <c r="J48" s="82">
        <v>696022514.80200005</v>
      </c>
      <c r="K48" s="82"/>
      <c r="L48" s="82">
        <f>+B48-J48</f>
        <v>12871841.760999918</v>
      </c>
      <c r="M48" s="83"/>
      <c r="N48" s="51">
        <f>IF(J48=0,"n/a",IF(AND(L48/J48&lt;1,L48/J48&gt;-1),L48/J48,"n/a"))</f>
        <v>1.8493427277509286E-2</v>
      </c>
      <c r="O48" s="84"/>
      <c r="P48" s="28"/>
      <c r="Q48" s="31"/>
      <c r="R48" s="31"/>
    </row>
    <row r="49" spans="1:18" ht="12.75" customHeight="1" x14ac:dyDescent="0.25">
      <c r="A49" s="32" t="s">
        <v>13</v>
      </c>
      <c r="B49" s="82">
        <v>98343419.930999994</v>
      </c>
      <c r="C49" s="82"/>
      <c r="D49" s="82">
        <v>96538000</v>
      </c>
      <c r="E49" s="82"/>
      <c r="F49" s="82">
        <f>B49-D49</f>
        <v>1805419.9309999943</v>
      </c>
      <c r="G49" s="83"/>
      <c r="H49" s="51">
        <f>IF(D49=0,"n/a",IF(AND(F49/D49&lt;1,F49/D49&gt;-1),F49/D49,"n/a"))</f>
        <v>1.8701650448527982E-2</v>
      </c>
      <c r="I49" s="83"/>
      <c r="J49" s="82">
        <v>95935853.018000007</v>
      </c>
      <c r="K49" s="82"/>
      <c r="L49" s="82">
        <f>+B49-J49</f>
        <v>2407566.9129999876</v>
      </c>
      <c r="M49" s="83"/>
      <c r="N49" s="51">
        <f>IF(J49=0,"n/a",IF(AND(L49/J49&lt;1,L49/J49&gt;-1),L49/J49,"n/a"))</f>
        <v>2.5095590827219381E-2</v>
      </c>
      <c r="O49" s="84"/>
      <c r="P49" s="28"/>
      <c r="Q49" s="31"/>
      <c r="R49" s="31"/>
    </row>
    <row r="50" spans="1:18" x14ac:dyDescent="0.25">
      <c r="A50" s="32" t="s">
        <v>14</v>
      </c>
      <c r="B50" s="82">
        <v>6509382.7869999995</v>
      </c>
      <c r="C50" s="82"/>
      <c r="D50" s="82">
        <v>6567000</v>
      </c>
      <c r="E50" s="82"/>
      <c r="F50" s="82">
        <f>B50-D50</f>
        <v>-57617.213000000454</v>
      </c>
      <c r="G50" s="83"/>
      <c r="H50" s="51">
        <f>IF(D50=0,"n/a",IF(AND(F50/D50&lt;1,F50/D50&gt;-1),F50/D50,"n/a"))</f>
        <v>-8.7737495051013331E-3</v>
      </c>
      <c r="I50" s="83"/>
      <c r="J50" s="82">
        <v>6470185.966</v>
      </c>
      <c r="K50" s="82"/>
      <c r="L50" s="82">
        <f>+B50-J50</f>
        <v>39196.820999999531</v>
      </c>
      <c r="M50" s="83"/>
      <c r="N50" s="51">
        <f>IF(J50=0,"n/a",IF(AND(L50/J50&lt;1,L50/J50&gt;-1),L50/J50,"n/a"))</f>
        <v>6.0580671414969854E-3</v>
      </c>
      <c r="O50" s="84"/>
      <c r="P50" s="85"/>
      <c r="Q50" s="31"/>
      <c r="R50" s="31"/>
    </row>
    <row r="51" spans="1:18" x14ac:dyDescent="0.25">
      <c r="A51" s="32" t="s">
        <v>15</v>
      </c>
      <c r="B51" s="82">
        <v>663180</v>
      </c>
      <c r="C51" s="86"/>
      <c r="D51" s="82">
        <v>586000</v>
      </c>
      <c r="E51" s="86"/>
      <c r="F51" s="82">
        <f>B51-D51</f>
        <v>77180</v>
      </c>
      <c r="G51" s="87"/>
      <c r="H51" s="51">
        <f>IF(D51=0,"n/a",IF(AND(F51/D51&lt;1,F51/D51&gt;-1),F51/D51,"n/a"))</f>
        <v>0.13170648464163823</v>
      </c>
      <c r="I51" s="87"/>
      <c r="J51" s="82">
        <v>663829.03</v>
      </c>
      <c r="K51" s="86"/>
      <c r="L51" s="82">
        <f>+B51-J51</f>
        <v>-649.03000000002794</v>
      </c>
      <c r="M51" s="87"/>
      <c r="N51" s="51">
        <f>IF(J51=0,"n/a",IF(AND(L51/J51&lt;1,L51/J51&gt;-1),L51/J51,"n/a"))</f>
        <v>-9.7770656399288219E-4</v>
      </c>
      <c r="O51" s="84"/>
      <c r="P51" s="28"/>
      <c r="Q51" s="31"/>
      <c r="R51" s="31"/>
    </row>
    <row r="52" spans="1:18" ht="6" customHeight="1" x14ac:dyDescent="0.25">
      <c r="A52" s="28"/>
      <c r="B52" s="88"/>
      <c r="C52" s="89"/>
      <c r="D52" s="88"/>
      <c r="E52" s="89"/>
      <c r="F52" s="88"/>
      <c r="G52" s="90"/>
      <c r="H52" s="91"/>
      <c r="I52" s="90"/>
      <c r="J52" s="88"/>
      <c r="K52" s="89"/>
      <c r="L52" s="88"/>
      <c r="M52" s="90"/>
      <c r="N52" s="91"/>
      <c r="O52" s="9"/>
      <c r="P52" s="9"/>
      <c r="Q52" s="9"/>
      <c r="R52" s="9"/>
    </row>
    <row r="53" spans="1:18" ht="12.75" customHeight="1" x14ac:dyDescent="0.25">
      <c r="A53" s="47" t="s">
        <v>17</v>
      </c>
      <c r="B53" s="92">
        <f>SUM(B47:B52)</f>
        <v>1653902979.7509999</v>
      </c>
      <c r="C53" s="82"/>
      <c r="D53" s="92">
        <f>SUM(D47:D52)</f>
        <v>1688965000</v>
      </c>
      <c r="E53" s="82"/>
      <c r="F53" s="92">
        <f>SUM(F47:F52)</f>
        <v>-35062020.249000013</v>
      </c>
      <c r="G53" s="83"/>
      <c r="H53" s="49">
        <f>IF(D53=0,"n/a",IF(AND(F53/D53&lt;1,F53/D53&gt;-1),F53/D53,"n/a"))</f>
        <v>-2.0759471184423603E-2</v>
      </c>
      <c r="I53" s="83"/>
      <c r="J53" s="92">
        <f>SUM(J47:J52)</f>
        <v>1647518889.9460003</v>
      </c>
      <c r="K53" s="82"/>
      <c r="L53" s="92">
        <f>SUM(L47:L52)</f>
        <v>6384089.8049999382</v>
      </c>
      <c r="M53" s="83"/>
      <c r="N53" s="49">
        <f>IF(J53=0,"n/a",IF(AND(L53/J53&lt;1,L53/J53&gt;-1),L53/J53,"n/a"))</f>
        <v>3.8749721438454555E-3</v>
      </c>
      <c r="O53" s="84"/>
      <c r="P53" s="28"/>
      <c r="Q53" s="31"/>
      <c r="R53" s="31"/>
    </row>
    <row r="54" spans="1:18" ht="12.75" customHeight="1" x14ac:dyDescent="0.25">
      <c r="A54" s="32" t="s">
        <v>18</v>
      </c>
      <c r="B54" s="82">
        <v>59188829.318999998</v>
      </c>
      <c r="C54" s="86"/>
      <c r="D54" s="82">
        <v>199021528</v>
      </c>
      <c r="E54" s="86"/>
      <c r="F54" s="82">
        <f>B54-D54</f>
        <v>-139832698.68099999</v>
      </c>
      <c r="G54" s="87"/>
      <c r="H54" s="51">
        <f>IF(D54=0,"n/a",IF(AND(F54/D54&lt;1,F54/D54&gt;-1),F54/D54,"n/a"))</f>
        <v>-0.70260086979635683</v>
      </c>
      <c r="I54" s="87"/>
      <c r="J54" s="82">
        <v>155980147.05000001</v>
      </c>
      <c r="K54" s="86"/>
      <c r="L54" s="82">
        <f>+B54-J54</f>
        <v>-96791317.731000006</v>
      </c>
      <c r="M54" s="87"/>
      <c r="N54" s="51">
        <f>IF(J54=0,"n/a",IF(AND(L54/J54&lt;1,L54/J54&gt;-1),L54/J54,"n/a"))</f>
        <v>-0.6205361359223055</v>
      </c>
      <c r="O54" s="84"/>
      <c r="P54" s="28"/>
      <c r="Q54" s="31"/>
      <c r="R54" s="31"/>
    </row>
    <row r="55" spans="1:18" x14ac:dyDescent="0.25">
      <c r="A55" s="32" t="s">
        <v>19</v>
      </c>
      <c r="B55" s="82">
        <v>173194260</v>
      </c>
      <c r="C55" s="86"/>
      <c r="D55" s="82">
        <v>0</v>
      </c>
      <c r="E55" s="86"/>
      <c r="F55" s="82">
        <f>B55-D55</f>
        <v>173194260</v>
      </c>
      <c r="G55" s="87"/>
      <c r="H55" s="51" t="str">
        <f>IF(D55=0,"n/a",IF(AND(F55/D55&lt;1,F55/D55&gt;-1),F55/D55,"n/a"))</f>
        <v>n/a</v>
      </c>
      <c r="I55" s="87"/>
      <c r="J55" s="82">
        <v>227666557</v>
      </c>
      <c r="K55" s="86"/>
      <c r="L55" s="82">
        <f>+B55-J55</f>
        <v>-54472297</v>
      </c>
      <c r="M55" s="87"/>
      <c r="N55" s="51">
        <f>IF(J55=0,"n/a",IF(AND(L55/J55&lt;1,L55/J55&gt;-1),L55/J55,"n/a"))</f>
        <v>-0.23926349885459902</v>
      </c>
      <c r="O55" s="84"/>
      <c r="P55" s="28"/>
      <c r="Q55" s="31"/>
      <c r="R55" s="31"/>
    </row>
    <row r="56" spans="1:18" ht="6" customHeight="1" x14ac:dyDescent="0.25">
      <c r="A56" s="9"/>
      <c r="B56" s="93"/>
      <c r="C56" s="82"/>
      <c r="D56" s="93"/>
      <c r="E56" s="82"/>
      <c r="F56" s="93"/>
      <c r="G56" s="83"/>
      <c r="H56" s="94"/>
      <c r="I56" s="83"/>
      <c r="J56" s="93"/>
      <c r="K56" s="82"/>
      <c r="L56" s="93"/>
      <c r="M56" s="83"/>
      <c r="N56" s="94"/>
      <c r="O56" s="9"/>
      <c r="P56" s="9"/>
      <c r="Q56" s="9"/>
      <c r="R56" s="9"/>
    </row>
    <row r="57" spans="1:18" ht="13.8" thickBot="1" x14ac:dyDescent="0.3">
      <c r="A57" s="47" t="s">
        <v>39</v>
      </c>
      <c r="B57" s="95">
        <f>SUM(B53:B55)</f>
        <v>1886286069.0699999</v>
      </c>
      <c r="C57" s="82"/>
      <c r="D57" s="95">
        <f>SUM(D53:D55)</f>
        <v>1887986528</v>
      </c>
      <c r="E57" s="82"/>
      <c r="F57" s="95">
        <f>SUM(F53:F55)</f>
        <v>-1700458.9300000072</v>
      </c>
      <c r="G57" s="83"/>
      <c r="H57" s="62">
        <f>IF(D57=0,"n/a",IF(AND(F57/D57&lt;1,F57/D57&gt;-1),F57/D57,"n/a"))</f>
        <v>-9.0067323298188655E-4</v>
      </c>
      <c r="I57" s="83"/>
      <c r="J57" s="95">
        <f>SUM(J53:J55)</f>
        <v>2031165593.9960003</v>
      </c>
      <c r="K57" s="82"/>
      <c r="L57" s="95">
        <f>SUM(L53:L55)</f>
        <v>-144879524.92600006</v>
      </c>
      <c r="M57" s="83"/>
      <c r="N57" s="62">
        <f>IF(J57=0,"n/a",IF(AND(L57/J57&lt;1,L57/J57&gt;-1),L57/J57,"n/a"))</f>
        <v>-7.1328268534212549E-2</v>
      </c>
      <c r="O57" s="84"/>
      <c r="P57" s="31"/>
      <c r="Q57" s="31"/>
      <c r="R57" s="31"/>
    </row>
    <row r="58" spans="1:18" ht="12.75" customHeight="1" thickTop="1" x14ac:dyDescent="0.25">
      <c r="A58" s="11"/>
      <c r="B58" s="99"/>
      <c r="C58" s="98"/>
      <c r="D58" s="99"/>
      <c r="E58" s="98"/>
      <c r="F58" s="99"/>
      <c r="G58" s="106"/>
      <c r="H58" s="99"/>
      <c r="I58" s="98"/>
      <c r="J58" s="99"/>
      <c r="K58" s="98"/>
      <c r="L58" s="99"/>
      <c r="M58" s="98"/>
      <c r="N58" s="99"/>
      <c r="O58" s="77"/>
      <c r="P58" s="9"/>
      <c r="Q58" s="9"/>
      <c r="R58" s="9"/>
    </row>
    <row r="59" spans="1:18" x14ac:dyDescent="0.2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07" t="s">
        <v>44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D62" sqref="D62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4" t="s">
        <v>7</v>
      </c>
      <c r="B8" s="25">
        <v>2018</v>
      </c>
      <c r="C8" s="11"/>
      <c r="D8" s="26" t="s">
        <v>43</v>
      </c>
      <c r="E8" s="11"/>
      <c r="F8" s="26" t="s">
        <v>9</v>
      </c>
      <c r="G8" s="11"/>
      <c r="H8" s="27" t="s">
        <v>10</v>
      </c>
      <c r="I8" s="11"/>
      <c r="J8" s="25">
        <v>2017</v>
      </c>
      <c r="K8" s="9"/>
      <c r="L8" s="26" t="s">
        <v>9</v>
      </c>
      <c r="M8" s="11"/>
      <c r="N8" s="27" t="s">
        <v>10</v>
      </c>
      <c r="O8" s="20"/>
      <c r="P8" s="25">
        <v>2018</v>
      </c>
      <c r="Q8" s="26" t="s">
        <v>8</v>
      </c>
      <c r="R8" s="25">
        <v>2017</v>
      </c>
    </row>
    <row r="9" spans="1:20" ht="6.6" customHeight="1" x14ac:dyDescent="0.25">
      <c r="A9" s="28"/>
      <c r="B9" s="29"/>
      <c r="C9" s="28"/>
      <c r="D9" s="29"/>
      <c r="E9" s="28"/>
      <c r="F9" s="29"/>
      <c r="G9" s="28"/>
      <c r="H9" s="30"/>
      <c r="I9" s="28"/>
      <c r="J9" s="29"/>
      <c r="K9" s="31"/>
      <c r="L9" s="29"/>
      <c r="M9" s="28"/>
      <c r="N9" s="30"/>
      <c r="O9" s="29"/>
      <c r="P9" s="29"/>
      <c r="Q9" s="29"/>
      <c r="R9" s="29"/>
    </row>
    <row r="10" spans="1:20" x14ac:dyDescent="0.25">
      <c r="A10" s="32" t="s">
        <v>11</v>
      </c>
      <c r="B10" s="33">
        <v>70904681</v>
      </c>
      <c r="C10" s="33"/>
      <c r="D10" s="33">
        <v>83361577</v>
      </c>
      <c r="E10" s="33"/>
      <c r="F10" s="33">
        <f>B10-D10</f>
        <v>-12456896</v>
      </c>
      <c r="G10" s="101"/>
      <c r="H10" s="35">
        <f>IF(D10=0,"n/a",IF(AND(F10/D10&lt;1,F10/D10&gt;-1),F10/D10,"n/a"))</f>
        <v>-0.14943210587294911</v>
      </c>
      <c r="I10" s="34"/>
      <c r="J10" s="33">
        <v>83712674.510000005</v>
      </c>
      <c r="K10" s="33"/>
      <c r="L10" s="33">
        <f>B10-J10</f>
        <v>-12807993.510000005</v>
      </c>
      <c r="M10" s="34"/>
      <c r="N10" s="35">
        <f>IF(J10=0,"n/a",IF(AND(L10/J10&lt;1,L10/J10&gt;-1),L10/J10,"n/a"))</f>
        <v>-0.15299945420415412</v>
      </c>
      <c r="O10" s="36"/>
      <c r="P10" s="37">
        <f>IF(B47=0,"n/a",B10/B47)</f>
        <v>0.10647244969347265</v>
      </c>
      <c r="Q10" s="38">
        <f>IF(D47=0,"n/a",D10/D47)</f>
        <v>0.11544629619114753</v>
      </c>
      <c r="R10" s="38">
        <f>IF(J47=0,"n/a",J10/J47)</f>
        <v>0.115353245412303</v>
      </c>
      <c r="T10" s="102"/>
    </row>
    <row r="11" spans="1:20" x14ac:dyDescent="0.25">
      <c r="A11" s="32" t="s">
        <v>12</v>
      </c>
      <c r="B11" s="39">
        <v>68827926.680000007</v>
      </c>
      <c r="C11" s="39"/>
      <c r="D11" s="39">
        <v>67022334</v>
      </c>
      <c r="E11" s="39"/>
      <c r="F11" s="39">
        <f>B11-D11</f>
        <v>1805592.6800000072</v>
      </c>
      <c r="G11" s="39"/>
      <c r="H11" s="35">
        <f>IF(D11=0,"n/a",IF(AND(F11/D11&lt;1,F11/D11&gt;-1),F11/D11,"n/a"))</f>
        <v>2.6940164154832434E-2</v>
      </c>
      <c r="I11" s="39"/>
      <c r="J11" s="39">
        <v>69111985.870000005</v>
      </c>
      <c r="K11" s="39"/>
      <c r="L11" s="39">
        <f>B11-J11</f>
        <v>-284059.18999999762</v>
      </c>
      <c r="M11" s="39"/>
      <c r="N11" s="35">
        <f>IF(J11=0,"n/a",IF(AND(L11/J11&lt;1,L11/J11&gt;-1),L11/J11,"n/a"))</f>
        <v>-4.1101291827196863E-3</v>
      </c>
      <c r="O11" s="36"/>
      <c r="P11" s="40">
        <f>IF(B48=0,"n/a",B11/B48)</f>
        <v>9.4611411901612236E-2</v>
      </c>
      <c r="Q11" s="41">
        <f>IF(D48=0,"n/a",D11/D48)</f>
        <v>9.1913780690001334E-2</v>
      </c>
      <c r="R11" s="41">
        <f>IF(J48=0,"n/a",J11/J48)</f>
        <v>9.6440368016090308E-2</v>
      </c>
    </row>
    <row r="12" spans="1:20" x14ac:dyDescent="0.25">
      <c r="A12" s="32" t="s">
        <v>13</v>
      </c>
      <c r="B12" s="39">
        <v>9024258.3499999996</v>
      </c>
      <c r="C12" s="39"/>
      <c r="D12" s="39">
        <v>8567295</v>
      </c>
      <c r="E12" s="39"/>
      <c r="F12" s="39">
        <f>B12-D12</f>
        <v>456963.34999999963</v>
      </c>
      <c r="G12" s="39"/>
      <c r="H12" s="35">
        <f>IF(D12=0,"n/a",IF(AND(F12/D12&lt;1,F12/D12&gt;-1),F12/D12,"n/a"))</f>
        <v>5.3338113138394282E-2</v>
      </c>
      <c r="I12" s="39"/>
      <c r="J12" s="39">
        <v>8536370.5899999999</v>
      </c>
      <c r="K12" s="39"/>
      <c r="L12" s="39">
        <f>B12-J12</f>
        <v>487887.75999999978</v>
      </c>
      <c r="M12" s="39"/>
      <c r="N12" s="35">
        <f>IF(J12=0,"n/a",IF(AND(L12/J12&lt;1,L12/J12&gt;-1),L12/J12,"n/a"))</f>
        <v>5.7154004135146125E-2</v>
      </c>
      <c r="O12" s="36"/>
      <c r="P12" s="40">
        <f>IF(B49=0,"n/a",B12/B49)</f>
        <v>8.6726013590272599E-2</v>
      </c>
      <c r="Q12" s="41">
        <f>IF(D49=0,"n/a",D12/D49)</f>
        <v>8.4173814366139063E-2</v>
      </c>
      <c r="R12" s="41">
        <f>IF(J49=0,"n/a",J12/J49)</f>
        <v>9.0793519464320224E-2</v>
      </c>
    </row>
    <row r="13" spans="1:20" x14ac:dyDescent="0.25">
      <c r="A13" s="32" t="s">
        <v>14</v>
      </c>
      <c r="B13" s="39">
        <v>1528950.91</v>
      </c>
      <c r="C13" s="39"/>
      <c r="D13" s="39">
        <v>1577889</v>
      </c>
      <c r="E13" s="39"/>
      <c r="F13" s="39">
        <f>B13-D13</f>
        <v>-48938.090000000084</v>
      </c>
      <c r="G13" s="39"/>
      <c r="H13" s="35">
        <f>IF(D13=0,"n/a",IF(AND(F13/D13&lt;1,F13/D13&gt;-1),F13/D13,"n/a"))</f>
        <v>-3.1014912962825703E-2</v>
      </c>
      <c r="I13" s="39"/>
      <c r="J13" s="39">
        <v>1729097.75</v>
      </c>
      <c r="K13" s="39"/>
      <c r="L13" s="39">
        <f>B13-J13</f>
        <v>-200146.84000000008</v>
      </c>
      <c r="M13" s="39"/>
      <c r="N13" s="35">
        <f>IF(J13=0,"n/a",IF(AND(L13/J13&lt;1,L13/J13&gt;-1),L13/J13,"n/a"))</f>
        <v>-0.11575218347256544</v>
      </c>
      <c r="O13" s="36"/>
      <c r="P13" s="40">
        <f>IF(B50=0,"n/a",B13/B50)</f>
        <v>0.23572588816350123</v>
      </c>
      <c r="Q13" s="41">
        <f>IF(D50=0,"n/a",D13/D50)</f>
        <v>0.22693643031784841</v>
      </c>
      <c r="R13" s="41">
        <f>IF(J50=0,"n/a",J13/J50)</f>
        <v>0.25070500831032438</v>
      </c>
      <c r="S13" s="103"/>
    </row>
    <row r="14" spans="1:20" x14ac:dyDescent="0.25">
      <c r="A14" s="32" t="s">
        <v>15</v>
      </c>
      <c r="B14" s="39">
        <v>20385.37</v>
      </c>
      <c r="C14" s="42"/>
      <c r="D14" s="39">
        <v>18476</v>
      </c>
      <c r="E14" s="42"/>
      <c r="F14" s="39">
        <f>B14-D14</f>
        <v>1909.369999999999</v>
      </c>
      <c r="G14" s="42"/>
      <c r="H14" s="35">
        <f>IF(D14=0,"n/a",IF(AND(F14/D14&lt;1,F14/D14&gt;-1),F14/D14,"n/a"))</f>
        <v>0.10334325611604238</v>
      </c>
      <c r="I14" s="42"/>
      <c r="J14" s="39">
        <v>22543.07</v>
      </c>
      <c r="K14" s="39"/>
      <c r="L14" s="39">
        <f>B14-J14</f>
        <v>-2157.7000000000007</v>
      </c>
      <c r="M14" s="42"/>
      <c r="N14" s="35">
        <f>IF(J14=0,"n/a",IF(AND(L14/J14&lt;1,L14/J14&gt;-1),L14/J14,"n/a"))</f>
        <v>-9.5714558842251773E-2</v>
      </c>
      <c r="O14" s="43"/>
      <c r="P14" s="40">
        <f>IF(B51=0,"n/a",B14/B51)</f>
        <v>5.0013174681059862E-2</v>
      </c>
      <c r="Q14" s="41">
        <f>IF(D51=0,"n/a",D14/D51)</f>
        <v>4.0696035242290748E-2</v>
      </c>
      <c r="R14" s="41">
        <f>IF(J51=0,"n/a",J14/J51)</f>
        <v>4.8395184034862419E-2</v>
      </c>
    </row>
    <row r="15" spans="1:20" ht="8.4" customHeight="1" x14ac:dyDescent="0.25">
      <c r="A15" s="28"/>
      <c r="B15" s="44"/>
      <c r="C15" s="39"/>
      <c r="D15" s="44"/>
      <c r="E15" s="39"/>
      <c r="F15" s="44"/>
      <c r="G15" s="39"/>
      <c r="H15" s="45" t="s">
        <v>3</v>
      </c>
      <c r="I15" s="39"/>
      <c r="J15" s="44"/>
      <c r="K15" s="39"/>
      <c r="L15" s="44"/>
      <c r="M15" s="39"/>
      <c r="N15" s="45" t="s">
        <v>3</v>
      </c>
      <c r="O15" s="36"/>
      <c r="P15" s="46"/>
      <c r="Q15" s="46" t="s">
        <v>16</v>
      </c>
      <c r="R15" s="46" t="s">
        <v>16</v>
      </c>
    </row>
    <row r="16" spans="1:20" x14ac:dyDescent="0.25">
      <c r="A16" s="47" t="s">
        <v>17</v>
      </c>
      <c r="B16" s="48">
        <f>SUM(B10:B15)</f>
        <v>150306202.31</v>
      </c>
      <c r="C16" s="39"/>
      <c r="D16" s="48">
        <f>SUM(D10:D15)</f>
        <v>160547571</v>
      </c>
      <c r="E16" s="39"/>
      <c r="F16" s="48">
        <f>SUM(F10:F15)</f>
        <v>-10241368.689999994</v>
      </c>
      <c r="G16" s="83"/>
      <c r="H16" s="49">
        <f>IF(D16=0,"n/a",IF(AND(F16/D16&lt;1,F16/D16&gt;-1),F16/D16,"n/a"))</f>
        <v>-6.3790243765195265E-2</v>
      </c>
      <c r="I16" s="83"/>
      <c r="J16" s="48">
        <f>SUM(J10:J15)</f>
        <v>163112671.78999999</v>
      </c>
      <c r="K16" s="39"/>
      <c r="L16" s="48">
        <f>SUM(L10:L15)</f>
        <v>-12806469.480000002</v>
      </c>
      <c r="M16" s="83"/>
      <c r="N16" s="49">
        <f>IF(J16=0,"n/a",IF(AND(L16/J16&lt;1,L16/J16&gt;-1),L16/J16,"n/a"))</f>
        <v>-7.851302623800889E-2</v>
      </c>
      <c r="O16" s="36"/>
      <c r="P16" s="50">
        <f>IF(B53=0,"n/a",B16/B53)</f>
        <v>9.9912879190365955E-2</v>
      </c>
      <c r="Q16" s="50">
        <f>IF(D53=0,"n/a",D16/D53)</f>
        <v>0.1028850355280764</v>
      </c>
      <c r="R16" s="50">
        <f>IF(J53=0,"n/a",J16/J53)</f>
        <v>0.10566217102523894</v>
      </c>
    </row>
    <row r="17" spans="1:20" x14ac:dyDescent="0.25">
      <c r="A17" s="32" t="s">
        <v>18</v>
      </c>
      <c r="B17" s="39">
        <v>1048768.24</v>
      </c>
      <c r="C17" s="39"/>
      <c r="D17" s="39">
        <v>1037364</v>
      </c>
      <c r="E17" s="39"/>
      <c r="F17" s="39">
        <f>B17-D17</f>
        <v>11404.239999999991</v>
      </c>
      <c r="G17" s="39"/>
      <c r="H17" s="35">
        <f>IF(D17=0,"n/a",IF(AND(F17/D17&lt;1,F17/D17&gt;-1),F17/D17,"n/a"))</f>
        <v>1.0993479627208955E-2</v>
      </c>
      <c r="I17" s="39"/>
      <c r="J17" s="39">
        <v>737580.98</v>
      </c>
      <c r="K17" s="39"/>
      <c r="L17" s="39">
        <f>B17-J17</f>
        <v>311187.26</v>
      </c>
      <c r="M17" s="39"/>
      <c r="N17" s="35">
        <f>IF(J17=0,"n/a",IF(AND(L17/J17&lt;1,L17/J17&gt;-1),L17/J17,"n/a"))</f>
        <v>0.42190250079387898</v>
      </c>
      <c r="O17" s="43"/>
      <c r="P17" s="41">
        <f>IF(B54=0,"n/a",B17/B54)</f>
        <v>5.3494312495989699E-3</v>
      </c>
      <c r="Q17" s="41">
        <f>IF(D54=0,"n/a",D17/D54)</f>
        <v>5.2144297799532786E-3</v>
      </c>
      <c r="R17" s="41">
        <f>IF(J54=0,"n/a",J17/J54)</f>
        <v>4.7278683272101683E-3</v>
      </c>
    </row>
    <row r="18" spans="1:20" ht="12.75" customHeight="1" x14ac:dyDescent="0.25">
      <c r="A18" s="32" t="s">
        <v>19</v>
      </c>
      <c r="B18" s="39">
        <v>1650704.4</v>
      </c>
      <c r="C18" s="42"/>
      <c r="D18" s="39">
        <v>740480</v>
      </c>
      <c r="E18" s="42"/>
      <c r="F18" s="39">
        <f>B18-D18</f>
        <v>910224.39999999991</v>
      </c>
      <c r="G18" s="42"/>
      <c r="H18" s="35" t="str">
        <f>IF(D18=0,"n/a",IF(AND(F18/D18&lt;1,F18/D18&gt;-1),F18/D18,"n/a"))</f>
        <v>n/a</v>
      </c>
      <c r="I18" s="42"/>
      <c r="J18" s="39">
        <v>1783473.12</v>
      </c>
      <c r="K18" s="39"/>
      <c r="L18" s="39">
        <f>B18-J18</f>
        <v>-132768.7200000002</v>
      </c>
      <c r="M18" s="42"/>
      <c r="N18" s="35">
        <f>IF(J18=0,"n/a",IF(AND(L18/J18&lt;1,L18/J18&gt;-1),L18/J18,"n/a"))</f>
        <v>-7.4443914243013762E-2</v>
      </c>
      <c r="O18" s="36"/>
      <c r="P18" s="50">
        <f>IF(B55=0,"n/a",B18/B55)</f>
        <v>9.8010312828170319E-3</v>
      </c>
      <c r="Q18" s="50" t="str">
        <f>IF(D55=0,"n/a",D18/D55)</f>
        <v>n/a</v>
      </c>
      <c r="R18" s="50">
        <f>IF(J55=0,"n/a",J18/J55)</f>
        <v>1.0320610324088658E-2</v>
      </c>
    </row>
    <row r="19" spans="1:20" ht="6" customHeight="1" x14ac:dyDescent="0.25">
      <c r="A19" s="31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20</v>
      </c>
      <c r="B20" s="39">
        <f>SUM(B16:B18)</f>
        <v>153005674.95000002</v>
      </c>
      <c r="C20" s="39"/>
      <c r="D20" s="39">
        <f>SUM(D16:D18)</f>
        <v>162325415</v>
      </c>
      <c r="E20" s="39"/>
      <c r="F20" s="39">
        <f>SUM(F16:F18)</f>
        <v>-9319740.0499999933</v>
      </c>
      <c r="G20" s="39"/>
      <c r="H20" s="51">
        <f>IF(D20=0,"n/a",IF(AND(F20/D20&lt;1,F20/D20&gt;-1),F20/D20,"n/a"))</f>
        <v>-5.7413930221586022E-2</v>
      </c>
      <c r="I20" s="39"/>
      <c r="J20" s="39">
        <f>SUM(J16:J18)</f>
        <v>165633725.88999999</v>
      </c>
      <c r="K20" s="39"/>
      <c r="L20" s="39">
        <f>SUM(L16:L18)</f>
        <v>-12628050.940000003</v>
      </c>
      <c r="M20" s="39"/>
      <c r="N20" s="51">
        <f>IF(J20=0,"n/a",IF(AND(L20/J20&lt;1,L20/J20&gt;-1),L20/J20,"n/a"))</f>
        <v>-7.6240819145652103E-2</v>
      </c>
      <c r="O20" s="36"/>
      <c r="P20" s="34"/>
      <c r="Q20" s="56"/>
      <c r="R20" s="56"/>
    </row>
    <row r="21" spans="1:20" ht="6.6" customHeight="1" x14ac:dyDescent="0.25">
      <c r="A21" s="57"/>
      <c r="B21" s="42"/>
      <c r="C21" s="42"/>
      <c r="D21" s="42"/>
      <c r="E21" s="42"/>
      <c r="F21" s="42"/>
      <c r="G21" s="42"/>
      <c r="H21" s="58" t="s">
        <v>3</v>
      </c>
      <c r="I21" s="42"/>
      <c r="J21" s="42"/>
      <c r="K21" s="42"/>
      <c r="L21" s="42"/>
      <c r="M21" s="42"/>
      <c r="N21" s="58" t="s">
        <v>3</v>
      </c>
      <c r="O21" s="43"/>
      <c r="P21" s="58"/>
      <c r="Q21" s="58"/>
      <c r="R21" s="58"/>
    </row>
    <row r="22" spans="1:20" x14ac:dyDescent="0.25">
      <c r="A22" s="32" t="s">
        <v>21</v>
      </c>
      <c r="B22" s="39">
        <v>1853558.52</v>
      </c>
      <c r="C22" s="39"/>
      <c r="D22" s="39">
        <v>0</v>
      </c>
      <c r="E22" s="39"/>
      <c r="F22" s="39">
        <f>B22-D22</f>
        <v>1853558.52</v>
      </c>
      <c r="G22" s="39"/>
      <c r="H22" s="35" t="str">
        <f>IF(D22=0,"n/a",IF(AND(F22/D22&lt;1,F22/D22&gt;-1),F22/D22,"n/a"))</f>
        <v>n/a</v>
      </c>
      <c r="I22" s="39"/>
      <c r="J22" s="39">
        <v>438665.05</v>
      </c>
      <c r="K22" s="39"/>
      <c r="L22" s="39">
        <f>B22-J22</f>
        <v>1414893.47</v>
      </c>
      <c r="M22" s="39"/>
      <c r="N22" s="35" t="str">
        <f>IF(J22=0,"n/a",IF(AND(L22/J22&lt;1,L22/J22&gt;-1),L22/J22,"n/a"))</f>
        <v>n/a</v>
      </c>
      <c r="O22" s="43"/>
      <c r="P22" s="58"/>
      <c r="Q22" s="58"/>
      <c r="R22" s="58"/>
    </row>
    <row r="23" spans="1:20" x14ac:dyDescent="0.25">
      <c r="A23" s="32" t="s">
        <v>22</v>
      </c>
      <c r="B23" s="39">
        <v>1548952.65</v>
      </c>
      <c r="C23" s="39"/>
      <c r="D23" s="39">
        <v>0</v>
      </c>
      <c r="E23" s="39"/>
      <c r="F23" s="39">
        <f>B23-D23</f>
        <v>1548952.65</v>
      </c>
      <c r="G23" s="39"/>
      <c r="H23" s="35" t="str">
        <f>IF(D23=0,"n/a",IF(AND(F23/D23&lt;1,F23/D23&gt;-1),F23/D23,"n/a"))</f>
        <v>n/a</v>
      </c>
      <c r="I23" s="39"/>
      <c r="J23" s="39">
        <v>1431514.32</v>
      </c>
      <c r="K23" s="39"/>
      <c r="L23" s="39">
        <f>B23-J23</f>
        <v>117438.32999999984</v>
      </c>
      <c r="M23" s="39"/>
      <c r="N23" s="35">
        <f>IF(J23=0,"n/a",IF(AND(L23/J23&lt;1,L23/J23&gt;-1),L23/J23,"n/a"))</f>
        <v>8.2037831099027944E-2</v>
      </c>
      <c r="O23" s="43"/>
      <c r="P23" s="58"/>
      <c r="Q23" s="58"/>
      <c r="R23" s="58"/>
    </row>
    <row r="24" spans="1:20" x14ac:dyDescent="0.25">
      <c r="A24" s="32" t="s">
        <v>23</v>
      </c>
      <c r="B24" s="39">
        <v>3403219.67</v>
      </c>
      <c r="C24" s="39"/>
      <c r="D24" s="39">
        <v>-1324309</v>
      </c>
      <c r="E24" s="39"/>
      <c r="F24" s="39">
        <f>B24-D24</f>
        <v>4727528.67</v>
      </c>
      <c r="G24" s="39"/>
      <c r="H24" s="35" t="str">
        <f>IF(D24=0,"n/a",IF(AND(F24/D24&lt;1,F24/D24&gt;-1),F24/D24,"n/a"))</f>
        <v>n/a</v>
      </c>
      <c r="I24" s="39"/>
      <c r="J24" s="39">
        <v>5798884.3399999999</v>
      </c>
      <c r="K24" s="39"/>
      <c r="L24" s="39">
        <f>B24-J24</f>
        <v>-2395664.67</v>
      </c>
      <c r="M24" s="39"/>
      <c r="N24" s="35">
        <f>IF(J24=0,"n/a",IF(AND(L24/J24&lt;1,L24/J24&gt;-1),L24/J24,"n/a"))</f>
        <v>-0.41312509950836507</v>
      </c>
      <c r="O24" s="43"/>
      <c r="P24" s="58"/>
      <c r="Q24" s="58"/>
      <c r="R24" s="58"/>
    </row>
    <row r="25" spans="1:20" x14ac:dyDescent="0.25">
      <c r="A25" s="32" t="s">
        <v>24</v>
      </c>
      <c r="B25" s="48">
        <v>2270607.41</v>
      </c>
      <c r="C25" s="42"/>
      <c r="D25" s="48">
        <v>5778151</v>
      </c>
      <c r="E25" s="42"/>
      <c r="F25" s="48">
        <f>B25-D25</f>
        <v>-3507543.59</v>
      </c>
      <c r="G25" s="42"/>
      <c r="H25" s="49">
        <f>IF(D25=0,"n/a",IF(AND(F25/D25&lt;1,F25/D25&gt;-1),F25/D25,"n/a"))</f>
        <v>-0.60703563994779641</v>
      </c>
      <c r="I25" s="42"/>
      <c r="J25" s="48">
        <v>2456721.04</v>
      </c>
      <c r="K25" s="39"/>
      <c r="L25" s="48">
        <f>B25-J25</f>
        <v>-186113.62999999989</v>
      </c>
      <c r="M25" s="42"/>
      <c r="N25" s="49">
        <f>IF(J25=0,"n/a",IF(AND(L25/J25&lt;1,L25/J25&gt;-1),L25/J25,"n/a"))</f>
        <v>-7.5756924359633396E-2</v>
      </c>
      <c r="O25" s="43"/>
      <c r="P25" s="58"/>
      <c r="Q25" s="58"/>
      <c r="R25" s="58"/>
    </row>
    <row r="26" spans="1:20" ht="12.75" customHeight="1" x14ac:dyDescent="0.25">
      <c r="A26" s="32" t="s">
        <v>25</v>
      </c>
      <c r="B26" s="48">
        <f>SUM(B22:B25)</f>
        <v>9076338.25</v>
      </c>
      <c r="C26" s="39"/>
      <c r="D26" s="48">
        <f>SUM(D22:D25)</f>
        <v>4453842</v>
      </c>
      <c r="E26" s="39"/>
      <c r="F26" s="48">
        <f>SUM(F22:F25)</f>
        <v>4622496.25</v>
      </c>
      <c r="G26" s="39"/>
      <c r="H26" s="49" t="str">
        <f>IF(D26=0,"n/a",IF(AND(F26/D26&lt;1,F26/D26&gt;-1),F26/D26,"n/a"))</f>
        <v>n/a</v>
      </c>
      <c r="I26" s="39"/>
      <c r="J26" s="48">
        <f>SUM(J22:J25)</f>
        <v>10125784.75</v>
      </c>
      <c r="K26" s="39"/>
      <c r="L26" s="48">
        <f>SUM(L22:L25)</f>
        <v>-1049446.5</v>
      </c>
      <c r="M26" s="39"/>
      <c r="N26" s="49">
        <f>IF(J26=0,"n/a",IF(AND(L26/J26&lt;1,L26/J26&gt;-1),L26/J26,"n/a"))</f>
        <v>-0.10364100421945074</v>
      </c>
      <c r="O26" s="36"/>
      <c r="P26" s="56"/>
      <c r="Q26" s="56"/>
      <c r="R26" s="56"/>
    </row>
    <row r="27" spans="1:20" ht="6.6" customHeight="1" x14ac:dyDescent="0.25">
      <c r="A27" s="57"/>
      <c r="B27" s="59"/>
      <c r="C27" s="59"/>
      <c r="D27" s="59"/>
      <c r="E27" s="59"/>
      <c r="F27" s="59"/>
      <c r="G27" s="42"/>
      <c r="H27" s="58" t="s">
        <v>3</v>
      </c>
      <c r="I27" s="42"/>
      <c r="J27" s="59"/>
      <c r="K27" s="59"/>
      <c r="L27" s="59"/>
      <c r="M27" s="42"/>
      <c r="N27" s="58" t="s">
        <v>3</v>
      </c>
      <c r="O27" s="43"/>
      <c r="P27" s="58"/>
      <c r="Q27" s="58"/>
      <c r="R27" s="58"/>
    </row>
    <row r="28" spans="1:20" ht="13.8" thickBot="1" x14ac:dyDescent="0.3">
      <c r="A28" s="60" t="s">
        <v>26</v>
      </c>
      <c r="B28" s="61">
        <f>+B26+B20</f>
        <v>162082013.20000002</v>
      </c>
      <c r="C28" s="33"/>
      <c r="D28" s="61">
        <f>+D26+D20</f>
        <v>166779257</v>
      </c>
      <c r="E28" s="33"/>
      <c r="F28" s="61">
        <f>+F26+F20</f>
        <v>-4697243.7999999933</v>
      </c>
      <c r="G28" s="39"/>
      <c r="H28" s="62">
        <f>IF(D28=0,"n/a",IF(AND(F28/D28&lt;1,F28/D28&gt;-1),F28/D28,"n/a"))</f>
        <v>-2.8164436540210714E-2</v>
      </c>
      <c r="I28" s="39"/>
      <c r="J28" s="61">
        <f>+J26+J20</f>
        <v>175759510.63999999</v>
      </c>
      <c r="K28" s="33"/>
      <c r="L28" s="61">
        <f>+L26+L20</f>
        <v>-13677497.440000003</v>
      </c>
      <c r="M28" s="39"/>
      <c r="N28" s="62">
        <f>IF(J28=0,"n/a",IF(AND(L28/J28&lt;1,L28/J28&gt;-1),L28/J28,"n/a"))</f>
        <v>-7.7819387356027545E-2</v>
      </c>
      <c r="O28" s="36"/>
      <c r="P28" s="56"/>
      <c r="Q28" s="56"/>
      <c r="R28" s="56"/>
    </row>
    <row r="29" spans="1:20" ht="4.2" customHeight="1" thickTop="1" x14ac:dyDescent="0.25">
      <c r="A29" s="63"/>
      <c r="B29" s="59"/>
      <c r="C29" s="33"/>
      <c r="D29" s="59"/>
      <c r="E29" s="33"/>
      <c r="F29" s="59"/>
      <c r="G29" s="39"/>
      <c r="H29" s="42"/>
      <c r="I29" s="39"/>
      <c r="J29" s="59"/>
      <c r="K29" s="33"/>
      <c r="L29" s="59"/>
      <c r="M29" s="39"/>
      <c r="N29" s="64"/>
      <c r="O29" s="36"/>
      <c r="P29" s="56"/>
      <c r="Q29" s="56"/>
      <c r="R29" s="56"/>
    </row>
    <row r="30" spans="1:20" ht="12.75" customHeight="1" x14ac:dyDescent="0.25">
      <c r="A30" s="31"/>
      <c r="B30" s="65"/>
      <c r="C30" s="65"/>
      <c r="D30" s="65"/>
      <c r="E30" s="65"/>
      <c r="F30" s="65"/>
      <c r="G30" s="66"/>
      <c r="H30" s="66"/>
      <c r="I30" s="66"/>
      <c r="J30" s="65"/>
      <c r="K30" s="65"/>
      <c r="L30" s="65"/>
      <c r="M30" s="66"/>
      <c r="N30" s="39"/>
      <c r="O30" s="67"/>
      <c r="P30" s="54"/>
      <c r="Q30" s="54"/>
      <c r="R30" s="54"/>
    </row>
    <row r="31" spans="1:20" x14ac:dyDescent="0.25">
      <c r="A31" s="32" t="s">
        <v>27</v>
      </c>
      <c r="B31" s="33">
        <v>6369127.7400000002</v>
      </c>
      <c r="C31" s="33"/>
      <c r="D31" s="33">
        <v>6221403</v>
      </c>
      <c r="E31" s="33"/>
      <c r="F31" s="33"/>
      <c r="G31" s="39"/>
      <c r="H31" s="39"/>
      <c r="I31" s="39"/>
      <c r="J31" s="33">
        <v>6623116.21</v>
      </c>
      <c r="K31" s="33"/>
      <c r="L31" s="33"/>
      <c r="M31" s="39"/>
      <c r="N31" s="39"/>
      <c r="O31" s="56"/>
      <c r="P31" s="34"/>
      <c r="Q31" s="56"/>
      <c r="R31" s="56"/>
    </row>
    <row r="32" spans="1:20" x14ac:dyDescent="0.25">
      <c r="A32" s="32" t="s">
        <v>28</v>
      </c>
      <c r="B32" s="39">
        <v>-5198379.1399999997</v>
      </c>
      <c r="C32" s="39"/>
      <c r="D32" s="39">
        <v>4910106</v>
      </c>
      <c r="E32" s="39"/>
      <c r="F32" s="39"/>
      <c r="G32" s="39"/>
      <c r="H32" s="39"/>
      <c r="I32" s="39"/>
      <c r="J32" s="39">
        <v>-5158977.21</v>
      </c>
      <c r="K32" s="33"/>
      <c r="L32" s="33"/>
      <c r="M32" s="39"/>
      <c r="N32" s="39"/>
      <c r="O32" s="36"/>
      <c r="P32" s="34"/>
      <c r="Q32" s="56"/>
      <c r="R32" s="56"/>
      <c r="T32" s="104"/>
    </row>
    <row r="33" spans="1:20" x14ac:dyDescent="0.25">
      <c r="A33" s="32" t="s">
        <v>29</v>
      </c>
      <c r="B33" s="39">
        <v>6803748.7999999998</v>
      </c>
      <c r="C33" s="39"/>
      <c r="D33" s="39">
        <v>7994600</v>
      </c>
      <c r="E33" s="68"/>
      <c r="F33" s="39"/>
      <c r="G33" s="68"/>
      <c r="H33" s="68"/>
      <c r="I33" s="68"/>
      <c r="J33" s="39">
        <v>8372555.3399999999</v>
      </c>
      <c r="K33" s="69"/>
      <c r="L33" s="33"/>
      <c r="M33" s="68"/>
      <c r="N33" s="68"/>
      <c r="O33" s="31"/>
      <c r="P33" s="28"/>
      <c r="Q33" s="31"/>
      <c r="R33" s="31"/>
      <c r="T33" s="104"/>
    </row>
    <row r="34" spans="1:20" x14ac:dyDescent="0.25">
      <c r="A34" s="32" t="s">
        <v>30</v>
      </c>
      <c r="B34" s="39">
        <v>-2770053.69</v>
      </c>
      <c r="C34" s="39"/>
      <c r="D34" s="39">
        <v>-3254444</v>
      </c>
      <c r="E34" s="39"/>
      <c r="F34" s="39"/>
      <c r="G34" s="39"/>
      <c r="H34" s="39"/>
      <c r="I34" s="39"/>
      <c r="J34" s="39">
        <v>-3718667.94</v>
      </c>
      <c r="K34" s="33"/>
      <c r="L34" s="33"/>
      <c r="M34" s="39"/>
      <c r="N34" s="39"/>
      <c r="O34" s="56"/>
      <c r="P34" s="34"/>
      <c r="Q34" s="56"/>
      <c r="R34" s="56"/>
      <c r="T34" s="100"/>
    </row>
    <row r="35" spans="1:20" x14ac:dyDescent="0.25">
      <c r="A35" s="32" t="s">
        <v>31</v>
      </c>
      <c r="B35" s="39">
        <v>1301378.43</v>
      </c>
      <c r="C35" s="39"/>
      <c r="D35" s="39">
        <v>1170733</v>
      </c>
      <c r="E35" s="39"/>
      <c r="F35" s="39"/>
      <c r="G35" s="39"/>
      <c r="H35" s="39"/>
      <c r="I35" s="39"/>
      <c r="J35" s="39">
        <v>1275999.27</v>
      </c>
      <c r="K35" s="33"/>
      <c r="L35" s="33"/>
      <c r="M35" s="39"/>
      <c r="N35" s="39"/>
      <c r="O35" s="56"/>
      <c r="P35" s="34"/>
      <c r="Q35" s="56"/>
      <c r="R35" s="56"/>
      <c r="T35" s="100"/>
    </row>
    <row r="36" spans="1:20" x14ac:dyDescent="0.25">
      <c r="A36" s="32" t="s">
        <v>32</v>
      </c>
      <c r="B36" s="39">
        <v>-421355.63</v>
      </c>
      <c r="C36" s="39"/>
      <c r="D36" s="39">
        <v>0</v>
      </c>
      <c r="E36" s="39"/>
      <c r="F36" s="39"/>
      <c r="G36" s="39"/>
      <c r="H36" s="39"/>
      <c r="I36" s="39"/>
      <c r="J36" s="39">
        <v>-453615.28</v>
      </c>
      <c r="K36" s="33"/>
      <c r="L36" s="33"/>
      <c r="M36" s="39"/>
      <c r="N36" s="39"/>
      <c r="O36" s="56"/>
      <c r="P36" s="34"/>
      <c r="Q36" s="56"/>
      <c r="R36" s="56"/>
    </row>
    <row r="37" spans="1:20" x14ac:dyDescent="0.25">
      <c r="A37" s="32" t="s">
        <v>33</v>
      </c>
      <c r="B37" s="39">
        <v>-160.86000000000001</v>
      </c>
      <c r="C37" s="39"/>
      <c r="D37" s="39">
        <v>0</v>
      </c>
      <c r="E37" s="39"/>
      <c r="F37" s="39"/>
      <c r="G37" s="39"/>
      <c r="H37" s="39"/>
      <c r="I37" s="39"/>
      <c r="J37" s="39">
        <v>-4.26</v>
      </c>
      <c r="K37" s="33"/>
      <c r="L37" s="33"/>
      <c r="M37" s="39"/>
      <c r="N37" s="39"/>
      <c r="O37" s="56"/>
      <c r="P37" s="34"/>
      <c r="Q37" s="56"/>
      <c r="R37" s="56"/>
    </row>
    <row r="38" spans="1:20" x14ac:dyDescent="0.25">
      <c r="A38" s="32" t="s">
        <v>34</v>
      </c>
      <c r="B38" s="39">
        <v>-47060.78</v>
      </c>
      <c r="C38" s="39"/>
      <c r="D38" s="39">
        <v>0</v>
      </c>
      <c r="E38" s="39"/>
      <c r="F38" s="39"/>
      <c r="G38" s="39"/>
      <c r="H38" s="39"/>
      <c r="I38" s="39"/>
      <c r="J38" s="39">
        <v>-26.25</v>
      </c>
      <c r="K38" s="33"/>
      <c r="L38" s="33"/>
      <c r="M38" s="39"/>
      <c r="N38" s="39"/>
      <c r="O38" s="56"/>
      <c r="P38" s="34"/>
      <c r="Q38" s="56"/>
      <c r="R38" s="56"/>
    </row>
    <row r="39" spans="1:20" x14ac:dyDescent="0.25">
      <c r="A39" s="32" t="s">
        <v>35</v>
      </c>
      <c r="B39" s="39">
        <v>4387665.91</v>
      </c>
      <c r="C39" s="39"/>
      <c r="D39" s="39">
        <v>4163180</v>
      </c>
      <c r="E39" s="39"/>
      <c r="F39" s="39"/>
      <c r="G39" s="39"/>
      <c r="H39" s="39"/>
      <c r="I39" s="39"/>
      <c r="J39" s="39">
        <v>4687772.8899999997</v>
      </c>
      <c r="K39" s="33"/>
      <c r="L39" s="33"/>
      <c r="M39" s="39"/>
      <c r="N39" s="39"/>
      <c r="O39" s="56"/>
      <c r="P39" s="34"/>
      <c r="Q39" s="56"/>
      <c r="R39" s="56"/>
    </row>
    <row r="40" spans="1:20" x14ac:dyDescent="0.25">
      <c r="A40" s="32" t="s">
        <v>36</v>
      </c>
      <c r="B40" s="39">
        <v>1873.76</v>
      </c>
      <c r="C40" s="39"/>
      <c r="D40" s="39">
        <v>0</v>
      </c>
      <c r="E40" s="39"/>
      <c r="F40" s="39"/>
      <c r="G40" s="39"/>
      <c r="H40" s="39"/>
      <c r="I40" s="39"/>
      <c r="J40" s="39">
        <v>1675161.07</v>
      </c>
      <c r="K40" s="33"/>
      <c r="L40" s="33"/>
      <c r="M40" s="39"/>
      <c r="N40" s="39"/>
      <c r="O40" s="56"/>
      <c r="P40" s="34"/>
      <c r="Q40" s="56"/>
      <c r="R40" s="56"/>
    </row>
    <row r="41" spans="1:20" x14ac:dyDescent="0.25">
      <c r="A41" s="32" t="s">
        <v>37</v>
      </c>
      <c r="B41" s="39">
        <v>0</v>
      </c>
      <c r="C41" s="39"/>
      <c r="D41" s="39">
        <v>0</v>
      </c>
      <c r="E41" s="39"/>
      <c r="F41" s="39"/>
      <c r="G41" s="39"/>
      <c r="H41" s="39"/>
      <c r="I41" s="39"/>
      <c r="J41" s="39">
        <v>-12500597.26</v>
      </c>
      <c r="K41" s="33"/>
      <c r="L41" s="33"/>
      <c r="M41" s="39"/>
      <c r="N41" s="39"/>
      <c r="O41" s="56"/>
      <c r="P41" s="34"/>
      <c r="Q41" s="56"/>
      <c r="R41" s="56"/>
    </row>
    <row r="42" spans="1:20" x14ac:dyDescent="0.25">
      <c r="A42" s="70"/>
      <c r="B42" s="33"/>
      <c r="C42" s="71"/>
      <c r="D42" s="33"/>
      <c r="E42" s="72"/>
      <c r="F42" s="33"/>
      <c r="G42" s="73"/>
      <c r="H42" s="73"/>
      <c r="I42" s="73"/>
      <c r="J42" s="33"/>
      <c r="K42" s="72"/>
      <c r="L42" s="72"/>
      <c r="M42" s="73"/>
      <c r="N42" s="73"/>
      <c r="O42" s="9"/>
      <c r="P42" s="9"/>
      <c r="Q42" s="9"/>
      <c r="R42" s="9"/>
    </row>
    <row r="43" spans="1:20" ht="12.75" customHeight="1" x14ac:dyDescent="0.25">
      <c r="A43" s="16"/>
      <c r="B43" s="72"/>
      <c r="C43" s="72"/>
      <c r="D43" s="72"/>
      <c r="E43" s="72"/>
      <c r="F43" s="74" t="s">
        <v>4</v>
      </c>
      <c r="G43" s="12"/>
      <c r="H43" s="12"/>
      <c r="I43" s="11"/>
      <c r="J43" s="72"/>
      <c r="K43" s="72"/>
      <c r="L43" s="74" t="s">
        <v>41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5" t="s">
        <v>6</v>
      </c>
      <c r="C44" s="72"/>
      <c r="D44" s="75"/>
      <c r="E44" s="76"/>
      <c r="F44" s="75"/>
      <c r="G44" s="9"/>
      <c r="H44" s="9"/>
      <c r="I44" s="11"/>
      <c r="J44" s="75" t="s">
        <v>6</v>
      </c>
      <c r="K44" s="72"/>
      <c r="L44" s="72"/>
      <c r="M44" s="9"/>
      <c r="N44" s="9"/>
      <c r="O44" s="77"/>
      <c r="P44" s="11"/>
      <c r="Q44" s="9"/>
      <c r="R44" s="9"/>
    </row>
    <row r="45" spans="1:20" x14ac:dyDescent="0.25">
      <c r="A45" s="24" t="s">
        <v>38</v>
      </c>
      <c r="B45" s="25">
        <v>2018</v>
      </c>
      <c r="C45" s="72"/>
      <c r="D45" s="78" t="s">
        <v>43</v>
      </c>
      <c r="E45" s="72"/>
      <c r="F45" s="78" t="s">
        <v>9</v>
      </c>
      <c r="G45" s="11"/>
      <c r="H45" s="27" t="s">
        <v>10</v>
      </c>
      <c r="I45" s="11"/>
      <c r="J45" s="25">
        <v>2017</v>
      </c>
      <c r="K45" s="73"/>
      <c r="L45" s="105" t="s">
        <v>9</v>
      </c>
      <c r="M45" s="11"/>
      <c r="N45" s="27" t="s">
        <v>10</v>
      </c>
      <c r="O45" s="17"/>
      <c r="P45" s="11"/>
      <c r="Q45" s="9"/>
      <c r="R45" s="9"/>
    </row>
    <row r="46" spans="1:20" ht="6" customHeight="1" x14ac:dyDescent="0.25">
      <c r="A46" s="28"/>
      <c r="B46" s="80"/>
      <c r="C46" s="69"/>
      <c r="D46" s="80"/>
      <c r="E46" s="69"/>
      <c r="F46" s="80"/>
      <c r="G46" s="68"/>
      <c r="H46" s="81"/>
      <c r="I46" s="68"/>
      <c r="J46" s="81"/>
      <c r="K46" s="68"/>
      <c r="L46" s="81"/>
      <c r="M46" s="68"/>
      <c r="N46" s="81"/>
      <c r="O46" s="29"/>
      <c r="P46" s="28"/>
      <c r="Q46" s="31"/>
      <c r="R46" s="31"/>
    </row>
    <row r="47" spans="1:20" ht="12.75" customHeight="1" x14ac:dyDescent="0.25">
      <c r="A47" s="32" t="s">
        <v>11</v>
      </c>
      <c r="B47" s="82">
        <v>665943924.5</v>
      </c>
      <c r="C47" s="82"/>
      <c r="D47" s="82">
        <v>722081000</v>
      </c>
      <c r="E47" s="82"/>
      <c r="F47" s="82">
        <f>B47-D47</f>
        <v>-56137075.5</v>
      </c>
      <c r="G47" s="83"/>
      <c r="H47" s="51">
        <f>IF(D47=0,"n/a",IF(AND(F47/D47&lt;1,F47/D47&gt;-1),F47/D47,"n/a"))</f>
        <v>-7.7743460221221722E-2</v>
      </c>
      <c r="I47" s="83"/>
      <c r="J47" s="82">
        <v>725707146</v>
      </c>
      <c r="K47" s="82"/>
      <c r="L47" s="82">
        <f>+B47-J47</f>
        <v>-59763221.5</v>
      </c>
      <c r="M47" s="83"/>
      <c r="N47" s="51">
        <f>IF(J47=0,"n/a",IF(AND(L47/J47&lt;1,L47/J47&gt;-1),L47/J47,"n/a"))</f>
        <v>-8.2351705959362295E-2</v>
      </c>
      <c r="O47" s="84"/>
      <c r="P47" s="28"/>
      <c r="Q47" s="31"/>
      <c r="R47" s="31"/>
    </row>
    <row r="48" spans="1:20" x14ac:dyDescent="0.25">
      <c r="A48" s="32" t="s">
        <v>12</v>
      </c>
      <c r="B48" s="82">
        <v>727480177.03799999</v>
      </c>
      <c r="C48" s="82"/>
      <c r="D48" s="82">
        <v>729187000</v>
      </c>
      <c r="E48" s="82"/>
      <c r="F48" s="82">
        <f>B48-D48</f>
        <v>-1706822.9620000124</v>
      </c>
      <c r="G48" s="83"/>
      <c r="H48" s="51">
        <f>IF(D48=0,"n/a",IF(AND(F48/D48&lt;1,F48/D48&gt;-1),F48/D48,"n/a"))</f>
        <v>-2.3407205037939685E-3</v>
      </c>
      <c r="I48" s="83"/>
      <c r="J48" s="82">
        <v>716629221.68099999</v>
      </c>
      <c r="K48" s="82"/>
      <c r="L48" s="82">
        <f>+B48-J48</f>
        <v>10850955.356999993</v>
      </c>
      <c r="M48" s="83"/>
      <c r="N48" s="51">
        <f>IF(J48=0,"n/a",IF(AND(L48/J48&lt;1,L48/J48&gt;-1),L48/J48,"n/a"))</f>
        <v>1.5141659073777182E-2</v>
      </c>
      <c r="O48" s="84"/>
      <c r="P48" s="28"/>
      <c r="Q48" s="31"/>
      <c r="R48" s="31"/>
    </row>
    <row r="49" spans="1:18" ht="12.75" customHeight="1" x14ac:dyDescent="0.25">
      <c r="A49" s="32" t="s">
        <v>13</v>
      </c>
      <c r="B49" s="82">
        <v>104054804.04799999</v>
      </c>
      <c r="C49" s="82"/>
      <c r="D49" s="82">
        <v>101781000</v>
      </c>
      <c r="E49" s="82"/>
      <c r="F49" s="82">
        <f>B49-D49</f>
        <v>2273804.047999993</v>
      </c>
      <c r="G49" s="83"/>
      <c r="H49" s="51">
        <f>IF(D49=0,"n/a",IF(AND(F49/D49&lt;1,F49/D49&gt;-1),F49/D49,"n/a"))</f>
        <v>2.2340162191371603E-2</v>
      </c>
      <c r="I49" s="83"/>
      <c r="J49" s="82">
        <v>94019602.283999994</v>
      </c>
      <c r="K49" s="82"/>
      <c r="L49" s="82">
        <f>+B49-J49</f>
        <v>10035201.763999999</v>
      </c>
      <c r="M49" s="83"/>
      <c r="N49" s="51">
        <f>IF(J49=0,"n/a",IF(AND(L49/J49&lt;1,L49/J49&gt;-1),L49/J49,"n/a"))</f>
        <v>0.10673520755477353</v>
      </c>
      <c r="O49" s="84"/>
      <c r="P49" s="28"/>
      <c r="Q49" s="31"/>
      <c r="R49" s="31"/>
    </row>
    <row r="50" spans="1:18" x14ac:dyDescent="0.25">
      <c r="A50" s="32" t="s">
        <v>14</v>
      </c>
      <c r="B50" s="82">
        <v>6486139.142</v>
      </c>
      <c r="C50" s="82"/>
      <c r="D50" s="82">
        <v>6953000</v>
      </c>
      <c r="E50" s="82"/>
      <c r="F50" s="82">
        <f>B50-D50</f>
        <v>-466860.85800000001</v>
      </c>
      <c r="G50" s="83"/>
      <c r="H50" s="51">
        <f>IF(D50=0,"n/a",IF(AND(F50/D50&lt;1,F50/D50&gt;-1),F50/D50,"n/a"))</f>
        <v>-6.7145240615561624E-2</v>
      </c>
      <c r="I50" s="83"/>
      <c r="J50" s="82">
        <v>6896941.3959999997</v>
      </c>
      <c r="K50" s="82"/>
      <c r="L50" s="82">
        <f>+B50-J50</f>
        <v>-410802.25399999972</v>
      </c>
      <c r="M50" s="83"/>
      <c r="N50" s="51">
        <f>IF(J50=0,"n/a",IF(AND(L50/J50&lt;1,L50/J50&gt;-1),L50/J50,"n/a"))</f>
        <v>-5.9562961378539711E-2</v>
      </c>
      <c r="O50" s="84"/>
      <c r="P50" s="85"/>
      <c r="Q50" s="31"/>
      <c r="R50" s="31"/>
    </row>
    <row r="51" spans="1:18" x14ac:dyDescent="0.25">
      <c r="A51" s="32" t="s">
        <v>15</v>
      </c>
      <c r="B51" s="82">
        <v>407600</v>
      </c>
      <c r="C51" s="86"/>
      <c r="D51" s="82">
        <v>454000</v>
      </c>
      <c r="E51" s="86"/>
      <c r="F51" s="82">
        <f>B51-D51</f>
        <v>-46400</v>
      </c>
      <c r="G51" s="87"/>
      <c r="H51" s="51">
        <f>IF(D51=0,"n/a",IF(AND(F51/D51&lt;1,F51/D51&gt;-1),F51/D51,"n/a"))</f>
        <v>-0.10220264317180616</v>
      </c>
      <c r="I51" s="87"/>
      <c r="J51" s="82">
        <v>465812.25900000002</v>
      </c>
      <c r="K51" s="86"/>
      <c r="L51" s="82">
        <f>+B51-J51</f>
        <v>-58212.25900000002</v>
      </c>
      <c r="M51" s="87"/>
      <c r="N51" s="51">
        <f>IF(J51=0,"n/a",IF(AND(L51/J51&lt;1,L51/J51&gt;-1),L51/J51,"n/a"))</f>
        <v>-0.12496935809497452</v>
      </c>
      <c r="O51" s="84"/>
      <c r="P51" s="28"/>
      <c r="Q51" s="31"/>
      <c r="R51" s="31"/>
    </row>
    <row r="52" spans="1:18" ht="6" customHeight="1" x14ac:dyDescent="0.25">
      <c r="A52" s="28"/>
      <c r="B52" s="88"/>
      <c r="C52" s="89"/>
      <c r="D52" s="88"/>
      <c r="E52" s="89"/>
      <c r="F52" s="88"/>
      <c r="G52" s="90"/>
      <c r="H52" s="91"/>
      <c r="I52" s="90"/>
      <c r="J52" s="88"/>
      <c r="K52" s="89"/>
      <c r="L52" s="88"/>
      <c r="M52" s="90"/>
      <c r="N52" s="91"/>
      <c r="O52" s="9"/>
      <c r="P52" s="9"/>
      <c r="Q52" s="9"/>
      <c r="R52" s="9"/>
    </row>
    <row r="53" spans="1:18" ht="12.75" customHeight="1" x14ac:dyDescent="0.25">
      <c r="A53" s="47" t="s">
        <v>17</v>
      </c>
      <c r="B53" s="92">
        <f>SUM(B47:B52)</f>
        <v>1504372644.7280002</v>
      </c>
      <c r="C53" s="82"/>
      <c r="D53" s="92">
        <f>SUM(D47:D52)</f>
        <v>1560456000</v>
      </c>
      <c r="E53" s="82"/>
      <c r="F53" s="92">
        <f>SUM(F47:F52)</f>
        <v>-56083355.272000022</v>
      </c>
      <c r="G53" s="83"/>
      <c r="H53" s="49">
        <f>IF(D53=0,"n/a",IF(AND(F53/D53&lt;1,F53/D53&gt;-1),F53/D53,"n/a"))</f>
        <v>-3.5940363119498414E-2</v>
      </c>
      <c r="I53" s="83"/>
      <c r="J53" s="92">
        <f>SUM(J47:J52)</f>
        <v>1543718723.6199999</v>
      </c>
      <c r="K53" s="82"/>
      <c r="L53" s="92">
        <f>SUM(L47:L52)</f>
        <v>-39346078.892000012</v>
      </c>
      <c r="M53" s="83"/>
      <c r="N53" s="49">
        <f>IF(J53=0,"n/a",IF(AND(L53/J53&lt;1,L53/J53&gt;-1),L53/J53,"n/a"))</f>
        <v>-2.5487854937545865E-2</v>
      </c>
      <c r="O53" s="84"/>
      <c r="P53" s="28"/>
      <c r="Q53" s="31"/>
      <c r="R53" s="31"/>
    </row>
    <row r="54" spans="1:18" ht="12.75" customHeight="1" x14ac:dyDescent="0.25">
      <c r="A54" s="32" t="s">
        <v>18</v>
      </c>
      <c r="B54" s="82">
        <v>196052288.75099999</v>
      </c>
      <c r="C54" s="86"/>
      <c r="D54" s="82">
        <v>198941024</v>
      </c>
      <c r="E54" s="86"/>
      <c r="F54" s="82">
        <f>B54-D54</f>
        <v>-2888735.2490000129</v>
      </c>
      <c r="G54" s="87"/>
      <c r="H54" s="51">
        <f>IF(D54=0,"n/a",IF(AND(F54/D54&lt;1,F54/D54&gt;-1),F54/D54,"n/a"))</f>
        <v>-1.4520560872351863E-2</v>
      </c>
      <c r="I54" s="87"/>
      <c r="J54" s="82">
        <v>156007090.07800001</v>
      </c>
      <c r="K54" s="86"/>
      <c r="L54" s="82">
        <f>+B54-J54</f>
        <v>40045198.672999978</v>
      </c>
      <c r="M54" s="87"/>
      <c r="N54" s="51">
        <f>IF(J54=0,"n/a",IF(AND(L54/J54&lt;1,L54/J54&gt;-1),L54/J54,"n/a"))</f>
        <v>0.25668832520995222</v>
      </c>
      <c r="O54" s="84"/>
      <c r="P54" s="28"/>
      <c r="Q54" s="31"/>
      <c r="R54" s="31"/>
    </row>
    <row r="55" spans="1:18" x14ac:dyDescent="0.25">
      <c r="A55" s="32" t="s">
        <v>19</v>
      </c>
      <c r="B55" s="82">
        <v>168421501</v>
      </c>
      <c r="C55" s="86"/>
      <c r="D55" s="82">
        <v>0</v>
      </c>
      <c r="E55" s="86"/>
      <c r="F55" s="82">
        <f>B55-D55</f>
        <v>168421501</v>
      </c>
      <c r="G55" s="87"/>
      <c r="H55" s="51" t="str">
        <f>IF(D55=0,"n/a",IF(AND(F55/D55&lt;1,F55/D55&gt;-1),F55/D55,"n/a"))</f>
        <v>n/a</v>
      </c>
      <c r="I55" s="87"/>
      <c r="J55" s="82">
        <v>172806943</v>
      </c>
      <c r="K55" s="86"/>
      <c r="L55" s="82">
        <f>+B55-J55</f>
        <v>-4385442</v>
      </c>
      <c r="M55" s="87"/>
      <c r="N55" s="51">
        <f>IF(J55=0,"n/a",IF(AND(L55/J55&lt;1,L55/J55&gt;-1),L55/J55,"n/a"))</f>
        <v>-2.5377695617241489E-2</v>
      </c>
      <c r="O55" s="84"/>
      <c r="P55" s="28"/>
      <c r="Q55" s="31"/>
      <c r="R55" s="31"/>
    </row>
    <row r="56" spans="1:18" ht="6" customHeight="1" x14ac:dyDescent="0.25">
      <c r="A56" s="9"/>
      <c r="B56" s="93"/>
      <c r="C56" s="82"/>
      <c r="D56" s="93"/>
      <c r="E56" s="82"/>
      <c r="F56" s="93"/>
      <c r="G56" s="83"/>
      <c r="H56" s="94"/>
      <c r="I56" s="83"/>
      <c r="J56" s="93"/>
      <c r="K56" s="82"/>
      <c r="L56" s="93"/>
      <c r="M56" s="83"/>
      <c r="N56" s="94"/>
      <c r="O56" s="9"/>
      <c r="P56" s="9"/>
      <c r="Q56" s="9"/>
      <c r="R56" s="9"/>
    </row>
    <row r="57" spans="1:18" ht="13.8" thickBot="1" x14ac:dyDescent="0.3">
      <c r="A57" s="47" t="s">
        <v>39</v>
      </c>
      <c r="B57" s="95">
        <f>SUM(B53:B55)</f>
        <v>1868846434.4790001</v>
      </c>
      <c r="C57" s="82"/>
      <c r="D57" s="95">
        <f>SUM(D53:D55)</f>
        <v>1759397024</v>
      </c>
      <c r="E57" s="82"/>
      <c r="F57" s="95">
        <f>SUM(F53:F55)</f>
        <v>109449410.47899997</v>
      </c>
      <c r="G57" s="83"/>
      <c r="H57" s="62">
        <f>IF(D57=0,"n/a",IF(AND(F57/D57&lt;1,F57/D57&gt;-1),F57/D57,"n/a"))</f>
        <v>6.2208477669335863E-2</v>
      </c>
      <c r="I57" s="83"/>
      <c r="J57" s="95">
        <f>SUM(J53:J55)</f>
        <v>1872532756.698</v>
      </c>
      <c r="K57" s="82"/>
      <c r="L57" s="95">
        <f>SUM(L53:L55)</f>
        <v>-3686322.219000034</v>
      </c>
      <c r="M57" s="83"/>
      <c r="N57" s="62">
        <f>IF(J57=0,"n/a",IF(AND(L57/J57&lt;1,L57/J57&gt;-1),L57/J57,"n/a"))</f>
        <v>-1.9686289629989957E-3</v>
      </c>
      <c r="O57" s="84"/>
      <c r="P57" s="31"/>
      <c r="Q57" s="31"/>
      <c r="R57" s="31"/>
    </row>
    <row r="58" spans="1:18" ht="12.75" customHeight="1" thickTop="1" x14ac:dyDescent="0.25">
      <c r="A58" s="11"/>
      <c r="B58" s="99"/>
      <c r="C58" s="98"/>
      <c r="D58" s="99"/>
      <c r="E58" s="98"/>
      <c r="F58" s="99"/>
      <c r="G58" s="106"/>
      <c r="H58" s="99"/>
      <c r="I58" s="98"/>
      <c r="J58" s="99"/>
      <c r="K58" s="98"/>
      <c r="L58" s="99"/>
      <c r="M58" s="98"/>
      <c r="N58" s="99"/>
      <c r="O58" s="77"/>
      <c r="P58" s="9"/>
      <c r="Q58" s="9"/>
      <c r="R58" s="9"/>
    </row>
    <row r="59" spans="1:18" x14ac:dyDescent="0.2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07" t="s">
        <v>44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21" activePane="bottomRight" state="frozen"/>
      <selection activeCell="A4" sqref="A4:D4"/>
      <selection pane="topRight" activeCell="A4" sqref="A4:D4"/>
      <selection pane="bottomLeft" activeCell="A4" sqref="A4:D4"/>
      <selection pane="bottomRight" activeCell="A61" sqref="A61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42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4" t="s">
        <v>7</v>
      </c>
      <c r="B8" s="25">
        <v>2018</v>
      </c>
      <c r="C8" s="11"/>
      <c r="D8" s="26" t="s">
        <v>43</v>
      </c>
      <c r="E8" s="11"/>
      <c r="F8" s="26" t="s">
        <v>9</v>
      </c>
      <c r="G8" s="11"/>
      <c r="H8" s="27" t="s">
        <v>10</v>
      </c>
      <c r="I8" s="11"/>
      <c r="J8" s="25">
        <v>2017</v>
      </c>
      <c r="K8" s="9"/>
      <c r="L8" s="26" t="s">
        <v>9</v>
      </c>
      <c r="M8" s="11"/>
      <c r="N8" s="27" t="s">
        <v>10</v>
      </c>
      <c r="O8" s="20"/>
      <c r="P8" s="25">
        <v>2018</v>
      </c>
      <c r="Q8" s="26" t="s">
        <v>8</v>
      </c>
      <c r="R8" s="25">
        <v>2017</v>
      </c>
    </row>
    <row r="9" spans="1:20" ht="6.6" customHeight="1" x14ac:dyDescent="0.25">
      <c r="A9" s="28"/>
      <c r="B9" s="29"/>
      <c r="C9" s="28"/>
      <c r="D9" s="29"/>
      <c r="E9" s="28"/>
      <c r="F9" s="29"/>
      <c r="G9" s="28"/>
      <c r="H9" s="30"/>
      <c r="I9" s="28"/>
      <c r="J9" s="29"/>
      <c r="K9" s="31"/>
      <c r="L9" s="29"/>
      <c r="M9" s="28"/>
      <c r="N9" s="30"/>
      <c r="O9" s="29"/>
      <c r="P9" s="29"/>
      <c r="Q9" s="29"/>
      <c r="R9" s="29"/>
    </row>
    <row r="10" spans="1:20" x14ac:dyDescent="0.25">
      <c r="A10" s="32" t="s">
        <v>11</v>
      </c>
      <c r="B10" s="33">
        <v>71204384.719999999</v>
      </c>
      <c r="C10" s="33"/>
      <c r="D10" s="33">
        <v>75305210</v>
      </c>
      <c r="E10" s="33"/>
      <c r="F10" s="33">
        <f>B10-D10</f>
        <v>-4100825.2800000012</v>
      </c>
      <c r="G10" s="101"/>
      <c r="H10" s="35">
        <f>IF(D10=0,"n/a",IF(AND(F10/D10&lt;1,F10/D10&gt;-1),F10/D10,"n/a"))</f>
        <v>-5.4456063265742184E-2</v>
      </c>
      <c r="I10" s="34"/>
      <c r="J10" s="33">
        <v>75493832.420000002</v>
      </c>
      <c r="K10" s="33"/>
      <c r="L10" s="33">
        <f>B10-J10</f>
        <v>-4289447.700000003</v>
      </c>
      <c r="M10" s="34"/>
      <c r="N10" s="35">
        <f>IF(J10=0,"n/a",IF(AND(L10/J10&lt;1,L10/J10&gt;-1),L10/J10,"n/a"))</f>
        <v>-5.6818518314664772E-2</v>
      </c>
      <c r="O10" s="36"/>
      <c r="P10" s="37">
        <f>IF(B47=0,"n/a",B10/B47)</f>
        <v>0.10692125094338005</v>
      </c>
      <c r="Q10" s="38">
        <f>IF(D47=0,"n/a",D10/D47)</f>
        <v>0.11285009957995094</v>
      </c>
      <c r="R10" s="38">
        <f>IF(J47=0,"n/a",J10/J47)</f>
        <v>0.11545769901377279</v>
      </c>
      <c r="T10" s="102"/>
    </row>
    <row r="11" spans="1:20" x14ac:dyDescent="0.25">
      <c r="A11" s="32" t="s">
        <v>12</v>
      </c>
      <c r="B11" s="39">
        <v>66792398.57</v>
      </c>
      <c r="C11" s="39"/>
      <c r="D11" s="39">
        <v>68462737</v>
      </c>
      <c r="E11" s="39"/>
      <c r="F11" s="39">
        <f>B11-D11</f>
        <v>-1670338.4299999997</v>
      </c>
      <c r="G11" s="39"/>
      <c r="H11" s="35">
        <f>IF(D11=0,"n/a",IF(AND(F11/D11&lt;1,F11/D11&gt;-1),F11/D11,"n/a"))</f>
        <v>-2.4397774660980903E-2</v>
      </c>
      <c r="I11" s="39"/>
      <c r="J11" s="39">
        <v>68635992.540000007</v>
      </c>
      <c r="K11" s="39"/>
      <c r="L11" s="39">
        <f>B11-J11</f>
        <v>-1843593.9700000063</v>
      </c>
      <c r="M11" s="39"/>
      <c r="N11" s="35">
        <f>IF(J11=0,"n/a",IF(AND(L11/J11&lt;1,L11/J11&gt;-1),L11/J11,"n/a"))</f>
        <v>-2.6860454723162747E-2</v>
      </c>
      <c r="O11" s="36"/>
      <c r="P11" s="40">
        <f>IF(B48=0,"n/a",B11/B48)</f>
        <v>9.5053897327676551E-2</v>
      </c>
      <c r="Q11" s="41">
        <f>IF(D48=0,"n/a",D11/D48)</f>
        <v>9.607321957311854E-2</v>
      </c>
      <c r="R11" s="41">
        <f>IF(J48=0,"n/a",J11/J48)</f>
        <v>9.5811584526659069E-2</v>
      </c>
    </row>
    <row r="12" spans="1:20" x14ac:dyDescent="0.25">
      <c r="A12" s="32" t="s">
        <v>13</v>
      </c>
      <c r="B12" s="39">
        <v>8511240.1999999993</v>
      </c>
      <c r="C12" s="39"/>
      <c r="D12" s="39">
        <v>8643514</v>
      </c>
      <c r="E12" s="39"/>
      <c r="F12" s="39">
        <f>B12-D12</f>
        <v>-132273.80000000075</v>
      </c>
      <c r="G12" s="39"/>
      <c r="H12" s="35">
        <f>IF(D12=0,"n/a",IF(AND(F12/D12&lt;1,F12/D12&gt;-1),F12/D12,"n/a"))</f>
        <v>-1.5303243565059389E-2</v>
      </c>
      <c r="I12" s="39"/>
      <c r="J12" s="39">
        <v>8879035.4600000009</v>
      </c>
      <c r="K12" s="39"/>
      <c r="L12" s="39">
        <f>B12-J12</f>
        <v>-367795.26000000164</v>
      </c>
      <c r="M12" s="39"/>
      <c r="N12" s="35">
        <f>IF(J12=0,"n/a",IF(AND(L12/J12&lt;1,L12/J12&gt;-1),L12/J12,"n/a"))</f>
        <v>-4.1422884462723117E-2</v>
      </c>
      <c r="O12" s="36"/>
      <c r="P12" s="40">
        <f>IF(B49=0,"n/a",B12/B49)</f>
        <v>8.7916486995675266E-2</v>
      </c>
      <c r="Q12" s="41">
        <f>IF(D49=0,"n/a",D12/D49)</f>
        <v>8.3630183640691219E-2</v>
      </c>
      <c r="R12" s="41">
        <f>IF(J49=0,"n/a",J12/J49)</f>
        <v>8.9182220475019072E-2</v>
      </c>
    </row>
    <row r="13" spans="1:20" x14ac:dyDescent="0.25">
      <c r="A13" s="32" t="s">
        <v>14</v>
      </c>
      <c r="B13" s="39">
        <v>1437510.54</v>
      </c>
      <c r="C13" s="39"/>
      <c r="D13" s="39">
        <v>1558725</v>
      </c>
      <c r="E13" s="39"/>
      <c r="F13" s="39">
        <f>B13-D13</f>
        <v>-121214.45999999996</v>
      </c>
      <c r="G13" s="39"/>
      <c r="H13" s="35">
        <f>IF(D13=0,"n/a",IF(AND(F13/D13&lt;1,F13/D13&gt;-1),F13/D13,"n/a"))</f>
        <v>-7.7765134966078023E-2</v>
      </c>
      <c r="I13" s="39"/>
      <c r="J13" s="39">
        <v>1434883.64</v>
      </c>
      <c r="K13" s="39"/>
      <c r="L13" s="39">
        <f>B13-J13</f>
        <v>2626.9000000001397</v>
      </c>
      <c r="M13" s="39"/>
      <c r="N13" s="35">
        <f>IF(J13=0,"n/a",IF(AND(L13/J13&lt;1,L13/J13&gt;-1),L13/J13,"n/a"))</f>
        <v>1.8307407839705664E-3</v>
      </c>
      <c r="O13" s="36"/>
      <c r="P13" s="40">
        <f>IF(B50=0,"n/a",B13/B50)</f>
        <v>0.23450971635605067</v>
      </c>
      <c r="Q13" s="41">
        <f>IF(D50=0,"n/a",D13/D50)</f>
        <v>0.22385825075398535</v>
      </c>
      <c r="R13" s="41">
        <f>IF(J50=0,"n/a",J13/J50)</f>
        <v>0.23811053834292936</v>
      </c>
      <c r="S13" s="103"/>
    </row>
    <row r="14" spans="1:20" x14ac:dyDescent="0.25">
      <c r="A14" s="32" t="s">
        <v>15</v>
      </c>
      <c r="B14" s="39">
        <v>16166.89</v>
      </c>
      <c r="C14" s="42"/>
      <c r="D14" s="39">
        <v>14077</v>
      </c>
      <c r="E14" s="42"/>
      <c r="F14" s="39">
        <f>B14-D14</f>
        <v>2089.8899999999994</v>
      </c>
      <c r="G14" s="42"/>
      <c r="H14" s="35">
        <f>IF(D14=0,"n/a",IF(AND(F14/D14&lt;1,F14/D14&gt;-1),F14/D14,"n/a"))</f>
        <v>0.14846131988349787</v>
      </c>
      <c r="I14" s="42"/>
      <c r="J14" s="39">
        <v>16200.31</v>
      </c>
      <c r="K14" s="39"/>
      <c r="L14" s="39">
        <f>B14-J14</f>
        <v>-33.420000000000073</v>
      </c>
      <c r="M14" s="42"/>
      <c r="N14" s="35">
        <f>IF(J14=0,"n/a",IF(AND(L14/J14&lt;1,L14/J14&gt;-1),L14/J14,"n/a"))</f>
        <v>-2.0629234872666063E-3</v>
      </c>
      <c r="O14" s="43"/>
      <c r="P14" s="40">
        <f>IF(B51=0,"n/a",B14/B51)</f>
        <v>4.9518776035285469E-2</v>
      </c>
      <c r="Q14" s="41">
        <f>IF(D51=0,"n/a",D14/D51)</f>
        <v>3.9542134831460671E-2</v>
      </c>
      <c r="R14" s="41">
        <f>IF(J51=0,"n/a",J14/J51)</f>
        <v>5.1139643778538489E-2</v>
      </c>
    </row>
    <row r="15" spans="1:20" ht="8.4" customHeight="1" x14ac:dyDescent="0.25">
      <c r="A15" s="28"/>
      <c r="B15" s="44"/>
      <c r="C15" s="39"/>
      <c r="D15" s="44"/>
      <c r="E15" s="39"/>
      <c r="F15" s="44"/>
      <c r="G15" s="39"/>
      <c r="H15" s="45" t="s">
        <v>3</v>
      </c>
      <c r="I15" s="39"/>
      <c r="J15" s="44"/>
      <c r="K15" s="39"/>
      <c r="L15" s="44"/>
      <c r="M15" s="39"/>
      <c r="N15" s="45" t="s">
        <v>3</v>
      </c>
      <c r="O15" s="36"/>
      <c r="P15" s="46"/>
      <c r="Q15" s="46" t="s">
        <v>16</v>
      </c>
      <c r="R15" s="46" t="s">
        <v>16</v>
      </c>
    </row>
    <row r="16" spans="1:20" x14ac:dyDescent="0.25">
      <c r="A16" s="47" t="s">
        <v>17</v>
      </c>
      <c r="B16" s="48">
        <f>SUM(B10:B15)</f>
        <v>147961700.91999996</v>
      </c>
      <c r="C16" s="39"/>
      <c r="D16" s="48">
        <f>SUM(D10:D15)</f>
        <v>153984263</v>
      </c>
      <c r="E16" s="39"/>
      <c r="F16" s="48">
        <f>SUM(F10:F15)</f>
        <v>-6022562.0800000019</v>
      </c>
      <c r="G16" s="83"/>
      <c r="H16" s="49">
        <f>IF(D16=0,"n/a",IF(AND(F16/D16&lt;1,F16/D16&gt;-1),F16/D16,"n/a"))</f>
        <v>-3.9111542716543712E-2</v>
      </c>
      <c r="I16" s="83"/>
      <c r="J16" s="48">
        <f>SUM(J10:J15)</f>
        <v>154459944.37</v>
      </c>
      <c r="K16" s="39"/>
      <c r="L16" s="48">
        <f>SUM(L10:L15)</f>
        <v>-6498243.4500000104</v>
      </c>
      <c r="M16" s="83"/>
      <c r="N16" s="49">
        <f>IF(J16=0,"n/a",IF(AND(L16/J16&lt;1,L16/J16&gt;-1),L16/J16,"n/a"))</f>
        <v>-4.2070735403308433E-2</v>
      </c>
      <c r="O16" s="36"/>
      <c r="P16" s="50">
        <f>IF(B53=0,"n/a",B16/B53)</f>
        <v>0.10052444393392806</v>
      </c>
      <c r="Q16" s="50">
        <f>IF(D53=0,"n/a",D16/D53)</f>
        <v>0.10330451446612272</v>
      </c>
      <c r="R16" s="50">
        <f>IF(J53=0,"n/a",J16/J53)</f>
        <v>0.10463819636112096</v>
      </c>
    </row>
    <row r="17" spans="1:20" x14ac:dyDescent="0.25">
      <c r="A17" s="32" t="s">
        <v>18</v>
      </c>
      <c r="B17" s="39">
        <v>1201360.1100000001</v>
      </c>
      <c r="C17" s="39"/>
      <c r="D17" s="39">
        <v>1037172</v>
      </c>
      <c r="E17" s="39"/>
      <c r="F17" s="39">
        <f>B17-D17</f>
        <v>164188.1100000001</v>
      </c>
      <c r="G17" s="39"/>
      <c r="H17" s="35">
        <f>IF(D17=0,"n/a",IF(AND(F17/D17&lt;1,F17/D17&gt;-1),F17/D17,"n/a"))</f>
        <v>0.15830364683967568</v>
      </c>
      <c r="I17" s="39"/>
      <c r="J17" s="39">
        <v>686295.53</v>
      </c>
      <c r="K17" s="39"/>
      <c r="L17" s="39">
        <f>B17-J17</f>
        <v>515064.58000000007</v>
      </c>
      <c r="M17" s="39"/>
      <c r="N17" s="35">
        <f>IF(J17=0,"n/a",IF(AND(L17/J17&lt;1,L17/J17&gt;-1),L17/J17,"n/a"))</f>
        <v>0.75049968633775022</v>
      </c>
      <c r="O17" s="43"/>
      <c r="P17" s="41">
        <f>IF(B54=0,"n/a",B17/B54)</f>
        <v>5.9731317852833917E-3</v>
      </c>
      <c r="Q17" s="41">
        <f>IF(D54=0,"n/a",D17/D54)</f>
        <v>5.1906943012305076E-3</v>
      </c>
      <c r="R17" s="41">
        <f>IF(J54=0,"n/a",J17/J54)</f>
        <v>3.9691359243609085E-3</v>
      </c>
    </row>
    <row r="18" spans="1:20" ht="12.75" customHeight="1" x14ac:dyDescent="0.25">
      <c r="A18" s="32" t="s">
        <v>19</v>
      </c>
      <c r="B18" s="39">
        <v>2922238.13</v>
      </c>
      <c r="C18" s="42"/>
      <c r="D18" s="39">
        <v>740480</v>
      </c>
      <c r="E18" s="42"/>
      <c r="F18" s="39">
        <f>B18-D18</f>
        <v>2181758.13</v>
      </c>
      <c r="G18" s="42"/>
      <c r="H18" s="35" t="str">
        <f>IF(D18=0,"n/a",IF(AND(F18/D18&lt;1,F18/D18&gt;-1),F18/D18,"n/a"))</f>
        <v>n/a</v>
      </c>
      <c r="I18" s="42"/>
      <c r="J18" s="39">
        <v>2067739.7</v>
      </c>
      <c r="K18" s="39"/>
      <c r="L18" s="39">
        <f>B18-J18</f>
        <v>854498.42999999993</v>
      </c>
      <c r="M18" s="42"/>
      <c r="N18" s="35">
        <f>IF(J18=0,"n/a",IF(AND(L18/J18&lt;1,L18/J18&gt;-1),L18/J18,"n/a"))</f>
        <v>0.41325241760362774</v>
      </c>
      <c r="O18" s="36"/>
      <c r="P18" s="50">
        <f>IF(B55=0,"n/a",B18/B55)</f>
        <v>1.313283278517737E-2</v>
      </c>
      <c r="Q18" s="50" t="str">
        <f>IF(D55=0,"n/a",D18/D55)</f>
        <v>n/a</v>
      </c>
      <c r="R18" s="50">
        <f>IF(J55=0,"n/a",J18/J55)</f>
        <v>1.1490881040899899E-2</v>
      </c>
    </row>
    <row r="19" spans="1:20" ht="6" customHeight="1" x14ac:dyDescent="0.25">
      <c r="A19" s="31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20</v>
      </c>
      <c r="B20" s="39">
        <f>SUM(B16:B18)</f>
        <v>152085299.15999997</v>
      </c>
      <c r="C20" s="39"/>
      <c r="D20" s="39">
        <f>SUM(D16:D18)</f>
        <v>155761915</v>
      </c>
      <c r="E20" s="39"/>
      <c r="F20" s="39">
        <f>SUM(F16:F18)</f>
        <v>-3676615.8400000017</v>
      </c>
      <c r="G20" s="39"/>
      <c r="H20" s="51">
        <f>IF(D20=0,"n/a",IF(AND(F20/D20&lt;1,F20/D20&gt;-1),F20/D20,"n/a"))</f>
        <v>-2.3604074461976161E-2</v>
      </c>
      <c r="I20" s="39"/>
      <c r="J20" s="39">
        <f>SUM(J16:J18)</f>
        <v>157213979.59999999</v>
      </c>
      <c r="K20" s="39"/>
      <c r="L20" s="39">
        <f>SUM(L16:L18)</f>
        <v>-5128680.4400000107</v>
      </c>
      <c r="M20" s="39"/>
      <c r="N20" s="51">
        <f>IF(J20=0,"n/a",IF(AND(L20/J20&lt;1,L20/J20&gt;-1),L20/J20,"n/a"))</f>
        <v>-3.2622292578871982E-2</v>
      </c>
      <c r="O20" s="36"/>
      <c r="P20" s="34"/>
      <c r="Q20" s="56"/>
      <c r="R20" s="56"/>
    </row>
    <row r="21" spans="1:20" ht="6.6" customHeight="1" x14ac:dyDescent="0.25">
      <c r="A21" s="57"/>
      <c r="B21" s="42"/>
      <c r="C21" s="42"/>
      <c r="D21" s="42"/>
      <c r="E21" s="42"/>
      <c r="F21" s="42"/>
      <c r="G21" s="42"/>
      <c r="H21" s="58" t="s">
        <v>3</v>
      </c>
      <c r="I21" s="42"/>
      <c r="J21" s="42"/>
      <c r="K21" s="42"/>
      <c r="L21" s="42"/>
      <c r="M21" s="42"/>
      <c r="N21" s="58" t="s">
        <v>3</v>
      </c>
      <c r="O21" s="43"/>
      <c r="P21" s="58"/>
      <c r="Q21" s="58"/>
      <c r="R21" s="58"/>
    </row>
    <row r="22" spans="1:20" x14ac:dyDescent="0.25">
      <c r="A22" s="32" t="s">
        <v>21</v>
      </c>
      <c r="B22" s="39">
        <v>1801240.75</v>
      </c>
      <c r="C22" s="39"/>
      <c r="D22" s="39">
        <v>0</v>
      </c>
      <c r="E22" s="39"/>
      <c r="F22" s="39">
        <f>B22-D22</f>
        <v>1801240.75</v>
      </c>
      <c r="G22" s="39"/>
      <c r="H22" s="35" t="str">
        <f>IF(D22=0,"n/a",IF(AND(F22/D22&lt;1,F22/D22&gt;-1),F22/D22,"n/a"))</f>
        <v>n/a</v>
      </c>
      <c r="I22" s="39"/>
      <c r="J22" s="39">
        <v>1174732.5900000001</v>
      </c>
      <c r="K22" s="39"/>
      <c r="L22" s="39">
        <f>B22-J22</f>
        <v>626508.15999999992</v>
      </c>
      <c r="M22" s="39"/>
      <c r="N22" s="35">
        <f>IF(J22=0,"n/a",IF(AND(L22/J22&lt;1,L22/J22&gt;-1),L22/J22,"n/a"))</f>
        <v>0.53331980855319583</v>
      </c>
      <c r="O22" s="43"/>
      <c r="P22" s="58"/>
      <c r="Q22" s="58"/>
      <c r="R22" s="58"/>
    </row>
    <row r="23" spans="1:20" x14ac:dyDescent="0.25">
      <c r="A23" s="32" t="s">
        <v>22</v>
      </c>
      <c r="B23" s="39">
        <v>1315518.03</v>
      </c>
      <c r="C23" s="39"/>
      <c r="D23" s="39">
        <v>0</v>
      </c>
      <c r="E23" s="39"/>
      <c r="F23" s="39">
        <f>B23-D23</f>
        <v>1315518.03</v>
      </c>
      <c r="G23" s="39"/>
      <c r="H23" s="35" t="str">
        <f>IF(D23=0,"n/a",IF(AND(F23/D23&lt;1,F23/D23&gt;-1),F23/D23,"n/a"))</f>
        <v>n/a</v>
      </c>
      <c r="I23" s="39"/>
      <c r="J23" s="39">
        <v>1783841.48</v>
      </c>
      <c r="K23" s="39"/>
      <c r="L23" s="39">
        <f>B23-J23</f>
        <v>-468323.44999999995</v>
      </c>
      <c r="M23" s="39"/>
      <c r="N23" s="35">
        <f>IF(J23=0,"n/a",IF(AND(L23/J23&lt;1,L23/J23&gt;-1),L23/J23,"n/a"))</f>
        <v>-0.26253647269150843</v>
      </c>
      <c r="O23" s="43"/>
      <c r="P23" s="58"/>
      <c r="Q23" s="58"/>
      <c r="R23" s="58"/>
    </row>
    <row r="24" spans="1:20" x14ac:dyDescent="0.25">
      <c r="A24" s="32" t="s">
        <v>23</v>
      </c>
      <c r="B24" s="39">
        <v>345456.3</v>
      </c>
      <c r="C24" s="39"/>
      <c r="D24" s="39">
        <v>-4258779</v>
      </c>
      <c r="E24" s="39"/>
      <c r="F24" s="39">
        <f>B24-D24</f>
        <v>4604235.3</v>
      </c>
      <c r="G24" s="39"/>
      <c r="H24" s="35" t="str">
        <f>IF(D24=0,"n/a",IF(AND(F24/D24&lt;1,F24/D24&gt;-1),F24/D24,"n/a"))</f>
        <v>n/a</v>
      </c>
      <c r="I24" s="39"/>
      <c r="J24" s="39">
        <v>6141215.5</v>
      </c>
      <c r="K24" s="39"/>
      <c r="L24" s="39">
        <f>B24-J24</f>
        <v>-5795759.2000000002</v>
      </c>
      <c r="M24" s="39"/>
      <c r="N24" s="35">
        <f>IF(J24=0,"n/a",IF(AND(L24/J24&lt;1,L24/J24&gt;-1),L24/J24,"n/a"))</f>
        <v>-0.94374789485892496</v>
      </c>
      <c r="O24" s="43"/>
      <c r="P24" s="58"/>
      <c r="Q24" s="58"/>
      <c r="R24" s="58"/>
    </row>
    <row r="25" spans="1:20" x14ac:dyDescent="0.25">
      <c r="A25" s="32" t="s">
        <v>24</v>
      </c>
      <c r="B25" s="48">
        <v>1501855.9</v>
      </c>
      <c r="C25" s="42"/>
      <c r="D25" s="48">
        <v>4380436</v>
      </c>
      <c r="E25" s="42"/>
      <c r="F25" s="48">
        <f>B25-D25</f>
        <v>-2878580.1</v>
      </c>
      <c r="G25" s="42"/>
      <c r="H25" s="49">
        <f>IF(D25=0,"n/a",IF(AND(F25/D25&lt;1,F25/D25&gt;-1),F25/D25,"n/a"))</f>
        <v>-0.65714465409379341</v>
      </c>
      <c r="I25" s="42"/>
      <c r="J25" s="48">
        <v>3063832.16</v>
      </c>
      <c r="K25" s="39"/>
      <c r="L25" s="48">
        <f>B25-J25</f>
        <v>-1561976.2600000002</v>
      </c>
      <c r="M25" s="42"/>
      <c r="N25" s="49">
        <f>IF(J25=0,"n/a",IF(AND(L25/J25&lt;1,L25/J25&gt;-1),L25/J25,"n/a"))</f>
        <v>-0.50981130115169238</v>
      </c>
      <c r="O25" s="43"/>
      <c r="P25" s="58"/>
      <c r="Q25" s="58"/>
      <c r="R25" s="58"/>
    </row>
    <row r="26" spans="1:20" ht="12.75" customHeight="1" x14ac:dyDescent="0.25">
      <c r="A26" s="32" t="s">
        <v>25</v>
      </c>
      <c r="B26" s="48">
        <f>SUM(B22:B25)</f>
        <v>4964070.9800000004</v>
      </c>
      <c r="C26" s="39"/>
      <c r="D26" s="48">
        <f>SUM(D22:D25)</f>
        <v>121657</v>
      </c>
      <c r="E26" s="39"/>
      <c r="F26" s="48">
        <f>SUM(F22:F25)</f>
        <v>4842413.9800000004</v>
      </c>
      <c r="G26" s="39"/>
      <c r="H26" s="49" t="str">
        <f>IF(D26=0,"n/a",IF(AND(F26/D26&lt;1,F26/D26&gt;-1),F26/D26,"n/a"))</f>
        <v>n/a</v>
      </c>
      <c r="I26" s="39"/>
      <c r="J26" s="48">
        <f>SUM(J22:J25)</f>
        <v>12163621.73</v>
      </c>
      <c r="K26" s="39"/>
      <c r="L26" s="48">
        <f>SUM(L22:L25)</f>
        <v>-7199550.75</v>
      </c>
      <c r="M26" s="39"/>
      <c r="N26" s="49">
        <f>IF(J26=0,"n/a",IF(AND(L26/J26&lt;1,L26/J26&gt;-1),L26/J26,"n/a"))</f>
        <v>-0.5918920293487292</v>
      </c>
      <c r="O26" s="36"/>
      <c r="P26" s="56"/>
      <c r="Q26" s="56"/>
      <c r="R26" s="56"/>
    </row>
    <row r="27" spans="1:20" ht="6.6" customHeight="1" x14ac:dyDescent="0.25">
      <c r="A27" s="57"/>
      <c r="B27" s="59"/>
      <c r="C27" s="59"/>
      <c r="D27" s="59"/>
      <c r="E27" s="59"/>
      <c r="F27" s="59"/>
      <c r="G27" s="42"/>
      <c r="H27" s="58" t="s">
        <v>3</v>
      </c>
      <c r="I27" s="42"/>
      <c r="J27" s="59"/>
      <c r="K27" s="59"/>
      <c r="L27" s="59"/>
      <c r="M27" s="42"/>
      <c r="N27" s="58" t="s">
        <v>3</v>
      </c>
      <c r="O27" s="43"/>
      <c r="P27" s="58"/>
      <c r="Q27" s="58"/>
      <c r="R27" s="58"/>
    </row>
    <row r="28" spans="1:20" ht="13.8" thickBot="1" x14ac:dyDescent="0.3">
      <c r="A28" s="60" t="s">
        <v>26</v>
      </c>
      <c r="B28" s="61">
        <f>+B26+B20</f>
        <v>157049370.13999996</v>
      </c>
      <c r="C28" s="33"/>
      <c r="D28" s="61">
        <f>+D26+D20</f>
        <v>155883572</v>
      </c>
      <c r="E28" s="33"/>
      <c r="F28" s="61">
        <f>+F26+F20</f>
        <v>1165798.1399999987</v>
      </c>
      <c r="G28" s="39"/>
      <c r="H28" s="62">
        <f>IF(D28=0,"n/a",IF(AND(F28/D28&lt;1,F28/D28&gt;-1),F28/D28,"n/a"))</f>
        <v>7.4786465632183403E-3</v>
      </c>
      <c r="I28" s="39"/>
      <c r="J28" s="61">
        <f>+J26+J20</f>
        <v>169377601.32999998</v>
      </c>
      <c r="K28" s="33"/>
      <c r="L28" s="61">
        <f>+L26+L20</f>
        <v>-12328231.190000011</v>
      </c>
      <c r="M28" s="39"/>
      <c r="N28" s="62">
        <f>IF(J28=0,"n/a",IF(AND(L28/J28&lt;1,L28/J28&gt;-1),L28/J28,"n/a"))</f>
        <v>-7.27854869427558E-2</v>
      </c>
      <c r="O28" s="36"/>
      <c r="P28" s="56"/>
      <c r="Q28" s="56"/>
      <c r="R28" s="56"/>
    </row>
    <row r="29" spans="1:20" ht="4.2" customHeight="1" thickTop="1" x14ac:dyDescent="0.25">
      <c r="A29" s="63"/>
      <c r="B29" s="59"/>
      <c r="C29" s="33"/>
      <c r="D29" s="59"/>
      <c r="E29" s="33"/>
      <c r="F29" s="59"/>
      <c r="G29" s="39"/>
      <c r="H29" s="42"/>
      <c r="I29" s="39"/>
      <c r="J29" s="59"/>
      <c r="K29" s="33"/>
      <c r="L29" s="59"/>
      <c r="M29" s="39"/>
      <c r="N29" s="64"/>
      <c r="O29" s="36"/>
      <c r="P29" s="56"/>
      <c r="Q29" s="56"/>
      <c r="R29" s="56"/>
    </row>
    <row r="30" spans="1:20" ht="12.75" customHeight="1" x14ac:dyDescent="0.25">
      <c r="A30" s="31"/>
      <c r="B30" s="65"/>
      <c r="C30" s="65"/>
      <c r="D30" s="65"/>
      <c r="E30" s="65"/>
      <c r="F30" s="65"/>
      <c r="G30" s="66"/>
      <c r="H30" s="66"/>
      <c r="I30" s="66"/>
      <c r="J30" s="65"/>
      <c r="K30" s="65"/>
      <c r="L30" s="65"/>
      <c r="M30" s="66"/>
      <c r="N30" s="39"/>
      <c r="O30" s="67"/>
      <c r="P30" s="54"/>
      <c r="Q30" s="54"/>
      <c r="R30" s="54"/>
    </row>
    <row r="31" spans="1:20" x14ac:dyDescent="0.25">
      <c r="A31" s="32" t="s">
        <v>27</v>
      </c>
      <c r="B31" s="33">
        <v>5940861.4500000002</v>
      </c>
      <c r="C31" s="33"/>
      <c r="D31" s="33">
        <v>6127520</v>
      </c>
      <c r="E31" s="33"/>
      <c r="F31" s="33"/>
      <c r="G31" s="39"/>
      <c r="H31" s="39"/>
      <c r="I31" s="39"/>
      <c r="J31" s="33">
        <v>6440199.04</v>
      </c>
      <c r="K31" s="33"/>
      <c r="L31" s="33"/>
      <c r="M31" s="39"/>
      <c r="N31" s="39"/>
      <c r="O31" s="56"/>
      <c r="P31" s="34"/>
      <c r="Q31" s="56"/>
      <c r="R31" s="56"/>
    </row>
    <row r="32" spans="1:20" x14ac:dyDescent="0.25">
      <c r="A32" s="32" t="s">
        <v>28</v>
      </c>
      <c r="B32" s="39">
        <v>-5187412.87</v>
      </c>
      <c r="C32" s="39"/>
      <c r="D32" s="39">
        <v>4418477</v>
      </c>
      <c r="E32" s="39"/>
      <c r="F32" s="39"/>
      <c r="G32" s="39"/>
      <c r="H32" s="39"/>
      <c r="I32" s="39"/>
      <c r="J32" s="39">
        <v>-4672675.97</v>
      </c>
      <c r="K32" s="33"/>
      <c r="L32" s="33"/>
      <c r="M32" s="39"/>
      <c r="N32" s="39"/>
      <c r="O32" s="36"/>
      <c r="P32" s="34"/>
      <c r="Q32" s="56"/>
      <c r="R32" s="56"/>
      <c r="T32" s="104"/>
    </row>
    <row r="33" spans="1:20" x14ac:dyDescent="0.25">
      <c r="A33" s="32" t="s">
        <v>29</v>
      </c>
      <c r="B33" s="39">
        <v>6742346.5099999998</v>
      </c>
      <c r="C33" s="39"/>
      <c r="D33" s="39">
        <v>8514328</v>
      </c>
      <c r="E33" s="68"/>
      <c r="F33" s="39"/>
      <c r="G33" s="68"/>
      <c r="H33" s="68"/>
      <c r="I33" s="68"/>
      <c r="J33" s="39">
        <v>7893530.1200000001</v>
      </c>
      <c r="K33" s="69"/>
      <c r="L33" s="33"/>
      <c r="M33" s="68"/>
      <c r="N33" s="68"/>
      <c r="O33" s="31"/>
      <c r="P33" s="28"/>
      <c r="Q33" s="31"/>
      <c r="R33" s="31"/>
      <c r="T33" s="104"/>
    </row>
    <row r="34" spans="1:20" x14ac:dyDescent="0.25">
      <c r="A34" s="32" t="s">
        <v>30</v>
      </c>
      <c r="B34" s="39">
        <v>-2752581.24</v>
      </c>
      <c r="C34" s="39"/>
      <c r="D34" s="39">
        <v>-3488240</v>
      </c>
      <c r="E34" s="39"/>
      <c r="F34" s="39"/>
      <c r="G34" s="39"/>
      <c r="H34" s="39"/>
      <c r="I34" s="39"/>
      <c r="J34" s="39">
        <v>-3531734.5</v>
      </c>
      <c r="K34" s="33"/>
      <c r="L34" s="33"/>
      <c r="M34" s="39"/>
      <c r="N34" s="39"/>
      <c r="O34" s="56"/>
      <c r="P34" s="34"/>
      <c r="Q34" s="56"/>
      <c r="R34" s="56"/>
      <c r="T34" s="100"/>
    </row>
    <row r="35" spans="1:20" x14ac:dyDescent="0.25">
      <c r="A35" s="32" t="s">
        <v>31</v>
      </c>
      <c r="B35" s="39">
        <v>1274413.2</v>
      </c>
      <c r="C35" s="39"/>
      <c r="D35" s="39">
        <v>1255903</v>
      </c>
      <c r="E35" s="39"/>
      <c r="F35" s="39"/>
      <c r="G35" s="39"/>
      <c r="H35" s="39"/>
      <c r="I35" s="39"/>
      <c r="J35" s="39">
        <v>1210794.29</v>
      </c>
      <c r="K35" s="33"/>
      <c r="L35" s="33"/>
      <c r="M35" s="39"/>
      <c r="N35" s="39"/>
      <c r="O35" s="56"/>
      <c r="P35" s="34"/>
      <c r="Q35" s="56"/>
      <c r="R35" s="56"/>
      <c r="T35" s="100"/>
    </row>
    <row r="36" spans="1:20" x14ac:dyDescent="0.25">
      <c r="A36" s="32" t="s">
        <v>32</v>
      </c>
      <c r="B36" s="39">
        <v>-414782.22</v>
      </c>
      <c r="C36" s="39"/>
      <c r="D36" s="39">
        <v>0</v>
      </c>
      <c r="E36" s="39"/>
      <c r="F36" s="39"/>
      <c r="G36" s="39"/>
      <c r="H36" s="39"/>
      <c r="I36" s="39"/>
      <c r="J36" s="39">
        <v>-425588.63</v>
      </c>
      <c r="K36" s="33"/>
      <c r="L36" s="33"/>
      <c r="M36" s="39"/>
      <c r="N36" s="39"/>
      <c r="O36" s="56"/>
      <c r="P36" s="34"/>
      <c r="Q36" s="56"/>
      <c r="R36" s="56"/>
    </row>
    <row r="37" spans="1:20" x14ac:dyDescent="0.25">
      <c r="A37" s="32" t="s">
        <v>33</v>
      </c>
      <c r="B37" s="39">
        <v>-168.65</v>
      </c>
      <c r="C37" s="39"/>
      <c r="D37" s="39">
        <v>0</v>
      </c>
      <c r="E37" s="39"/>
      <c r="F37" s="39"/>
      <c r="G37" s="39"/>
      <c r="H37" s="39"/>
      <c r="I37" s="39"/>
      <c r="J37" s="39">
        <v>-825.97</v>
      </c>
      <c r="K37" s="33"/>
      <c r="L37" s="33"/>
      <c r="M37" s="39"/>
      <c r="N37" s="39"/>
      <c r="O37" s="56"/>
      <c r="P37" s="34"/>
      <c r="Q37" s="56"/>
      <c r="R37" s="56"/>
    </row>
    <row r="38" spans="1:20" x14ac:dyDescent="0.25">
      <c r="A38" s="32" t="s">
        <v>34</v>
      </c>
      <c r="B38" s="39">
        <v>-46204.39</v>
      </c>
      <c r="C38" s="39"/>
      <c r="D38" s="39">
        <v>0</v>
      </c>
      <c r="E38" s="39"/>
      <c r="F38" s="39"/>
      <c r="G38" s="39"/>
      <c r="H38" s="39"/>
      <c r="I38" s="39"/>
      <c r="J38" s="39">
        <v>-409.51</v>
      </c>
      <c r="K38" s="33"/>
      <c r="L38" s="33"/>
      <c r="M38" s="39"/>
      <c r="N38" s="39"/>
      <c r="O38" s="56"/>
      <c r="P38" s="34"/>
      <c r="Q38" s="56"/>
      <c r="R38" s="56"/>
    </row>
    <row r="39" spans="1:20" x14ac:dyDescent="0.25">
      <c r="A39" s="32" t="s">
        <v>35</v>
      </c>
      <c r="B39" s="39">
        <v>4267668.5999999996</v>
      </c>
      <c r="C39" s="39"/>
      <c r="D39" s="39">
        <v>4436738</v>
      </c>
      <c r="E39" s="39"/>
      <c r="F39" s="39"/>
      <c r="G39" s="39"/>
      <c r="H39" s="39"/>
      <c r="I39" s="39"/>
      <c r="J39" s="39">
        <v>4355959.45</v>
      </c>
      <c r="K39" s="33"/>
      <c r="L39" s="33"/>
      <c r="M39" s="39"/>
      <c r="N39" s="39"/>
      <c r="O39" s="56"/>
      <c r="P39" s="34"/>
      <c r="Q39" s="56"/>
      <c r="R39" s="56"/>
    </row>
    <row r="40" spans="1:20" x14ac:dyDescent="0.25">
      <c r="A40" s="32" t="s">
        <v>36</v>
      </c>
      <c r="B40" s="39">
        <v>-1312.35</v>
      </c>
      <c r="C40" s="39"/>
      <c r="D40" s="39">
        <v>0</v>
      </c>
      <c r="E40" s="39"/>
      <c r="F40" s="39"/>
      <c r="G40" s="39"/>
      <c r="H40" s="39"/>
      <c r="I40" s="39"/>
      <c r="J40" s="39">
        <v>1579140.13</v>
      </c>
      <c r="K40" s="33"/>
      <c r="L40" s="33"/>
      <c r="M40" s="39"/>
      <c r="N40" s="39"/>
      <c r="O40" s="56"/>
      <c r="P40" s="34"/>
      <c r="Q40" s="56"/>
      <c r="R40" s="56"/>
    </row>
    <row r="41" spans="1:20" x14ac:dyDescent="0.25">
      <c r="A41" s="32" t="s">
        <v>37</v>
      </c>
      <c r="B41" s="39">
        <v>0</v>
      </c>
      <c r="C41" s="39"/>
      <c r="D41" s="39">
        <v>0</v>
      </c>
      <c r="E41" s="39"/>
      <c r="F41" s="39"/>
      <c r="G41" s="39"/>
      <c r="H41" s="39"/>
      <c r="I41" s="39"/>
      <c r="J41" s="39">
        <v>9689766.5800000001</v>
      </c>
      <c r="K41" s="33"/>
      <c r="L41" s="33"/>
      <c r="M41" s="39"/>
      <c r="N41" s="39"/>
      <c r="O41" s="56"/>
      <c r="P41" s="34"/>
      <c r="Q41" s="56"/>
      <c r="R41" s="56"/>
    </row>
    <row r="42" spans="1:20" x14ac:dyDescent="0.25">
      <c r="A42" s="70"/>
      <c r="B42" s="33"/>
      <c r="C42" s="71"/>
      <c r="D42" s="33"/>
      <c r="E42" s="72"/>
      <c r="F42" s="33"/>
      <c r="G42" s="73"/>
      <c r="H42" s="73"/>
      <c r="I42" s="73"/>
      <c r="J42" s="33"/>
      <c r="K42" s="72"/>
      <c r="L42" s="72"/>
      <c r="M42" s="73"/>
      <c r="N42" s="73"/>
      <c r="O42" s="9"/>
      <c r="P42" s="9"/>
      <c r="Q42" s="9"/>
      <c r="R42" s="9"/>
    </row>
    <row r="43" spans="1:20" ht="12.75" customHeight="1" x14ac:dyDescent="0.25">
      <c r="A43" s="16"/>
      <c r="B43" s="72"/>
      <c r="C43" s="72"/>
      <c r="D43" s="72"/>
      <c r="E43" s="72"/>
      <c r="F43" s="74" t="s">
        <v>4</v>
      </c>
      <c r="G43" s="12"/>
      <c r="H43" s="12"/>
      <c r="I43" s="11"/>
      <c r="J43" s="72"/>
      <c r="K43" s="72"/>
      <c r="L43" s="74" t="s">
        <v>41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5" t="s">
        <v>6</v>
      </c>
      <c r="C44" s="72"/>
      <c r="D44" s="75"/>
      <c r="E44" s="76"/>
      <c r="F44" s="75"/>
      <c r="G44" s="9"/>
      <c r="H44" s="9"/>
      <c r="I44" s="11"/>
      <c r="J44" s="75" t="s">
        <v>6</v>
      </c>
      <c r="K44" s="72"/>
      <c r="L44" s="72"/>
      <c r="M44" s="9"/>
      <c r="N44" s="9"/>
      <c r="O44" s="77"/>
      <c r="P44" s="11"/>
      <c r="Q44" s="9"/>
      <c r="R44" s="9"/>
    </row>
    <row r="45" spans="1:20" x14ac:dyDescent="0.25">
      <c r="A45" s="24" t="s">
        <v>38</v>
      </c>
      <c r="B45" s="25">
        <v>2018</v>
      </c>
      <c r="C45" s="72"/>
      <c r="D45" s="78" t="s">
        <v>43</v>
      </c>
      <c r="E45" s="72"/>
      <c r="F45" s="78" t="s">
        <v>9</v>
      </c>
      <c r="G45" s="11"/>
      <c r="H45" s="27" t="s">
        <v>10</v>
      </c>
      <c r="I45" s="11"/>
      <c r="J45" s="25">
        <v>2017</v>
      </c>
      <c r="K45" s="73"/>
      <c r="L45" s="105" t="s">
        <v>9</v>
      </c>
      <c r="M45" s="11"/>
      <c r="N45" s="27" t="s">
        <v>10</v>
      </c>
      <c r="O45" s="17"/>
      <c r="P45" s="11"/>
      <c r="Q45" s="9"/>
      <c r="R45" s="9"/>
    </row>
    <row r="46" spans="1:20" ht="6" customHeight="1" x14ac:dyDescent="0.25">
      <c r="A46" s="28"/>
      <c r="B46" s="80"/>
      <c r="C46" s="69"/>
      <c r="D46" s="80"/>
      <c r="E46" s="69"/>
      <c r="F46" s="80"/>
      <c r="G46" s="68"/>
      <c r="H46" s="81"/>
      <c r="I46" s="68"/>
      <c r="J46" s="81"/>
      <c r="K46" s="68"/>
      <c r="L46" s="81"/>
      <c r="M46" s="68"/>
      <c r="N46" s="81"/>
      <c r="O46" s="29"/>
      <c r="P46" s="28"/>
      <c r="Q46" s="31"/>
      <c r="R46" s="31"/>
    </row>
    <row r="47" spans="1:20" ht="12.75" customHeight="1" x14ac:dyDescent="0.25">
      <c r="A47" s="32" t="s">
        <v>11</v>
      </c>
      <c r="B47" s="82">
        <v>665951661.54299998</v>
      </c>
      <c r="C47" s="82"/>
      <c r="D47" s="82">
        <v>667303000</v>
      </c>
      <c r="E47" s="82"/>
      <c r="F47" s="82">
        <f>B47-D47</f>
        <v>-1351338.4570000172</v>
      </c>
      <c r="G47" s="83"/>
      <c r="H47" s="51">
        <f>IF(D47=0,"n/a",IF(AND(F47/D47&lt;1,F47/D47&gt;-1),F47/D47,"n/a"))</f>
        <v>-2.0250747516495763E-3</v>
      </c>
      <c r="I47" s="83"/>
      <c r="J47" s="82">
        <v>653865728.00999999</v>
      </c>
      <c r="K47" s="82"/>
      <c r="L47" s="82">
        <f>+B47-J47</f>
        <v>12085933.532999992</v>
      </c>
      <c r="M47" s="83"/>
      <c r="N47" s="51">
        <f>IF(J47=0,"n/a",IF(AND(L47/J47&lt;1,L47/J47&gt;-1),L47/J47,"n/a"))</f>
        <v>1.848381558364098E-2</v>
      </c>
      <c r="O47" s="84"/>
      <c r="P47" s="28"/>
      <c r="Q47" s="31"/>
      <c r="R47" s="31"/>
    </row>
    <row r="48" spans="1:20" x14ac:dyDescent="0.25">
      <c r="A48" s="32" t="s">
        <v>12</v>
      </c>
      <c r="B48" s="82">
        <v>702679221.45000005</v>
      </c>
      <c r="C48" s="82"/>
      <c r="D48" s="82">
        <v>712610000</v>
      </c>
      <c r="E48" s="82"/>
      <c r="F48" s="82">
        <f>B48-D48</f>
        <v>-9930778.5499999523</v>
      </c>
      <c r="G48" s="83"/>
      <c r="H48" s="51">
        <f>IF(D48=0,"n/a",IF(AND(F48/D48&lt;1,F48/D48&gt;-1),F48/D48,"n/a"))</f>
        <v>-1.393578331766317E-2</v>
      </c>
      <c r="I48" s="83"/>
      <c r="J48" s="82">
        <v>716364235.90199995</v>
      </c>
      <c r="K48" s="82"/>
      <c r="L48" s="82">
        <f>+B48-J48</f>
        <v>-13685014.451999903</v>
      </c>
      <c r="M48" s="83"/>
      <c r="N48" s="51">
        <f>IF(J48=0,"n/a",IF(AND(L48/J48&lt;1,L48/J48&gt;-1),L48/J48,"n/a"))</f>
        <v>-1.9103430582025929E-2</v>
      </c>
      <c r="O48" s="84"/>
      <c r="P48" s="28"/>
      <c r="Q48" s="31"/>
      <c r="R48" s="31"/>
    </row>
    <row r="49" spans="1:18" ht="12.75" customHeight="1" x14ac:dyDescent="0.25">
      <c r="A49" s="32" t="s">
        <v>13</v>
      </c>
      <c r="B49" s="82">
        <v>96810512.917999998</v>
      </c>
      <c r="C49" s="82"/>
      <c r="D49" s="82">
        <v>103354000</v>
      </c>
      <c r="E49" s="82"/>
      <c r="F49" s="82">
        <f>B49-D49</f>
        <v>-6543487.0820000023</v>
      </c>
      <c r="G49" s="83"/>
      <c r="H49" s="51">
        <f>IF(D49=0,"n/a",IF(AND(F49/D49&lt;1,F49/D49&gt;-1),F49/D49,"n/a"))</f>
        <v>-6.3311406254233052E-2</v>
      </c>
      <c r="I49" s="83"/>
      <c r="J49" s="82">
        <v>99560600.899000004</v>
      </c>
      <c r="K49" s="82"/>
      <c r="L49" s="82">
        <f>+B49-J49</f>
        <v>-2750087.9810000062</v>
      </c>
      <c r="M49" s="83"/>
      <c r="N49" s="51">
        <f>IF(J49=0,"n/a",IF(AND(L49/J49&lt;1,L49/J49&gt;-1),L49/J49,"n/a"))</f>
        <v>-2.7622251735803138E-2</v>
      </c>
      <c r="O49" s="84"/>
      <c r="P49" s="28"/>
      <c r="Q49" s="31"/>
      <c r="R49" s="31"/>
    </row>
    <row r="50" spans="1:18" x14ac:dyDescent="0.25">
      <c r="A50" s="32" t="s">
        <v>14</v>
      </c>
      <c r="B50" s="82">
        <v>6129854.926</v>
      </c>
      <c r="C50" s="82"/>
      <c r="D50" s="82">
        <v>6963000</v>
      </c>
      <c r="E50" s="82"/>
      <c r="F50" s="82">
        <f>B50-D50</f>
        <v>-833145.07400000002</v>
      </c>
      <c r="G50" s="83"/>
      <c r="H50" s="51">
        <f>IF(D50=0,"n/a",IF(AND(F50/D50&lt;1,F50/D50&gt;-1),F50/D50,"n/a"))</f>
        <v>-0.11965317736607785</v>
      </c>
      <c r="I50" s="83"/>
      <c r="J50" s="82">
        <v>6026124.0429999996</v>
      </c>
      <c r="K50" s="82"/>
      <c r="L50" s="82">
        <f>+B50-J50</f>
        <v>103730.88300000038</v>
      </c>
      <c r="M50" s="83"/>
      <c r="N50" s="51">
        <f>IF(J50=0,"n/a",IF(AND(L50/J50&lt;1,L50/J50&gt;-1),L50/J50,"n/a"))</f>
        <v>1.7213532655454566E-2</v>
      </c>
      <c r="O50" s="84"/>
      <c r="P50" s="85"/>
      <c r="Q50" s="31"/>
      <c r="R50" s="31"/>
    </row>
    <row r="51" spans="1:18" x14ac:dyDescent="0.25">
      <c r="A51" s="32" t="s">
        <v>15</v>
      </c>
      <c r="B51" s="82">
        <v>326480</v>
      </c>
      <c r="C51" s="86"/>
      <c r="D51" s="82">
        <v>356000</v>
      </c>
      <c r="E51" s="86"/>
      <c r="F51" s="82">
        <f>B51-D51</f>
        <v>-29520</v>
      </c>
      <c r="G51" s="87"/>
      <c r="H51" s="51">
        <f>IF(D51=0,"n/a",IF(AND(F51/D51&lt;1,F51/D51&gt;-1),F51/D51,"n/a"))</f>
        <v>-8.2921348314606735E-2</v>
      </c>
      <c r="I51" s="87"/>
      <c r="J51" s="82">
        <v>316785.74200000003</v>
      </c>
      <c r="K51" s="86"/>
      <c r="L51" s="82">
        <f>+B51-J51</f>
        <v>9694.2579999999725</v>
      </c>
      <c r="M51" s="87"/>
      <c r="N51" s="51">
        <f>IF(J51=0,"n/a",IF(AND(L51/J51&lt;1,L51/J51&gt;-1),L51/J51,"n/a"))</f>
        <v>3.0601939149142551E-2</v>
      </c>
      <c r="O51" s="84"/>
      <c r="P51" s="28"/>
      <c r="Q51" s="31"/>
      <c r="R51" s="31"/>
    </row>
    <row r="52" spans="1:18" ht="6" customHeight="1" x14ac:dyDescent="0.25">
      <c r="A52" s="28"/>
      <c r="B52" s="88"/>
      <c r="C52" s="89"/>
      <c r="D52" s="88"/>
      <c r="E52" s="89"/>
      <c r="F52" s="88"/>
      <c r="G52" s="90"/>
      <c r="H52" s="91"/>
      <c r="I52" s="90"/>
      <c r="J52" s="88"/>
      <c r="K52" s="89"/>
      <c r="L52" s="88"/>
      <c r="M52" s="90"/>
      <c r="N52" s="91"/>
      <c r="O52" s="9"/>
      <c r="P52" s="9"/>
      <c r="Q52" s="9"/>
      <c r="R52" s="9"/>
    </row>
    <row r="53" spans="1:18" ht="12.75" customHeight="1" x14ac:dyDescent="0.25">
      <c r="A53" s="47" t="s">
        <v>17</v>
      </c>
      <c r="B53" s="92">
        <f>SUM(B47:B52)</f>
        <v>1471897730.8370001</v>
      </c>
      <c r="C53" s="82"/>
      <c r="D53" s="92">
        <f>SUM(D47:D52)</f>
        <v>1490586000</v>
      </c>
      <c r="E53" s="82"/>
      <c r="F53" s="92">
        <f>SUM(F47:F52)</f>
        <v>-18688269.162999973</v>
      </c>
      <c r="G53" s="83"/>
      <c r="H53" s="49">
        <f>IF(D53=0,"n/a",IF(AND(F53/D53&lt;1,F53/D53&gt;-1),F53/D53,"n/a"))</f>
        <v>-1.2537531657348165E-2</v>
      </c>
      <c r="I53" s="83"/>
      <c r="J53" s="92">
        <f>SUM(J47:J52)</f>
        <v>1476133474.596</v>
      </c>
      <c r="K53" s="82"/>
      <c r="L53" s="92">
        <f>SUM(L47:L52)</f>
        <v>-4235743.7589999158</v>
      </c>
      <c r="M53" s="83"/>
      <c r="N53" s="49">
        <f>IF(J53=0,"n/a",IF(AND(L53/J53&lt;1,L53/J53&gt;-1),L53/J53,"n/a"))</f>
        <v>-2.8694856067532702E-3</v>
      </c>
      <c r="O53" s="84"/>
      <c r="P53" s="28"/>
      <c r="Q53" s="31"/>
      <c r="R53" s="31"/>
    </row>
    <row r="54" spans="1:18" ht="12.75" customHeight="1" x14ac:dyDescent="0.25">
      <c r="A54" s="32" t="s">
        <v>18</v>
      </c>
      <c r="B54" s="82">
        <v>201127340.428</v>
      </c>
      <c r="C54" s="86"/>
      <c r="D54" s="82">
        <v>199813732</v>
      </c>
      <c r="E54" s="86"/>
      <c r="F54" s="82">
        <f>B54-D54</f>
        <v>1313608.4280000031</v>
      </c>
      <c r="G54" s="87"/>
      <c r="H54" s="51">
        <f>IF(D54=0,"n/a",IF(AND(F54/D54&lt;1,F54/D54&gt;-1),F54/D54,"n/a"))</f>
        <v>6.5741649227591776E-3</v>
      </c>
      <c r="I54" s="87"/>
      <c r="J54" s="82">
        <v>172908044.23899999</v>
      </c>
      <c r="K54" s="86"/>
      <c r="L54" s="82">
        <f>+B54-J54</f>
        <v>28219296.18900001</v>
      </c>
      <c r="M54" s="87"/>
      <c r="N54" s="51">
        <f>IF(J54=0,"n/a",IF(AND(L54/J54&lt;1,L54/J54&gt;-1),L54/J54,"n/a"))</f>
        <v>0.1632040678801169</v>
      </c>
      <c r="O54" s="84"/>
      <c r="P54" s="28"/>
      <c r="Q54" s="31"/>
      <c r="R54" s="31"/>
    </row>
    <row r="55" spans="1:18" x14ac:dyDescent="0.25">
      <c r="A55" s="32" t="s">
        <v>19</v>
      </c>
      <c r="B55" s="82">
        <v>222513922</v>
      </c>
      <c r="C55" s="86"/>
      <c r="D55" s="82">
        <v>0</v>
      </c>
      <c r="E55" s="86"/>
      <c r="F55" s="82">
        <f>B55-D55</f>
        <v>222513922</v>
      </c>
      <c r="G55" s="87"/>
      <c r="H55" s="51" t="str">
        <f>IF(D55=0,"n/a",IF(AND(F55/D55&lt;1,F55/D55&gt;-1),F55/D55,"n/a"))</f>
        <v>n/a</v>
      </c>
      <c r="I55" s="87"/>
      <c r="J55" s="82">
        <v>179946141</v>
      </c>
      <c r="K55" s="86"/>
      <c r="L55" s="82">
        <f>+B55-J55</f>
        <v>42567781</v>
      </c>
      <c r="M55" s="87"/>
      <c r="N55" s="51">
        <f>IF(J55=0,"n/a",IF(AND(L55/J55&lt;1,L55/J55&gt;-1),L55/J55,"n/a"))</f>
        <v>0.23655845445443591</v>
      </c>
      <c r="O55" s="84"/>
      <c r="P55" s="28"/>
      <c r="Q55" s="31"/>
      <c r="R55" s="31"/>
    </row>
    <row r="56" spans="1:18" ht="6" customHeight="1" x14ac:dyDescent="0.25">
      <c r="A56" s="9"/>
      <c r="B56" s="93"/>
      <c r="C56" s="82"/>
      <c r="D56" s="93"/>
      <c r="E56" s="82"/>
      <c r="F56" s="93"/>
      <c r="G56" s="83"/>
      <c r="H56" s="94"/>
      <c r="I56" s="83"/>
      <c r="J56" s="93"/>
      <c r="K56" s="82"/>
      <c r="L56" s="93"/>
      <c r="M56" s="83"/>
      <c r="N56" s="94"/>
      <c r="O56" s="9"/>
      <c r="P56" s="9"/>
      <c r="Q56" s="9"/>
      <c r="R56" s="9"/>
    </row>
    <row r="57" spans="1:18" ht="13.8" thickBot="1" x14ac:dyDescent="0.3">
      <c r="A57" s="47" t="s">
        <v>39</v>
      </c>
      <c r="B57" s="95">
        <f>SUM(B53:B55)</f>
        <v>1895538993.2650001</v>
      </c>
      <c r="C57" s="82"/>
      <c r="D57" s="95">
        <f>SUM(D53:D55)</f>
        <v>1690399732</v>
      </c>
      <c r="E57" s="82"/>
      <c r="F57" s="95">
        <f>SUM(F53:F55)</f>
        <v>205139261.26500005</v>
      </c>
      <c r="G57" s="83"/>
      <c r="H57" s="62">
        <f>IF(D57=0,"n/a",IF(AND(F57/D57&lt;1,F57/D57&gt;-1),F57/D57,"n/a"))</f>
        <v>0.12135547431866255</v>
      </c>
      <c r="I57" s="83"/>
      <c r="J57" s="95">
        <f>SUM(J53:J55)</f>
        <v>1828987659.835</v>
      </c>
      <c r="K57" s="82"/>
      <c r="L57" s="95">
        <f>SUM(L53:L55)</f>
        <v>66551333.430000097</v>
      </c>
      <c r="M57" s="83"/>
      <c r="N57" s="62">
        <f>IF(J57=0,"n/a",IF(AND(L57/J57&lt;1,L57/J57&gt;-1),L57/J57,"n/a"))</f>
        <v>3.6386977830131423E-2</v>
      </c>
      <c r="O57" s="84"/>
      <c r="P57" s="31"/>
      <c r="Q57" s="31"/>
      <c r="R57" s="31"/>
    </row>
    <row r="58" spans="1:18" ht="12.75" customHeight="1" thickTop="1" x14ac:dyDescent="0.25">
      <c r="A58" s="11"/>
      <c r="B58" s="99"/>
      <c r="C58" s="98"/>
      <c r="D58" s="99"/>
      <c r="E58" s="98"/>
      <c r="F58" s="99"/>
      <c r="G58" s="106"/>
      <c r="H58" s="99"/>
      <c r="I58" s="98"/>
      <c r="J58" s="99"/>
      <c r="K58" s="98"/>
      <c r="L58" s="99"/>
      <c r="M58" s="98"/>
      <c r="N58" s="99"/>
      <c r="O58" s="77"/>
      <c r="P58" s="9"/>
      <c r="Q58" s="9"/>
      <c r="R58" s="9"/>
    </row>
    <row r="59" spans="1:18" x14ac:dyDescent="0.2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07" t="s">
        <v>44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F24" sqref="F24"/>
      <selection pane="bottomLeft" activeCell="A59" sqref="A59"/>
    </sheetView>
  </sheetViews>
  <sheetFormatPr defaultColWidth="9.109375" defaultRowHeight="13.2" x14ac:dyDescent="0.25"/>
  <cols>
    <col min="1" max="1" width="41.88671875" style="2" customWidth="1"/>
    <col min="2" max="2" width="18.109375" style="2" bestFit="1" customWidth="1"/>
    <col min="3" max="3" width="0.6640625" style="2" customWidth="1"/>
    <col min="4" max="4" width="17.109375" style="2" customWidth="1"/>
    <col min="5" max="5" width="0.6640625" style="2" customWidth="1"/>
    <col min="6" max="6" width="16.109375" style="2" customWidth="1"/>
    <col min="7" max="7" width="0.6640625" style="2" customWidth="1"/>
    <col min="8" max="8" width="7.6640625" style="2" customWidth="1"/>
    <col min="9" max="9" width="0.6640625" style="2" customWidth="1"/>
    <col min="10" max="10" width="18.109375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bestFit="1" customWidth="1"/>
    <col min="15" max="15" width="0.6640625" style="2" customWidth="1"/>
    <col min="16" max="16" width="7.6640625" style="2" customWidth="1"/>
    <col min="17" max="17" width="9.109375" style="2" hidden="1" customWidth="1"/>
    <col min="18" max="18" width="7.88671875" style="2" customWidth="1"/>
    <col min="19" max="16384" width="9.109375" style="2"/>
  </cols>
  <sheetData>
    <row r="1" spans="1:18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 x14ac:dyDescent="0.25">
      <c r="A3" s="1" t="s">
        <v>40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18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2" hidden="1" customHeight="1" x14ac:dyDescent="0.25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5">
      <c r="A9" s="24" t="s">
        <v>7</v>
      </c>
      <c r="B9" s="25">
        <v>2018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2017</v>
      </c>
      <c r="K9" s="9"/>
      <c r="L9" s="26" t="s">
        <v>9</v>
      </c>
      <c r="M9" s="11"/>
      <c r="N9" s="27" t="s">
        <v>10</v>
      </c>
      <c r="O9" s="20"/>
      <c r="P9" s="25">
        <v>2018</v>
      </c>
      <c r="Q9" s="26" t="s">
        <v>8</v>
      </c>
      <c r="R9" s="25">
        <v>2017</v>
      </c>
    </row>
    <row r="10" spans="1:18" ht="6.6" customHeight="1" x14ac:dyDescent="0.25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5">
      <c r="A11" s="32" t="s">
        <v>11</v>
      </c>
      <c r="B11" s="33">
        <v>1205883382.54</v>
      </c>
      <c r="C11" s="33"/>
      <c r="D11" s="33">
        <v>1195362917</v>
      </c>
      <c r="E11" s="33"/>
      <c r="F11" s="33">
        <f>B11-D11</f>
        <v>10520465.539999962</v>
      </c>
      <c r="G11" s="33"/>
      <c r="H11" s="33">
        <f>IF(D11=0,"n/a",IF(AND(F11/D11&lt;1,F11/D11&gt;-1),F11/D11,"n/a"))</f>
        <v>8.8010640035606543E-3</v>
      </c>
      <c r="I11" s="33"/>
      <c r="J11" s="33">
        <v>1200528735.8599999</v>
      </c>
      <c r="K11" s="33"/>
      <c r="L11" s="33">
        <f>B11-J11</f>
        <v>5354646.6800000668</v>
      </c>
      <c r="M11" s="34"/>
      <c r="N11" s="35">
        <f>IF(J11=0,"n/a",IF(AND(L11/J11&lt;1,L11/J11&gt;-1),L11/J11,"n/a"))</f>
        <v>4.4602403258296522E-3</v>
      </c>
      <c r="O11" s="36"/>
      <c r="P11" s="37">
        <f>IF(B48=0,"n/a",B11/B48)</f>
        <v>0.11312436848549996</v>
      </c>
      <c r="Q11" s="38">
        <f>IF(D48=0,"n/a",D11/D48)</f>
        <v>0.1183145305548568</v>
      </c>
      <c r="R11" s="38">
        <f>IF(J48=0,"n/a",J11/J48)</f>
        <v>0.1114264157640053</v>
      </c>
    </row>
    <row r="12" spans="1:18" x14ac:dyDescent="0.25">
      <c r="A12" s="32" t="s">
        <v>12</v>
      </c>
      <c r="B12" s="39">
        <v>897422986.63</v>
      </c>
      <c r="C12" s="39"/>
      <c r="D12" s="39">
        <v>945640653</v>
      </c>
      <c r="E12" s="39"/>
      <c r="F12" s="39">
        <f>B12-D12</f>
        <v>-48217666.370000005</v>
      </c>
      <c r="G12" s="39"/>
      <c r="H12" s="39">
        <f>IF(D12=0,"n/a",IF(AND(F12/D12&lt;1,F12/D12&gt;-1),F12/D12,"n/a"))</f>
        <v>-5.0989417826985073E-2</v>
      </c>
      <c r="I12" s="39"/>
      <c r="J12" s="39">
        <v>883733411.27999997</v>
      </c>
      <c r="K12" s="39"/>
      <c r="L12" s="39">
        <f>B12-J12</f>
        <v>13689575.350000024</v>
      </c>
      <c r="M12" s="39"/>
      <c r="N12" s="35">
        <f>IF(J12=0,"n/a",IF(AND(L12/J12&lt;1,L12/J12&gt;-1),L12/J12,"n/a"))</f>
        <v>1.5490616485996648E-2</v>
      </c>
      <c r="O12" s="36"/>
      <c r="P12" s="40">
        <f>IF(B49=0,"n/a",B12/B49)</f>
        <v>9.9283763199854297E-2</v>
      </c>
      <c r="Q12" s="41">
        <f>IF(D49=0,"n/a",D12/D49)</f>
        <v>0.101432779116609</v>
      </c>
      <c r="R12" s="41">
        <f>IF(J49=0,"n/a",J12/J49)</f>
        <v>9.7783722399568201E-2</v>
      </c>
    </row>
    <row r="13" spans="1:18" x14ac:dyDescent="0.25">
      <c r="A13" s="32" t="s">
        <v>13</v>
      </c>
      <c r="B13" s="39">
        <v>113034571.41</v>
      </c>
      <c r="C13" s="39"/>
      <c r="D13" s="39">
        <v>121267574</v>
      </c>
      <c r="E13" s="39"/>
      <c r="F13" s="39">
        <f>B13-D13</f>
        <v>-8233002.5900000036</v>
      </c>
      <c r="G13" s="39"/>
      <c r="H13" s="39">
        <f>IF(D13=0,"n/a",IF(AND(F13/D13&lt;1,F13/D13&gt;-1),F13/D13,"n/a"))</f>
        <v>-6.7891212122376615E-2</v>
      </c>
      <c r="I13" s="39"/>
      <c r="J13" s="39">
        <v>114372435.62</v>
      </c>
      <c r="K13" s="39"/>
      <c r="L13" s="39">
        <f>B13-J13</f>
        <v>-1337864.2100000083</v>
      </c>
      <c r="M13" s="39"/>
      <c r="N13" s="35">
        <f>IF(J13=0,"n/a",IF(AND(L13/J13&lt;1,L13/J13&gt;-1),L13/J13,"n/a"))</f>
        <v>-1.1697435686733417E-2</v>
      </c>
      <c r="O13" s="36"/>
      <c r="P13" s="40">
        <f>IF(B50=0,"n/a",B13/B50)</f>
        <v>9.3135282027611468E-2</v>
      </c>
      <c r="Q13" s="41">
        <f>IF(D50=0,"n/a",D13/D50)</f>
        <v>9.5393138607213671E-2</v>
      </c>
      <c r="R13" s="41">
        <f>IF(J50=0,"n/a",J13/J50)</f>
        <v>9.3013062314295306E-2</v>
      </c>
    </row>
    <row r="14" spans="1:18" x14ac:dyDescent="0.25">
      <c r="A14" s="32" t="s">
        <v>14</v>
      </c>
      <c r="B14" s="39">
        <v>19354916.989999998</v>
      </c>
      <c r="C14" s="39"/>
      <c r="D14" s="39">
        <v>18962583</v>
      </c>
      <c r="E14" s="39"/>
      <c r="F14" s="39">
        <f>B14-D14</f>
        <v>392333.98999999836</v>
      </c>
      <c r="G14" s="39"/>
      <c r="H14" s="39">
        <f>IF(D14=0,"n/a",IF(AND(F14/D14&lt;1,F14/D14&gt;-1),F14/D14,"n/a"))</f>
        <v>2.0689902319741903E-2</v>
      </c>
      <c r="I14" s="39"/>
      <c r="J14" s="39">
        <v>19188855.59</v>
      </c>
      <c r="K14" s="39"/>
      <c r="L14" s="39">
        <f>B14-J14</f>
        <v>166061.39999999851</v>
      </c>
      <c r="M14" s="39"/>
      <c r="N14" s="35">
        <f>IF(J14=0,"n/a",IF(AND(L14/J14&lt;1,L14/J14&gt;-1),L14/J14,"n/a"))</f>
        <v>8.6540543922035175E-3</v>
      </c>
      <c r="O14" s="36"/>
      <c r="P14" s="40">
        <f>IF(B51=0,"n/a",B14/B51)</f>
        <v>0.24631218605700902</v>
      </c>
      <c r="Q14" s="41">
        <f>IF(D51=0,"n/a",D14/D51)</f>
        <v>0.23347724333588066</v>
      </c>
      <c r="R14" s="41">
        <f>IF(J51=0,"n/a",J14/J51)</f>
        <v>0.23505360294908745</v>
      </c>
    </row>
    <row r="15" spans="1:18" x14ac:dyDescent="0.25">
      <c r="A15" s="32" t="s">
        <v>15</v>
      </c>
      <c r="B15" s="39">
        <v>342919.04</v>
      </c>
      <c r="C15" s="42"/>
      <c r="D15" s="39">
        <v>304660</v>
      </c>
      <c r="E15" s="42"/>
      <c r="F15" s="39">
        <f>B15-D15</f>
        <v>38259.039999999979</v>
      </c>
      <c r="G15" s="42"/>
      <c r="H15" s="39">
        <f>IF(D15=0,"n/a",IF(AND(F15/D15&lt;1,F15/D15&gt;-1),F15/D15,"n/a"))</f>
        <v>0.12557946563382125</v>
      </c>
      <c r="I15" s="42"/>
      <c r="J15" s="39">
        <v>349576.41</v>
      </c>
      <c r="K15" s="39"/>
      <c r="L15" s="39">
        <f>B15-J15</f>
        <v>-6657.3699999999953</v>
      </c>
      <c r="M15" s="42"/>
      <c r="N15" s="35">
        <f>IF(J15=0,"n/a",IF(AND(L15/J15&lt;1,L15/J15&gt;-1),L15/J15,"n/a"))</f>
        <v>-1.9044105407455828E-2</v>
      </c>
      <c r="O15" s="43"/>
      <c r="P15" s="40">
        <f>IF(B52=0,"n/a",B15/B52)</f>
        <v>4.7522817030544562E-2</v>
      </c>
      <c r="Q15" s="41">
        <f>IF(D52=0,"n/a",D15/D52)</f>
        <v>6.5784375245684648E-4</v>
      </c>
      <c r="R15" s="41">
        <f>IF(J52=0,"n/a",J15/J52)</f>
        <v>4.7496420544512009E-2</v>
      </c>
    </row>
    <row r="16" spans="1:18" ht="8.4" customHeight="1" x14ac:dyDescent="0.25">
      <c r="A16" s="28"/>
      <c r="B16" s="44"/>
      <c r="C16" s="39"/>
      <c r="D16" s="44"/>
      <c r="E16" s="39"/>
      <c r="F16" s="44"/>
      <c r="G16" s="39"/>
      <c r="H16" s="44" t="s">
        <v>3</v>
      </c>
      <c r="I16" s="39"/>
      <c r="J16" s="44"/>
      <c r="K16" s="39"/>
      <c r="L16" s="44"/>
      <c r="M16" s="39"/>
      <c r="N16" s="45" t="s">
        <v>3</v>
      </c>
      <c r="O16" s="36"/>
      <c r="P16" s="46"/>
      <c r="Q16" s="46" t="s">
        <v>16</v>
      </c>
      <c r="R16" s="46" t="s">
        <v>16</v>
      </c>
    </row>
    <row r="17" spans="1:18" x14ac:dyDescent="0.25">
      <c r="A17" s="47" t="s">
        <v>17</v>
      </c>
      <c r="B17" s="48">
        <f>SUM(B11:B16)</f>
        <v>2236038776.6099997</v>
      </c>
      <c r="C17" s="39"/>
      <c r="D17" s="48">
        <f>SUM(D11:D16)</f>
        <v>2281538387</v>
      </c>
      <c r="E17" s="39"/>
      <c r="F17" s="48">
        <f>SUM(F11:F16)</f>
        <v>-45499610.390000053</v>
      </c>
      <c r="G17" s="39"/>
      <c r="H17" s="42">
        <f>IF(D17=0,"n/a",IF(AND(F17/D17&lt;1,F17/D17&gt;-1),F17/D17,"n/a"))</f>
        <v>-1.9942513634332314E-2</v>
      </c>
      <c r="I17" s="39"/>
      <c r="J17" s="48">
        <f>SUM(J11:J16)</f>
        <v>2218173014.7599998</v>
      </c>
      <c r="K17" s="39"/>
      <c r="L17" s="48">
        <f>SUM(L11:L16)</f>
        <v>17865761.85000008</v>
      </c>
      <c r="M17" s="39"/>
      <c r="N17" s="49">
        <f>IF(J17=0,"n/a",IF(AND(L17/J17&lt;1,L17/J17&gt;-1),L17/J17,"n/a"))</f>
        <v>8.0542688650159719E-3</v>
      </c>
      <c r="O17" s="36"/>
      <c r="P17" s="50">
        <f>IF(B54=0,"n/a",B17/B54)</f>
        <v>0.10648702674930004</v>
      </c>
      <c r="Q17" s="41">
        <f>IF(D54=0,"n/a",D17/D54)</f>
        <v>0.10740860639407293</v>
      </c>
      <c r="R17" s="50">
        <f>IF(J54=0,"n/a",J17/J54)</f>
        <v>0.10497518064845202</v>
      </c>
    </row>
    <row r="18" spans="1:18" x14ac:dyDescent="0.25">
      <c r="A18" s="32" t="s">
        <v>18</v>
      </c>
      <c r="B18" s="39">
        <v>13644553.73</v>
      </c>
      <c r="C18" s="39"/>
      <c r="D18" s="39">
        <v>8592007</v>
      </c>
      <c r="E18" s="39"/>
      <c r="F18" s="39">
        <f>B18-D18</f>
        <v>5052546.7300000004</v>
      </c>
      <c r="G18" s="39"/>
      <c r="H18" s="42">
        <f>IF(D18=0,"n/a",IF(AND(F18/D18&lt;1,F18/D18&gt;-1),F18/D18,"n/a"))</f>
        <v>0.58805198017180393</v>
      </c>
      <c r="I18" s="39"/>
      <c r="J18" s="39">
        <v>11028595.16</v>
      </c>
      <c r="K18" s="39"/>
      <c r="L18" s="39">
        <f>B18-J18</f>
        <v>2615958.5700000003</v>
      </c>
      <c r="M18" s="39"/>
      <c r="N18" s="51">
        <f>IF(J18=0,"n/a",IF(AND(L18/J18&lt;1,L18/J18&gt;-1),L18/J18,"n/a"))</f>
        <v>0.23719780552720918</v>
      </c>
      <c r="O18" s="43"/>
      <c r="P18" s="41">
        <f>IF(B55=0,"n/a",B18/B55)</f>
        <v>6.8441758503075285E-3</v>
      </c>
      <c r="Q18" s="41">
        <f>IF(D55=0,"n/a",D18/D55)</f>
        <v>3.8999128860846099E-3</v>
      </c>
      <c r="R18" s="41">
        <f>IF(J55=0,"n/a",J18/J55)</f>
        <v>5.4036372967844037E-3</v>
      </c>
    </row>
    <row r="19" spans="1:18" x14ac:dyDescent="0.25">
      <c r="A19" s="32" t="s">
        <v>19</v>
      </c>
      <c r="B19" s="39">
        <v>57527681.18</v>
      </c>
      <c r="C19" s="39"/>
      <c r="D19" s="39">
        <v>23909000</v>
      </c>
      <c r="E19" s="39"/>
      <c r="F19" s="39">
        <f>B19-D19</f>
        <v>33618681.18</v>
      </c>
      <c r="G19" s="39"/>
      <c r="H19" s="42" t="str">
        <f>IF(D19=0,"n/a",IF(AND(F19/D19&lt;1,F19/D19&gt;-1),F19/D19,"n/a"))</f>
        <v>n/a</v>
      </c>
      <c r="I19" s="39"/>
      <c r="J19" s="39">
        <v>47273033.920000002</v>
      </c>
      <c r="K19" s="39"/>
      <c r="L19" s="39">
        <f>B19-J19</f>
        <v>10254647.259999998</v>
      </c>
      <c r="M19" s="39"/>
      <c r="N19" s="51">
        <f>IF(J19=0,"n/a",IF(AND(L19/J19&lt;1,L19/J19&gt;-1),L19/J19,"n/a"))</f>
        <v>0.21692382336521712</v>
      </c>
      <c r="O19" s="36"/>
      <c r="P19" s="50">
        <f>IF(B56=0,"n/a",B19/B56)</f>
        <v>2.2840247302329825E-2</v>
      </c>
      <c r="Q19" s="50" t="str">
        <f>IF(D56=0,"n/a",D19/D56)</f>
        <v>n/a</v>
      </c>
      <c r="R19" s="50">
        <f>IF(J56=0,"n/a",J19/J56)</f>
        <v>1.9651175714953058E-2</v>
      </c>
    </row>
    <row r="20" spans="1:18" ht="6" customHeight="1" x14ac:dyDescent="0.25">
      <c r="A20" s="31"/>
      <c r="B20" s="52"/>
      <c r="C20" s="53"/>
      <c r="D20" s="52"/>
      <c r="E20" s="53"/>
      <c r="F20" s="52"/>
      <c r="G20" s="53"/>
      <c r="H20" s="52" t="s">
        <v>3</v>
      </c>
      <c r="I20" s="53"/>
      <c r="J20" s="52"/>
      <c r="K20" s="53"/>
      <c r="L20" s="52"/>
      <c r="M20" s="53"/>
      <c r="N20" s="52" t="s">
        <v>3</v>
      </c>
      <c r="O20" s="54"/>
      <c r="P20" s="54"/>
      <c r="Q20" s="54"/>
      <c r="R20" s="54"/>
    </row>
    <row r="21" spans="1:18" x14ac:dyDescent="0.25">
      <c r="A21" s="55" t="s">
        <v>20</v>
      </c>
      <c r="B21" s="39">
        <f>SUM(B17:B19)</f>
        <v>2307211011.5199995</v>
      </c>
      <c r="C21" s="39"/>
      <c r="D21" s="39">
        <f>SUM(D17:D19)</f>
        <v>2314039394</v>
      </c>
      <c r="E21" s="39"/>
      <c r="F21" s="39">
        <f>SUM(F17:F19)</f>
        <v>-6828382.4800000563</v>
      </c>
      <c r="G21" s="39"/>
      <c r="H21" s="42">
        <f>IF(D21=0,"n/a",IF(AND(F21/D21&lt;1,F21/D21&gt;-1),F21/D21,"n/a"))</f>
        <v>-2.9508497122845683E-3</v>
      </c>
      <c r="I21" s="39"/>
      <c r="J21" s="39">
        <f>SUM(J17:J19)</f>
        <v>2276474643.8399997</v>
      </c>
      <c r="K21" s="39"/>
      <c r="L21" s="39">
        <f>SUM(L17:L19)</f>
        <v>30736367.680000078</v>
      </c>
      <c r="M21" s="39"/>
      <c r="N21" s="51">
        <f>IF(J21=0,"n/a",IF(AND(L21/J21&lt;1,L21/J21&gt;-1),L21/J21,"n/a"))</f>
        <v>1.3501739526583702E-2</v>
      </c>
      <c r="O21" s="36"/>
      <c r="P21" s="34"/>
      <c r="Q21" s="56"/>
      <c r="R21" s="56"/>
    </row>
    <row r="22" spans="1:18" ht="6.6" customHeight="1" x14ac:dyDescent="0.25">
      <c r="A22" s="57"/>
      <c r="B22" s="42"/>
      <c r="C22" s="42"/>
      <c r="D22" s="42"/>
      <c r="E22" s="42"/>
      <c r="F22" s="42"/>
      <c r="G22" s="42"/>
      <c r="H22" s="42" t="s">
        <v>3</v>
      </c>
      <c r="I22" s="42"/>
      <c r="J22" s="42"/>
      <c r="K22" s="42"/>
      <c r="L22" s="42"/>
      <c r="M22" s="42"/>
      <c r="N22" s="58" t="s">
        <v>3</v>
      </c>
      <c r="O22" s="43"/>
      <c r="P22" s="58"/>
      <c r="Q22" s="58"/>
      <c r="R22" s="58"/>
    </row>
    <row r="23" spans="1:18" x14ac:dyDescent="0.25">
      <c r="A23" s="32" t="s">
        <v>21</v>
      </c>
      <c r="B23" s="39">
        <v>9134513.8000000007</v>
      </c>
      <c r="C23" s="42"/>
      <c r="D23" s="42">
        <v>0</v>
      </c>
      <c r="E23" s="42"/>
      <c r="F23" s="42">
        <f>B23-D23</f>
        <v>9134513.8000000007</v>
      </c>
      <c r="G23" s="42"/>
      <c r="H23" s="42" t="str">
        <f>IF(D23=0,"n/a",IF(AND(F23/D23&lt;1,F23/D23&gt;-1),F23/D23,"n/a"))</f>
        <v>n/a</v>
      </c>
      <c r="I23" s="42"/>
      <c r="J23" s="39">
        <v>10452240.76</v>
      </c>
      <c r="K23" s="42"/>
      <c r="L23" s="39">
        <f>B23-J23</f>
        <v>-1317726.959999999</v>
      </c>
      <c r="M23" s="42"/>
      <c r="N23" s="51">
        <f>IF(J23=0,"n/a",IF(AND(L23/J23&lt;1,L23/J23&gt;-1),L23/J23,"n/a"))</f>
        <v>-0.12607124063223349</v>
      </c>
      <c r="O23" s="43"/>
      <c r="P23" s="58"/>
      <c r="Q23" s="58"/>
      <c r="R23" s="58"/>
    </row>
    <row r="24" spans="1:18" x14ac:dyDescent="0.25">
      <c r="A24" s="32" t="s">
        <v>22</v>
      </c>
      <c r="B24" s="39">
        <v>18899237.469999999</v>
      </c>
      <c r="C24" s="42"/>
      <c r="D24" s="42">
        <v>7902000</v>
      </c>
      <c r="E24" s="42"/>
      <c r="F24" s="42">
        <f>B24-D24</f>
        <v>10997237.469999999</v>
      </c>
      <c r="G24" s="42"/>
      <c r="H24" s="42" t="str">
        <f>IF(D24=0,"n/a",IF(AND(F24/D24&lt;1,F24/D24&gt;-1),F24/D24,"n/a"))</f>
        <v>n/a</v>
      </c>
      <c r="I24" s="42"/>
      <c r="J24" s="39">
        <v>17910556.77</v>
      </c>
      <c r="K24" s="42"/>
      <c r="L24" s="39">
        <f>B24-J24</f>
        <v>988680.69999999925</v>
      </c>
      <c r="M24" s="42"/>
      <c r="N24" s="51">
        <f>IF(J24=0,"n/a",IF(AND(L24/J24&lt;1,L24/J24&gt;-1),L24/J24,"n/a"))</f>
        <v>5.5201003112088025E-2</v>
      </c>
      <c r="O24" s="43"/>
      <c r="P24" s="58"/>
      <c r="Q24" s="58"/>
      <c r="R24" s="58"/>
    </row>
    <row r="25" spans="1:18" x14ac:dyDescent="0.25">
      <c r="A25" s="32" t="s">
        <v>23</v>
      </c>
      <c r="B25" s="39">
        <v>-27180926.280000001</v>
      </c>
      <c r="C25" s="42"/>
      <c r="D25" s="42">
        <v>-40167536</v>
      </c>
      <c r="E25" s="42"/>
      <c r="F25" s="42">
        <f>B25-D25</f>
        <v>12986609.719999999</v>
      </c>
      <c r="G25" s="42"/>
      <c r="H25" s="42">
        <f>IF(D25=0,"n/a",IF(AND(F25/D25&lt;1,F25/D25&gt;-1),F25/D25,"n/a"))</f>
        <v>-0.32331108684386312</v>
      </c>
      <c r="I25" s="42"/>
      <c r="J25" s="39">
        <v>-19130354.800000001</v>
      </c>
      <c r="K25" s="42"/>
      <c r="L25" s="39">
        <f>B25-J25</f>
        <v>-8050571.4800000004</v>
      </c>
      <c r="M25" s="42"/>
      <c r="N25" s="51">
        <f>IF(J25=0,"n/a",IF(AND(L25/J25&lt;1,L25/J25&gt;-1),L25/J25,"n/a"))</f>
        <v>0.42082708680342928</v>
      </c>
      <c r="O25" s="43"/>
      <c r="P25" s="58"/>
      <c r="Q25" s="58"/>
      <c r="R25" s="58"/>
    </row>
    <row r="26" spans="1:18" x14ac:dyDescent="0.25">
      <c r="A26" s="32" t="s">
        <v>24</v>
      </c>
      <c r="B26" s="48">
        <v>115003505.86</v>
      </c>
      <c r="C26" s="42"/>
      <c r="D26" s="48">
        <v>60662889</v>
      </c>
      <c r="E26" s="42"/>
      <c r="F26" s="48">
        <f>B26-D26</f>
        <v>54340616.859999999</v>
      </c>
      <c r="G26" s="42"/>
      <c r="H26" s="48">
        <f>IF(D26=0,"n/a",IF(AND(F26/D26&lt;1,F26/D26&gt;-1),F26/D26,"n/a"))</f>
        <v>0.89578023328232848</v>
      </c>
      <c r="I26" s="42"/>
      <c r="J26" s="48">
        <v>24233557.379999999</v>
      </c>
      <c r="K26" s="42"/>
      <c r="L26" s="48">
        <f>B26-J26</f>
        <v>90769948.480000004</v>
      </c>
      <c r="M26" s="42"/>
      <c r="N26" s="49" t="str">
        <f>IF(J26=0,"n/a",IF(AND(L26/J26&lt;1,L26/J26&gt;-1),L26/J26,"n/a"))</f>
        <v>n/a</v>
      </c>
      <c r="O26" s="43"/>
      <c r="P26" s="58"/>
      <c r="Q26" s="58"/>
      <c r="R26" s="58"/>
    </row>
    <row r="27" spans="1:18" x14ac:dyDescent="0.25">
      <c r="A27" s="32" t="s">
        <v>25</v>
      </c>
      <c r="B27" s="48">
        <f>SUM(B23:B26)</f>
        <v>115856330.84999999</v>
      </c>
      <c r="C27" s="39"/>
      <c r="D27" s="48">
        <f>SUM(D23:D26)</f>
        <v>28397353</v>
      </c>
      <c r="E27" s="39"/>
      <c r="F27" s="48">
        <f>SUM(F23:F26)</f>
        <v>87458977.849999994</v>
      </c>
      <c r="G27" s="39"/>
      <c r="H27" s="48" t="str">
        <f>IF(D27=0,"n/a",IF(AND(F27/D27&lt;1,F27/D27&gt;-1),F27/D27,"n/a"))</f>
        <v>n/a</v>
      </c>
      <c r="I27" s="39"/>
      <c r="J27" s="48">
        <f>SUM(J23:J26)</f>
        <v>33466000.109999999</v>
      </c>
      <c r="K27" s="39"/>
      <c r="L27" s="48">
        <f>SUM(L23:L26)</f>
        <v>82390330.74000001</v>
      </c>
      <c r="M27" s="39"/>
      <c r="N27" s="49" t="str">
        <f>IF(J27=0,"n/a",IF(AND(L27/J27&lt;1,L27/J27&gt;-1),L27/J27,"n/a"))</f>
        <v>n/a</v>
      </c>
      <c r="O27" s="36"/>
      <c r="P27" s="56"/>
      <c r="Q27" s="56"/>
      <c r="R27" s="56"/>
    </row>
    <row r="28" spans="1:18" ht="6.6" customHeight="1" x14ac:dyDescent="0.25">
      <c r="A28" s="57"/>
      <c r="B28" s="59"/>
      <c r="C28" s="59"/>
      <c r="D28" s="59"/>
      <c r="E28" s="59"/>
      <c r="F28" s="59"/>
      <c r="G28" s="59"/>
      <c r="H28" s="59" t="s">
        <v>3</v>
      </c>
      <c r="I28" s="59"/>
      <c r="J28" s="59"/>
      <c r="K28" s="59"/>
      <c r="L28" s="59"/>
      <c r="M28" s="42"/>
      <c r="N28" s="58" t="s">
        <v>3</v>
      </c>
      <c r="O28" s="43"/>
      <c r="P28" s="58"/>
      <c r="Q28" s="58"/>
      <c r="R28" s="58"/>
    </row>
    <row r="29" spans="1:18" ht="13.8" thickBot="1" x14ac:dyDescent="0.3">
      <c r="A29" s="60" t="s">
        <v>26</v>
      </c>
      <c r="B29" s="61">
        <f>+B27+B21</f>
        <v>2423067342.3699994</v>
      </c>
      <c r="C29" s="33"/>
      <c r="D29" s="61">
        <f>+D27+D21</f>
        <v>2342436747</v>
      </c>
      <c r="E29" s="33"/>
      <c r="F29" s="61">
        <f>+F27+F21</f>
        <v>80630595.369999945</v>
      </c>
      <c r="G29" s="33"/>
      <c r="H29" s="61">
        <f>IF(D29=0,"n/a",IF(AND(F29/D29&lt;1,F29/D29&gt;-1),F29/D29,"n/a"))</f>
        <v>3.4421674554612827E-2</v>
      </c>
      <c r="I29" s="33"/>
      <c r="J29" s="61">
        <f>+J27+J21</f>
        <v>2309940643.9499998</v>
      </c>
      <c r="K29" s="33"/>
      <c r="L29" s="61">
        <f>+L27+L21</f>
        <v>113126698.42000009</v>
      </c>
      <c r="M29" s="39"/>
      <c r="N29" s="62">
        <f>IF(J29=0,"n/a",IF(AND(L29/J29&lt;1,L29/J29&gt;-1),L29/J29,"n/a"))</f>
        <v>4.8973855114542414E-2</v>
      </c>
      <c r="O29" s="36"/>
      <c r="P29" s="56"/>
      <c r="Q29" s="56"/>
      <c r="R29" s="56"/>
    </row>
    <row r="30" spans="1:18" ht="4.2" customHeight="1" thickTop="1" x14ac:dyDescent="0.25">
      <c r="A30" s="63"/>
      <c r="B30" s="59"/>
      <c r="C30" s="33"/>
      <c r="D30" s="59"/>
      <c r="E30" s="33"/>
      <c r="F30" s="59"/>
      <c r="G30" s="33"/>
      <c r="H30" s="59"/>
      <c r="I30" s="33"/>
      <c r="J30" s="59"/>
      <c r="K30" s="33"/>
      <c r="L30" s="59"/>
      <c r="M30" s="39"/>
      <c r="N30" s="64"/>
      <c r="O30" s="36"/>
      <c r="P30" s="56"/>
      <c r="Q30" s="56"/>
      <c r="R30" s="56"/>
    </row>
    <row r="31" spans="1:18" ht="13.2" customHeight="1" x14ac:dyDescent="0.25">
      <c r="A31" s="31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39"/>
      <c r="O31" s="67"/>
      <c r="P31" s="54"/>
      <c r="Q31" s="54"/>
      <c r="R31" s="54"/>
    </row>
    <row r="32" spans="1:18" x14ac:dyDescent="0.25">
      <c r="A32" s="32" t="s">
        <v>27</v>
      </c>
      <c r="B32" s="33">
        <v>87174177.019999996</v>
      </c>
      <c r="C32" s="33"/>
      <c r="D32" s="33">
        <v>86151049</v>
      </c>
      <c r="E32" s="33"/>
      <c r="F32" s="33"/>
      <c r="G32" s="33"/>
      <c r="H32" s="33"/>
      <c r="I32" s="33"/>
      <c r="J32" s="33">
        <v>86911436.730000004</v>
      </c>
      <c r="K32" s="33"/>
      <c r="L32" s="33"/>
      <c r="M32" s="39"/>
      <c r="N32" s="39"/>
      <c r="O32" s="56"/>
      <c r="P32" s="34"/>
      <c r="Q32" s="56"/>
      <c r="R32" s="56"/>
    </row>
    <row r="33" spans="1:18" x14ac:dyDescent="0.25">
      <c r="A33" s="32" t="s">
        <v>28</v>
      </c>
      <c r="B33" s="39">
        <v>-81100443.699000001</v>
      </c>
      <c r="C33" s="39"/>
      <c r="D33" s="39">
        <v>1976194</v>
      </c>
      <c r="E33" s="39"/>
      <c r="F33" s="39"/>
      <c r="G33" s="39"/>
      <c r="H33" s="39"/>
      <c r="I33" s="39"/>
      <c r="J33" s="39">
        <v>-76488519.739999995</v>
      </c>
      <c r="K33" s="33"/>
      <c r="L33" s="33"/>
      <c r="M33" s="39"/>
      <c r="N33" s="39"/>
      <c r="O33" s="36"/>
      <c r="P33" s="34"/>
      <c r="Q33" s="56"/>
      <c r="R33" s="56"/>
    </row>
    <row r="34" spans="1:18" ht="12" customHeight="1" x14ac:dyDescent="0.25">
      <c r="A34" s="32" t="s">
        <v>29</v>
      </c>
      <c r="B34" s="39">
        <v>111832553.308</v>
      </c>
      <c r="C34" s="68"/>
      <c r="D34" s="39">
        <v>109637418</v>
      </c>
      <c r="E34" s="68"/>
      <c r="F34" s="39"/>
      <c r="G34" s="68"/>
      <c r="H34" s="68"/>
      <c r="I34" s="68"/>
      <c r="J34" s="39">
        <v>100947459.89</v>
      </c>
      <c r="K34" s="69"/>
      <c r="L34" s="69"/>
      <c r="M34" s="68"/>
      <c r="N34" s="68"/>
      <c r="O34" s="31"/>
      <c r="P34" s="28"/>
      <c r="Q34" s="31"/>
      <c r="R34" s="31"/>
    </row>
    <row r="35" spans="1:18" x14ac:dyDescent="0.25">
      <c r="A35" s="32" t="s">
        <v>30</v>
      </c>
      <c r="B35" s="39">
        <v>-48152729.398000002</v>
      </c>
      <c r="C35" s="39"/>
      <c r="D35" s="39">
        <v>-50544387</v>
      </c>
      <c r="E35" s="39"/>
      <c r="F35" s="39"/>
      <c r="G35" s="39"/>
      <c r="H35" s="39"/>
      <c r="I35" s="39"/>
      <c r="J35" s="39">
        <v>-54619013.869999997</v>
      </c>
      <c r="K35" s="33"/>
      <c r="L35" s="33"/>
      <c r="M35" s="39"/>
      <c r="N35" s="39"/>
      <c r="O35" s="56"/>
      <c r="P35" s="34"/>
      <c r="Q35" s="56"/>
      <c r="R35" s="56"/>
    </row>
    <row r="36" spans="1:18" x14ac:dyDescent="0.25">
      <c r="A36" s="32" t="s">
        <v>31</v>
      </c>
      <c r="B36" s="39">
        <v>18155037.385000002</v>
      </c>
      <c r="C36" s="39"/>
      <c r="D36" s="39">
        <v>17485837</v>
      </c>
      <c r="E36" s="39"/>
      <c r="F36" s="39"/>
      <c r="G36" s="39"/>
      <c r="H36" s="39"/>
      <c r="I36" s="39"/>
      <c r="J36" s="39">
        <v>17637324.079999998</v>
      </c>
      <c r="K36" s="33"/>
      <c r="L36" s="33"/>
      <c r="M36" s="39"/>
      <c r="N36" s="39"/>
      <c r="O36" s="56"/>
      <c r="P36" s="34"/>
      <c r="Q36" s="56"/>
      <c r="R36" s="56"/>
    </row>
    <row r="37" spans="1:18" x14ac:dyDescent="0.25">
      <c r="A37" s="32" t="s">
        <v>32</v>
      </c>
      <c r="B37" s="39">
        <v>-6166656.5310000004</v>
      </c>
      <c r="C37" s="39"/>
      <c r="D37" s="39">
        <v>-3320170</v>
      </c>
      <c r="E37" s="39"/>
      <c r="F37" s="39"/>
      <c r="G37" s="39"/>
      <c r="H37" s="39"/>
      <c r="I37" s="39"/>
      <c r="J37" s="39">
        <v>-6476278.1100000003</v>
      </c>
      <c r="K37" s="33"/>
      <c r="L37" s="33"/>
      <c r="M37" s="39"/>
      <c r="N37" s="39"/>
      <c r="O37" s="56"/>
      <c r="P37" s="34"/>
      <c r="Q37" s="56"/>
      <c r="R37" s="56"/>
    </row>
    <row r="38" spans="1:18" x14ac:dyDescent="0.25">
      <c r="A38" s="32" t="s">
        <v>33</v>
      </c>
      <c r="B38" s="39">
        <v>807.76</v>
      </c>
      <c r="C38" s="39"/>
      <c r="D38" s="39">
        <v>0</v>
      </c>
      <c r="E38" s="39"/>
      <c r="F38" s="39"/>
      <c r="G38" s="39"/>
      <c r="H38" s="39"/>
      <c r="I38" s="39"/>
      <c r="J38" s="39">
        <v>-4181.3100000000004</v>
      </c>
      <c r="K38" s="33"/>
      <c r="L38" s="33"/>
      <c r="M38" s="39"/>
      <c r="N38" s="39"/>
      <c r="O38" s="56"/>
      <c r="P38" s="34"/>
      <c r="Q38" s="56"/>
      <c r="R38" s="56"/>
    </row>
    <row r="39" spans="1:18" x14ac:dyDescent="0.25">
      <c r="A39" s="32" t="s">
        <v>34</v>
      </c>
      <c r="B39" s="39">
        <v>-334257.24800000002</v>
      </c>
      <c r="C39" s="39"/>
      <c r="D39" s="39">
        <v>0</v>
      </c>
      <c r="E39" s="39"/>
      <c r="F39" s="39"/>
      <c r="G39" s="39"/>
      <c r="H39" s="39"/>
      <c r="I39" s="39"/>
      <c r="J39" s="39">
        <v>-778458.8</v>
      </c>
      <c r="K39" s="33"/>
      <c r="L39" s="33"/>
      <c r="M39" s="39"/>
      <c r="N39" s="39"/>
      <c r="O39" s="56"/>
      <c r="P39" s="34"/>
      <c r="Q39" s="56"/>
      <c r="R39" s="56"/>
    </row>
    <row r="40" spans="1:18" x14ac:dyDescent="0.25">
      <c r="A40" s="32" t="s">
        <v>35</v>
      </c>
      <c r="B40" s="39">
        <v>63438655.561999999</v>
      </c>
      <c r="C40" s="39"/>
      <c r="D40" s="39">
        <v>65648597</v>
      </c>
      <c r="E40" s="39"/>
      <c r="F40" s="39"/>
      <c r="G40" s="39"/>
      <c r="H40" s="39"/>
      <c r="I40" s="39"/>
      <c r="J40" s="39">
        <v>64776282.979999997</v>
      </c>
      <c r="K40" s="33"/>
      <c r="L40" s="33"/>
      <c r="M40" s="39"/>
      <c r="N40" s="39"/>
      <c r="O40" s="56"/>
      <c r="P40" s="34"/>
      <c r="Q40" s="56"/>
      <c r="R40" s="56"/>
    </row>
    <row r="41" spans="1:18" x14ac:dyDescent="0.25">
      <c r="A41" s="32" t="s">
        <v>36</v>
      </c>
      <c r="B41" s="39">
        <v>10783116.619999999</v>
      </c>
      <c r="C41" s="39"/>
      <c r="D41" s="39">
        <v>0</v>
      </c>
      <c r="E41" s="39"/>
      <c r="F41" s="39"/>
      <c r="G41" s="39"/>
      <c r="H41" s="39"/>
      <c r="I41" s="39"/>
      <c r="J41" s="39">
        <v>24356629.43</v>
      </c>
      <c r="K41" s="33"/>
      <c r="L41" s="33"/>
      <c r="M41" s="39"/>
      <c r="N41" s="39"/>
      <c r="O41" s="56"/>
      <c r="P41" s="34"/>
      <c r="Q41" s="56"/>
      <c r="R41" s="56"/>
    </row>
    <row r="42" spans="1:18" x14ac:dyDescent="0.25">
      <c r="A42" s="32" t="s">
        <v>37</v>
      </c>
      <c r="B42" s="39">
        <v>55735584.850000001</v>
      </c>
      <c r="C42" s="39"/>
      <c r="D42" s="39">
        <v>0</v>
      </c>
      <c r="E42" s="39"/>
      <c r="F42" s="39"/>
      <c r="G42" s="39"/>
      <c r="H42" s="39"/>
      <c r="I42" s="39"/>
      <c r="J42" s="39">
        <v>20219572.890000001</v>
      </c>
      <c r="K42" s="33"/>
      <c r="L42" s="33"/>
      <c r="M42" s="39"/>
      <c r="N42" s="39"/>
      <c r="O42" s="56"/>
      <c r="P42" s="34"/>
      <c r="Q42" s="56"/>
      <c r="R42" s="56"/>
    </row>
    <row r="43" spans="1:18" ht="12.75" customHeight="1" x14ac:dyDescent="0.25">
      <c r="A43" s="70"/>
      <c r="B43" s="33"/>
      <c r="C43" s="71"/>
      <c r="D43" s="33"/>
      <c r="E43" s="72"/>
      <c r="F43" s="33"/>
      <c r="G43" s="72"/>
      <c r="H43" s="72"/>
      <c r="I43" s="72"/>
      <c r="J43" s="33"/>
      <c r="K43" s="72"/>
      <c r="L43" s="72"/>
      <c r="M43" s="73"/>
      <c r="N43" s="73"/>
      <c r="O43" s="9"/>
      <c r="P43" s="9"/>
      <c r="Q43" s="9"/>
      <c r="R43" s="9"/>
    </row>
    <row r="44" spans="1:18" ht="13.2" customHeight="1" x14ac:dyDescent="0.25">
      <c r="A44" s="16"/>
      <c r="B44" s="72"/>
      <c r="C44" s="72"/>
      <c r="D44" s="72"/>
      <c r="E44" s="72"/>
      <c r="F44" s="74" t="s">
        <v>4</v>
      </c>
      <c r="G44" s="74"/>
      <c r="H44" s="74"/>
      <c r="I44" s="72"/>
      <c r="J44" s="72"/>
      <c r="K44" s="72"/>
      <c r="L44" s="74" t="s">
        <v>41</v>
      </c>
      <c r="M44" s="12"/>
      <c r="N44" s="12"/>
      <c r="O44" s="11"/>
      <c r="P44" s="11"/>
      <c r="Q44" s="9"/>
      <c r="R44" s="9"/>
    </row>
    <row r="45" spans="1:18" x14ac:dyDescent="0.25">
      <c r="A45" s="11"/>
      <c r="B45" s="75" t="s">
        <v>6</v>
      </c>
      <c r="C45" s="72"/>
      <c r="D45" s="75"/>
      <c r="E45" s="76"/>
      <c r="F45" s="75"/>
      <c r="G45" s="72"/>
      <c r="H45" s="72"/>
      <c r="I45" s="72"/>
      <c r="J45" s="75" t="s">
        <v>6</v>
      </c>
      <c r="K45" s="72"/>
      <c r="L45" s="72"/>
      <c r="M45" s="9"/>
      <c r="N45" s="9"/>
      <c r="O45" s="77"/>
      <c r="P45" s="11"/>
      <c r="Q45" s="9"/>
      <c r="R45" s="9"/>
    </row>
    <row r="46" spans="1:18" ht="13.2" customHeight="1" x14ac:dyDescent="0.25">
      <c r="A46" s="24" t="s">
        <v>38</v>
      </c>
      <c r="B46" s="25">
        <v>2018</v>
      </c>
      <c r="C46" s="72"/>
      <c r="D46" s="78" t="s">
        <v>8</v>
      </c>
      <c r="E46" s="72"/>
      <c r="F46" s="78" t="s">
        <v>9</v>
      </c>
      <c r="G46" s="72"/>
      <c r="H46" s="79" t="s">
        <v>10</v>
      </c>
      <c r="I46" s="72"/>
      <c r="J46" s="25">
        <v>2017</v>
      </c>
      <c r="K46" s="72"/>
      <c r="L46" s="79" t="s">
        <v>9</v>
      </c>
      <c r="M46" s="11"/>
      <c r="N46" s="27" t="s">
        <v>10</v>
      </c>
      <c r="O46" s="17"/>
      <c r="P46" s="11"/>
      <c r="Q46" s="9"/>
      <c r="R46" s="9"/>
    </row>
    <row r="47" spans="1:18" ht="6" customHeight="1" x14ac:dyDescent="0.25">
      <c r="A47" s="28"/>
      <c r="B47" s="80"/>
      <c r="C47" s="69"/>
      <c r="D47" s="80"/>
      <c r="E47" s="69"/>
      <c r="F47" s="80"/>
      <c r="G47" s="69"/>
      <c r="H47" s="80"/>
      <c r="I47" s="69"/>
      <c r="J47" s="80"/>
      <c r="K47" s="69"/>
      <c r="L47" s="80"/>
      <c r="M47" s="68"/>
      <c r="N47" s="81"/>
      <c r="O47" s="29"/>
      <c r="P47" s="28"/>
      <c r="Q47" s="31"/>
      <c r="R47" s="31"/>
    </row>
    <row r="48" spans="1:18" x14ac:dyDescent="0.25">
      <c r="A48" s="32" t="s">
        <v>11</v>
      </c>
      <c r="B48" s="82">
        <v>10659802115.886</v>
      </c>
      <c r="C48" s="82"/>
      <c r="D48" s="82">
        <v>10103263829</v>
      </c>
      <c r="E48" s="82"/>
      <c r="F48" s="82">
        <f>B48-D48</f>
        <v>556538286.88599968</v>
      </c>
      <c r="G48" s="82"/>
      <c r="H48" s="51">
        <f>IF(D48=0,"n/a",IF(AND(F48/D48&lt;1,F48/D48&gt;-1),F48/D48,"n/a"))</f>
        <v>5.5084999887712989E-2</v>
      </c>
      <c r="I48" s="82"/>
      <c r="J48" s="82">
        <v>10774184268.860001</v>
      </c>
      <c r="K48" s="82"/>
      <c r="L48" s="82">
        <f>+B48-J48</f>
        <v>-114382152.97400093</v>
      </c>
      <c r="M48" s="83"/>
      <c r="N48" s="51">
        <f>IF(J48=0,"n/a",IF(AND(L48/J48&lt;1,L48/J48&gt;-1),L48/J48,"n/a"))</f>
        <v>-1.061631675491137E-2</v>
      </c>
      <c r="O48" s="84"/>
      <c r="P48" s="28"/>
      <c r="Q48" s="31"/>
      <c r="R48" s="31"/>
    </row>
    <row r="49" spans="1:18" ht="12.75" customHeight="1" x14ac:dyDescent="0.25">
      <c r="A49" s="32" t="s">
        <v>12</v>
      </c>
      <c r="B49" s="82">
        <v>9038970297.9279995</v>
      </c>
      <c r="C49" s="82"/>
      <c r="D49" s="82">
        <v>9322830955</v>
      </c>
      <c r="E49" s="82"/>
      <c r="F49" s="82">
        <f>B49-D49</f>
        <v>-283860657.0720005</v>
      </c>
      <c r="G49" s="82"/>
      <c r="H49" s="51">
        <f>IF(D49=0,"n/a",IF(AND(F49/D49&lt;1,F49/D49&gt;-1),F49/D49,"n/a"))</f>
        <v>-3.0447903479335424E-2</v>
      </c>
      <c r="I49" s="82"/>
      <c r="J49" s="82">
        <v>9037633151.9559994</v>
      </c>
      <c r="K49" s="82"/>
      <c r="L49" s="82">
        <f>+B49-J49</f>
        <v>1337145.9720001221</v>
      </c>
      <c r="M49" s="83"/>
      <c r="N49" s="51">
        <f>IF(J49=0,"n/a",IF(AND(L49/J49&lt;1,L49/J49&gt;-1),L49/J49,"n/a"))</f>
        <v>1.4795311444022551E-4</v>
      </c>
      <c r="O49" s="84"/>
      <c r="P49" s="28"/>
      <c r="Q49" s="31"/>
      <c r="R49" s="31"/>
    </row>
    <row r="50" spans="1:18" x14ac:dyDescent="0.25">
      <c r="A50" s="32" t="s">
        <v>13</v>
      </c>
      <c r="B50" s="82">
        <v>1213660053.947</v>
      </c>
      <c r="C50" s="82"/>
      <c r="D50" s="82">
        <v>1271240005</v>
      </c>
      <c r="E50" s="82"/>
      <c r="F50" s="82">
        <f>B50-D50</f>
        <v>-57579951.052999973</v>
      </c>
      <c r="G50" s="82"/>
      <c r="H50" s="51">
        <f>IF(D50=0,"n/a",IF(AND(F50/D50&lt;1,F50/D50&gt;-1),F50/D50,"n/a"))</f>
        <v>-4.5294319582870564E-2</v>
      </c>
      <c r="I50" s="82"/>
      <c r="J50" s="82">
        <v>1229638426.8429999</v>
      </c>
      <c r="K50" s="82"/>
      <c r="L50" s="82">
        <f>+B50-J50</f>
        <v>-15978372.895999908</v>
      </c>
      <c r="M50" s="83"/>
      <c r="N50" s="51">
        <f>IF(J50=0,"n/a",IF(AND(L50/J50&lt;1,L50/J50&gt;-1),L50/J50,"n/a"))</f>
        <v>-1.2994366918918698E-2</v>
      </c>
      <c r="O50" s="84"/>
      <c r="P50" s="28"/>
      <c r="Q50" s="31"/>
      <c r="R50" s="31"/>
    </row>
    <row r="51" spans="1:18" x14ac:dyDescent="0.25">
      <c r="A51" s="32" t="s">
        <v>14</v>
      </c>
      <c r="B51" s="82">
        <v>78578803.996000007</v>
      </c>
      <c r="C51" s="82"/>
      <c r="D51" s="82">
        <v>81218121</v>
      </c>
      <c r="E51" s="82"/>
      <c r="F51" s="82">
        <f>B51-D51</f>
        <v>-2639317.0039999932</v>
      </c>
      <c r="G51" s="82"/>
      <c r="H51" s="51">
        <f>IF(D51=0,"n/a",IF(AND(F51/D51&lt;1,F51/D51&gt;-1),F51/D51,"n/a"))</f>
        <v>-3.2496651874031821E-2</v>
      </c>
      <c r="I51" s="82"/>
      <c r="J51" s="82">
        <v>81636083.638999999</v>
      </c>
      <c r="K51" s="82"/>
      <c r="L51" s="82">
        <f>+B51-J51</f>
        <v>-3057279.6429999918</v>
      </c>
      <c r="M51" s="83"/>
      <c r="N51" s="51">
        <f>IF(J51=0,"n/a",IF(AND(L51/J51&lt;1,L51/J51&gt;-1),L51/J51,"n/a"))</f>
        <v>-3.7450101802034973E-2</v>
      </c>
      <c r="O51" s="84"/>
      <c r="P51" s="85"/>
      <c r="Q51" s="31"/>
      <c r="R51" s="31"/>
    </row>
    <row r="52" spans="1:18" ht="12.75" customHeight="1" x14ac:dyDescent="0.25">
      <c r="A52" s="32" t="s">
        <v>15</v>
      </c>
      <c r="B52" s="82">
        <v>7215882</v>
      </c>
      <c r="C52" s="86"/>
      <c r="D52" s="82">
        <v>463119090</v>
      </c>
      <c r="E52" s="86"/>
      <c r="F52" s="82">
        <f>B52-D52</f>
        <v>-455903208</v>
      </c>
      <c r="G52" s="86"/>
      <c r="H52" s="51">
        <f>IF(D52=0,"n/a",IF(AND(F52/D52&lt;1,F52/D52&gt;-1),F52/D52,"n/a"))</f>
        <v>-0.98441894934626861</v>
      </c>
      <c r="I52" s="86"/>
      <c r="J52" s="82">
        <v>7360058</v>
      </c>
      <c r="K52" s="86"/>
      <c r="L52" s="82">
        <f>+B52-J52</f>
        <v>-144176</v>
      </c>
      <c r="M52" s="87"/>
      <c r="N52" s="51">
        <f>IF(J52=0,"n/a",IF(AND(L52/J52&lt;1,L52/J52&gt;-1),L52/J52,"n/a"))</f>
        <v>-1.9588976065134271E-2</v>
      </c>
      <c r="O52" s="84"/>
      <c r="P52" s="28"/>
      <c r="Q52" s="31"/>
      <c r="R52" s="31"/>
    </row>
    <row r="53" spans="1:18" ht="6" customHeight="1" x14ac:dyDescent="0.25">
      <c r="A53" s="28"/>
      <c r="B53" s="88"/>
      <c r="C53" s="89"/>
      <c r="D53" s="88"/>
      <c r="E53" s="89"/>
      <c r="F53" s="88"/>
      <c r="G53" s="89"/>
      <c r="H53" s="88"/>
      <c r="I53" s="89"/>
      <c r="J53" s="88"/>
      <c r="K53" s="89"/>
      <c r="L53" s="88"/>
      <c r="M53" s="90"/>
      <c r="N53" s="91"/>
      <c r="O53" s="9"/>
      <c r="P53" s="9"/>
      <c r="Q53" s="9"/>
      <c r="R53" s="9"/>
    </row>
    <row r="54" spans="1:18" ht="12.75" customHeight="1" x14ac:dyDescent="0.25">
      <c r="A54" s="47" t="s">
        <v>17</v>
      </c>
      <c r="B54" s="92">
        <f>SUM(B48:B53)</f>
        <v>20998227153.756996</v>
      </c>
      <c r="C54" s="82"/>
      <c r="D54" s="92">
        <f>SUM(D48:D53)</f>
        <v>21241672000</v>
      </c>
      <c r="E54" s="82"/>
      <c r="F54" s="92">
        <f>SUM(F48:F53)</f>
        <v>-243444846.24300081</v>
      </c>
      <c r="G54" s="82"/>
      <c r="H54" s="49">
        <f>IF(D54=0,"n/a",IF(AND(F54/D54&lt;1,F54/D54&gt;-1),F54/D54,"n/a"))</f>
        <v>-1.1460719581914306E-2</v>
      </c>
      <c r="I54" s="82"/>
      <c r="J54" s="92">
        <f>SUM(J48:J53)</f>
        <v>21130451989.298</v>
      </c>
      <c r="K54" s="82"/>
      <c r="L54" s="92">
        <f>SUM(L48:L53)</f>
        <v>-132224835.54100071</v>
      </c>
      <c r="M54" s="83"/>
      <c r="N54" s="49">
        <f>IF(J54=0,"n/a",IF(AND(L54/J54&lt;1,L54/J54&gt;-1),L54/J54,"n/a"))</f>
        <v>-6.2575488497817744E-3</v>
      </c>
      <c r="O54" s="84"/>
      <c r="P54" s="31"/>
      <c r="Q54" s="31"/>
      <c r="R54" s="31"/>
    </row>
    <row r="55" spans="1:18" x14ac:dyDescent="0.25">
      <c r="A55" s="32" t="s">
        <v>18</v>
      </c>
      <c r="B55" s="82">
        <v>1993600694.7260001</v>
      </c>
      <c r="C55" s="82">
        <v>2203127929</v>
      </c>
      <c r="D55" s="82">
        <v>2203127929</v>
      </c>
      <c r="E55" s="86"/>
      <c r="F55" s="82">
        <f>B55-D55</f>
        <v>-209527234.27399993</v>
      </c>
      <c r="G55" s="86"/>
      <c r="H55" s="51">
        <f>IF(D55=0,"n/a",IF(AND(F55/D55&lt;1,F55/D55&gt;-1),F55/D55,"n/a"))</f>
        <v>-9.5104433798859953E-2</v>
      </c>
      <c r="I55" s="86"/>
      <c r="J55" s="82">
        <v>2040957702.0580001</v>
      </c>
      <c r="K55" s="86"/>
      <c r="L55" s="82">
        <f>+B55-J55</f>
        <v>-47357007.332000017</v>
      </c>
      <c r="M55" s="87"/>
      <c r="N55" s="51">
        <f>IF(J55=0,"n/a",IF(AND(L55/J55&lt;1,L55/J55&gt;-1),L55/J55,"n/a"))</f>
        <v>-2.3203326205265093E-2</v>
      </c>
      <c r="O55" s="84"/>
      <c r="P55" s="28"/>
      <c r="Q55" s="31"/>
      <c r="R55" s="31"/>
    </row>
    <row r="56" spans="1:18" x14ac:dyDescent="0.25">
      <c r="A56" s="32" t="s">
        <v>19</v>
      </c>
      <c r="B56" s="82">
        <v>2518697824</v>
      </c>
      <c r="C56" s="86"/>
      <c r="D56" s="82">
        <v>0</v>
      </c>
      <c r="E56" s="86"/>
      <c r="F56" s="82">
        <f>B56-D56</f>
        <v>2518697824</v>
      </c>
      <c r="G56" s="86"/>
      <c r="H56" s="51" t="str">
        <f>IF(D56=0,"n/a",IF(AND(F56/D56&lt;1,F56/D56&gt;-1),F56/D56,"n/a"))</f>
        <v>n/a</v>
      </c>
      <c r="I56" s="86"/>
      <c r="J56" s="82">
        <v>2405608428</v>
      </c>
      <c r="K56" s="86"/>
      <c r="L56" s="82">
        <f>+B56-J56</f>
        <v>113089396</v>
      </c>
      <c r="M56" s="87"/>
      <c r="N56" s="51">
        <f>IF(J56=0,"n/a",IF(AND(L56/J56&lt;1,L56/J56&gt;-1),L56/J56,"n/a"))</f>
        <v>4.701072488926282E-2</v>
      </c>
      <c r="O56" s="84"/>
      <c r="P56" s="28"/>
      <c r="Q56" s="31"/>
      <c r="R56" s="31"/>
    </row>
    <row r="57" spans="1:18" ht="6" customHeight="1" x14ac:dyDescent="0.25">
      <c r="A57" s="9"/>
      <c r="B57" s="93"/>
      <c r="C57" s="82"/>
      <c r="D57" s="93"/>
      <c r="E57" s="82"/>
      <c r="F57" s="93"/>
      <c r="G57" s="82"/>
      <c r="H57" s="93"/>
      <c r="I57" s="82"/>
      <c r="J57" s="93"/>
      <c r="K57" s="82"/>
      <c r="L57" s="93"/>
      <c r="M57" s="83"/>
      <c r="N57" s="94"/>
      <c r="O57" s="9"/>
      <c r="P57" s="9"/>
      <c r="Q57" s="9"/>
      <c r="R57" s="9"/>
    </row>
    <row r="58" spans="1:18" ht="13.8" thickBot="1" x14ac:dyDescent="0.3">
      <c r="A58" s="47" t="s">
        <v>39</v>
      </c>
      <c r="B58" s="95">
        <f>SUM(B54:B56)</f>
        <v>25510525672.482998</v>
      </c>
      <c r="C58" s="82"/>
      <c r="D58" s="95">
        <f>SUM(D54:D56)</f>
        <v>23444799929</v>
      </c>
      <c r="E58" s="82"/>
      <c r="F58" s="95">
        <f>SUM(F54:F56)</f>
        <v>2065725743.4829993</v>
      </c>
      <c r="G58" s="82"/>
      <c r="H58" s="62">
        <f>IF(D58=0,"n/a",IF(AND(F58/D58&lt;1,F58/D58&gt;-1),F58/D58,"n/a"))</f>
        <v>8.8110188602113171E-2</v>
      </c>
      <c r="I58" s="82"/>
      <c r="J58" s="95">
        <f>SUM(J54:J56)</f>
        <v>25577018119.355999</v>
      </c>
      <c r="K58" s="82"/>
      <c r="L58" s="95">
        <f>SUM(L54:L56)</f>
        <v>-66492446.873000741</v>
      </c>
      <c r="M58" s="83"/>
      <c r="N58" s="62">
        <f>IF(J58=0,"n/a",IF(AND(L58/J58&lt;1,L58/J58&gt;-1),L58/J58,"n/a"))</f>
        <v>-2.5996950294483721E-3</v>
      </c>
      <c r="O58" s="84"/>
      <c r="P58" s="31"/>
      <c r="Q58" s="31"/>
      <c r="R58" s="31"/>
    </row>
    <row r="59" spans="1:18" ht="13.8" thickTop="1" x14ac:dyDescent="0.25">
      <c r="A59" s="11"/>
      <c r="B59" s="96"/>
      <c r="C59" s="73"/>
      <c r="D59" s="96"/>
      <c r="E59" s="73"/>
      <c r="F59" s="96"/>
      <c r="G59" s="97"/>
      <c r="H59" s="96"/>
      <c r="I59" s="73"/>
      <c r="J59" s="96"/>
      <c r="K59" s="73"/>
      <c r="L59" s="96"/>
      <c r="M59" s="98"/>
      <c r="N59" s="99"/>
      <c r="O59" s="77"/>
      <c r="P59" s="9"/>
      <c r="Q59" s="9"/>
      <c r="R59" s="9"/>
    </row>
    <row r="60" spans="1:18" x14ac:dyDescent="0.25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</row>
    <row r="61" spans="1:18" x14ac:dyDescent="0.25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</row>
  </sheetData>
  <mergeCells count="1">
    <mergeCell ref="A61:R61"/>
  </mergeCells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96F65F3F3F1F469CE17DEEAF0C4C0A" ma:contentTypeVersion="76" ma:contentTypeDescription="" ma:contentTypeScope="" ma:versionID="c2b6f0d6ed695d019345294cfc78dd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67AB6A-E4A4-4893-8EF7-93DA93DF1B98}"/>
</file>

<file path=customXml/itemProps2.xml><?xml version="1.0" encoding="utf-8"?>
<ds:datastoreItem xmlns:ds="http://schemas.openxmlformats.org/officeDocument/2006/customXml" ds:itemID="{3277B028-45F0-4529-94B7-94874DBA0C3F}"/>
</file>

<file path=customXml/itemProps3.xml><?xml version="1.0" encoding="utf-8"?>
<ds:datastoreItem xmlns:ds="http://schemas.openxmlformats.org/officeDocument/2006/customXml" ds:itemID="{0833F229-A949-4310-A1A8-4F3AF771B465}"/>
</file>

<file path=customXml/itemProps4.xml><?xml version="1.0" encoding="utf-8"?>
<ds:datastoreItem xmlns:ds="http://schemas.openxmlformats.org/officeDocument/2006/customXml" ds:itemID="{3BD9CCBB-47E3-4199-90FF-1E43CC2C3A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SOE 4-2018</vt:lpstr>
      <vt:lpstr>SOE 5-2018</vt:lpstr>
      <vt:lpstr>SOE 6-2018</vt:lpstr>
      <vt:lpstr>SOE 12ME 6-2018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npeder</cp:lastModifiedBy>
  <cp:lastPrinted>2018-08-09T21:21:03Z</cp:lastPrinted>
  <dcterms:created xsi:type="dcterms:W3CDTF">2018-07-17T18:37:04Z</dcterms:created>
  <dcterms:modified xsi:type="dcterms:W3CDTF">2018-08-09T21:21:12Z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0x0101006E56B4D1795A2E4DB2F0B01679ED314A00BD96F65F3F3F1F469CE17DEEAF0C4C0A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