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xl/externalLinks/externalLink3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20" windowWidth="22980" windowHeight="10584"/>
  </bookViews>
  <sheets>
    <sheet name="SOG 7-2017" sheetId="4" r:id="rId1"/>
    <sheet name="SOG 8-2017" sheetId="3" r:id="rId2"/>
    <sheet name="SOG 9-2017" sheetId="2" r:id="rId3"/>
    <sheet name="SOG 12ME 9-2017" sheetId="1" r:id="rId4"/>
  </sheets>
  <externalReferences>
    <externalReference r:id="rId5"/>
    <externalReference r:id="rId6"/>
    <externalReference r:id="rId7"/>
  </externalReferences>
  <definedNames>
    <definedName name="CurrQtr">'[1]Inc Stmt'!$AJ$222</definedName>
    <definedName name="Data.Avg">'[1]Avg Amts'!$A$5:$BP$34</definedName>
    <definedName name="Data.Qtrs.Avg">'[1]Avg Amts'!$A$5:$IV$5</definedName>
    <definedName name="MTD_Format">[2]Mthly!$B$11:$D$11,[2]Mthly!$B$31:$D$31</definedName>
    <definedName name="_xlnm.Print_Area" localSheetId="3">'SOG 12ME 9-2017'!$A$1:$W$70</definedName>
    <definedName name="_xlnm.Print_Area" localSheetId="0">'SOG 7-2017'!$A$1:$W$70</definedName>
    <definedName name="_xlnm.Print_Area" localSheetId="1">'SOG 8-2017'!$A$1:$W$70</definedName>
    <definedName name="_xlnm.Print_Area" localSheetId="2">'SOG 9-2017'!$A$1:$W$70</definedName>
    <definedName name="RdSch_CY">'[3]INPUT TAB'!#REF!</definedName>
    <definedName name="RdSch_PY">'[3]INPUT TAB'!#REF!</definedName>
    <definedName name="RdSch_PY2">'[3]INPUT TAB'!#REF!</definedName>
    <definedName name="Therm_upload" localSheetId="0">#REF!</definedName>
    <definedName name="Therm_upload" localSheetId="1">#REF!</definedName>
    <definedName name="Therm_upload">#REF!</definedName>
    <definedName name="wrn.Customer._.Counts._.Electric." localSheetId="3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0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2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3" hidden="1">{#N/A,#N/A,FALSE,"Pg 6b CustCount_Gas";#N/A,#N/A,FALSE,"QA";#N/A,#N/A,FALSE,"Report";#N/A,#N/A,FALSE,"forecast"}</definedName>
    <definedName name="wrn.Customer._.Counts._.Gas." localSheetId="0" hidden="1">{#N/A,#N/A,FALSE,"Pg 6b CustCount_Gas";#N/A,#N/A,FALSE,"QA";#N/A,#N/A,FALSE,"Report";#N/A,#N/A,FALSE,"forecast"}</definedName>
    <definedName name="wrn.Customer._.Counts._.Gas." localSheetId="1" hidden="1">{#N/A,#N/A,FALSE,"Pg 6b CustCount_Gas";#N/A,#N/A,FALSE,"QA";#N/A,#N/A,FALSE,"Report";#N/A,#N/A,FALSE,"forecast"}</definedName>
    <definedName name="wrn.Customer._.Counts._.Gas." localSheetId="2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wrn.MARGIN_WO_QTR." localSheetId="3" hidden="1">{#N/A,#N/A,FALSE,"Month ";#N/A,#N/A,FALSE,"YTD";#N/A,#N/A,FALSE,"12 mo ended"}</definedName>
    <definedName name="wrn.MARGIN_WO_QTR." localSheetId="0" hidden="1">{#N/A,#N/A,FALSE,"Month ";#N/A,#N/A,FALSE,"YTD";#N/A,#N/A,FALSE,"12 mo ended"}</definedName>
    <definedName name="wrn.MARGIN_WO_QTR." localSheetId="1" hidden="1">{#N/A,#N/A,FALSE,"Month ";#N/A,#N/A,FALSE,"YTD";#N/A,#N/A,FALSE,"12 mo ended"}</definedName>
    <definedName name="wrn.MARGIN_WO_QTR." localSheetId="2" hidden="1">{#N/A,#N/A,FALSE,"Month ";#N/A,#N/A,FALSE,"YTD";#N/A,#N/A,FALSE,"12 mo ended"}</definedName>
    <definedName name="wrn.MARGIN_WO_QTR." hidden="1">{#N/A,#N/A,FALSE,"Month ";#N/A,#N/A,FALSE,"YTD";#N/A,#N/A,FALSE,"12 mo ended"}</definedName>
    <definedName name="YTD_Format">[2]YTD!$B$13:$D$13,[2]YTD!$B$32:$D$32</definedName>
  </definedNames>
  <calcPr calcId="145621" calcMode="autoNoTable"/>
</workbook>
</file>

<file path=xl/calcChain.xml><?xml version="1.0" encoding="utf-8"?>
<calcChain xmlns="http://schemas.openxmlformats.org/spreadsheetml/2006/main">
  <c r="M8" i="4" l="1"/>
  <c r="W8" i="4" s="1"/>
  <c r="S8" i="4"/>
  <c r="I10" i="4"/>
  <c r="K10" i="4" s="1"/>
  <c r="O10" i="4"/>
  <c r="Q10" i="4" s="1"/>
  <c r="S10" i="4"/>
  <c r="U10" i="4"/>
  <c r="W10" i="4"/>
  <c r="I11" i="4"/>
  <c r="K11" i="4"/>
  <c r="O11" i="4"/>
  <c r="Q11" i="4"/>
  <c r="S11" i="4"/>
  <c r="U11" i="4"/>
  <c r="W11" i="4"/>
  <c r="I12" i="4"/>
  <c r="K12" i="4" s="1"/>
  <c r="O12" i="4"/>
  <c r="Q12" i="4" s="1"/>
  <c r="S12" i="4"/>
  <c r="U12" i="4"/>
  <c r="W12" i="4"/>
  <c r="E14" i="4"/>
  <c r="G14" i="4"/>
  <c r="K14" i="4" s="1"/>
  <c r="I14" i="4"/>
  <c r="M14" i="4"/>
  <c r="M22" i="4" s="1"/>
  <c r="O14" i="4"/>
  <c r="Q14" i="4"/>
  <c r="I17" i="4"/>
  <c r="K17" i="4"/>
  <c r="O17" i="4"/>
  <c r="Q17" i="4" s="1"/>
  <c r="S17" i="4"/>
  <c r="U17" i="4"/>
  <c r="W17" i="4"/>
  <c r="I18" i="4"/>
  <c r="K18" i="4"/>
  <c r="O18" i="4"/>
  <c r="Q18" i="4" s="1"/>
  <c r="S18" i="4"/>
  <c r="U18" i="4"/>
  <c r="W18" i="4"/>
  <c r="E20" i="4"/>
  <c r="I20" i="4" s="1"/>
  <c r="G20" i="4"/>
  <c r="K20" i="4" s="1"/>
  <c r="M20" i="4"/>
  <c r="Q20" i="4" s="1"/>
  <c r="O20" i="4"/>
  <c r="E22" i="4"/>
  <c r="G22" i="4"/>
  <c r="I25" i="4"/>
  <c r="K25" i="4"/>
  <c r="O25" i="4"/>
  <c r="Q25" i="4"/>
  <c r="S25" i="4"/>
  <c r="U25" i="4"/>
  <c r="W25" i="4"/>
  <c r="I26" i="4"/>
  <c r="K26" i="4" s="1"/>
  <c r="O26" i="4"/>
  <c r="Q26" i="4"/>
  <c r="S26" i="4"/>
  <c r="U26" i="4"/>
  <c r="W26" i="4"/>
  <c r="E28" i="4"/>
  <c r="I28" i="4" s="1"/>
  <c r="G28" i="4"/>
  <c r="M28" i="4"/>
  <c r="W28" i="4"/>
  <c r="I32" i="4"/>
  <c r="K32" i="4"/>
  <c r="O32" i="4"/>
  <c r="Q32" i="4"/>
  <c r="I33" i="4"/>
  <c r="K33" i="4"/>
  <c r="O33" i="4"/>
  <c r="Q33" i="4"/>
  <c r="I48" i="4"/>
  <c r="K48" i="4"/>
  <c r="O48" i="4"/>
  <c r="Q48" i="4" s="1"/>
  <c r="I49" i="4"/>
  <c r="K49" i="4" s="1"/>
  <c r="O49" i="4"/>
  <c r="Q49" i="4" s="1"/>
  <c r="I50" i="4"/>
  <c r="K50" i="4"/>
  <c r="O50" i="4"/>
  <c r="Q50" i="4" s="1"/>
  <c r="E52" i="4"/>
  <c r="S14" i="4" s="1"/>
  <c r="G52" i="4"/>
  <c r="U14" i="4" s="1"/>
  <c r="I52" i="4"/>
  <c r="M52" i="4"/>
  <c r="O52" i="4"/>
  <c r="Q52" i="4"/>
  <c r="I55" i="4"/>
  <c r="K55" i="4" s="1"/>
  <c r="O55" i="4"/>
  <c r="Q55" i="4"/>
  <c r="I56" i="4"/>
  <c r="K56" i="4" s="1"/>
  <c r="O56" i="4"/>
  <c r="Q56" i="4"/>
  <c r="E58" i="4"/>
  <c r="O58" i="4" s="1"/>
  <c r="G58" i="4"/>
  <c r="M58" i="4"/>
  <c r="W20" i="4" s="1"/>
  <c r="M60" i="4"/>
  <c r="I63" i="4"/>
  <c r="K63" i="4"/>
  <c r="O63" i="4"/>
  <c r="Q63" i="4"/>
  <c r="I64" i="4"/>
  <c r="K64" i="4"/>
  <c r="O64" i="4"/>
  <c r="Q64" i="4"/>
  <c r="E66" i="4"/>
  <c r="G66" i="4"/>
  <c r="U28" i="4" s="1"/>
  <c r="M66" i="4"/>
  <c r="O66" i="4"/>
  <c r="Q22" i="4" l="1"/>
  <c r="W22" i="4"/>
  <c r="Q66" i="4"/>
  <c r="E60" i="4"/>
  <c r="O60" i="4" s="1"/>
  <c r="Q60" i="4" s="1"/>
  <c r="O28" i="4"/>
  <c r="I22" i="4"/>
  <c r="Q58" i="4"/>
  <c r="I58" i="4"/>
  <c r="K58" i="4" s="1"/>
  <c r="Q28" i="4"/>
  <c r="O22" i="4"/>
  <c r="S20" i="4"/>
  <c r="I66" i="4"/>
  <c r="K66" i="4" s="1"/>
  <c r="U20" i="4"/>
  <c r="W14" i="4"/>
  <c r="K28" i="4"/>
  <c r="K22" i="4"/>
  <c r="M68" i="4"/>
  <c r="G30" i="4"/>
  <c r="S28" i="4"/>
  <c r="G60" i="4"/>
  <c r="K52" i="4"/>
  <c r="M30" i="4"/>
  <c r="E30" i="4"/>
  <c r="E68" i="4" l="1"/>
  <c r="S30" i="4" s="1"/>
  <c r="S22" i="4"/>
  <c r="G68" i="4"/>
  <c r="U22" i="4"/>
  <c r="K30" i="4"/>
  <c r="G35" i="4"/>
  <c r="W30" i="4"/>
  <c r="Q30" i="4"/>
  <c r="M35" i="4"/>
  <c r="O30" i="4"/>
  <c r="I30" i="4"/>
  <c r="E35" i="4"/>
  <c r="O68" i="4"/>
  <c r="Q68" i="4" s="1"/>
  <c r="I60" i="4"/>
  <c r="K60" i="4" s="1"/>
  <c r="I68" i="4" l="1"/>
  <c r="I35" i="4"/>
  <c r="O35" i="4"/>
  <c r="Q35" i="4" s="1"/>
  <c r="U30" i="4"/>
  <c r="K68" i="4"/>
  <c r="K35" i="4"/>
  <c r="M8" i="3" l="1"/>
  <c r="S8" i="3"/>
  <c r="W8" i="3"/>
  <c r="I10" i="3"/>
  <c r="K10" i="3" s="1"/>
  <c r="O10" i="3"/>
  <c r="Q10" i="3"/>
  <c r="S10" i="3"/>
  <c r="U10" i="3"/>
  <c r="W10" i="3"/>
  <c r="I11" i="3"/>
  <c r="K11" i="3"/>
  <c r="O11" i="3"/>
  <c r="Q11" i="3" s="1"/>
  <c r="S11" i="3"/>
  <c r="U11" i="3"/>
  <c r="W11" i="3"/>
  <c r="I12" i="3"/>
  <c r="K12" i="3" s="1"/>
  <c r="O12" i="3"/>
  <c r="Q12" i="3" s="1"/>
  <c r="S12" i="3"/>
  <c r="U12" i="3"/>
  <c r="W12" i="3"/>
  <c r="E14" i="3"/>
  <c r="G14" i="3"/>
  <c r="K14" i="3" s="1"/>
  <c r="I14" i="3"/>
  <c r="M14" i="3"/>
  <c r="M22" i="3" s="1"/>
  <c r="O14" i="3"/>
  <c r="Q14" i="3"/>
  <c r="I17" i="3"/>
  <c r="K17" i="3"/>
  <c r="O17" i="3"/>
  <c r="Q17" i="3" s="1"/>
  <c r="S17" i="3"/>
  <c r="U17" i="3"/>
  <c r="W17" i="3"/>
  <c r="I18" i="3"/>
  <c r="K18" i="3"/>
  <c r="O18" i="3"/>
  <c r="Q18" i="3" s="1"/>
  <c r="S18" i="3"/>
  <c r="U18" i="3"/>
  <c r="W18" i="3"/>
  <c r="E20" i="3"/>
  <c r="I20" i="3" s="1"/>
  <c r="G20" i="3"/>
  <c r="K20" i="3" s="1"/>
  <c r="M20" i="3"/>
  <c r="Q20" i="3" s="1"/>
  <c r="O20" i="3"/>
  <c r="E22" i="3"/>
  <c r="G22" i="3"/>
  <c r="I25" i="3"/>
  <c r="K25" i="3"/>
  <c r="O25" i="3"/>
  <c r="Q25" i="3"/>
  <c r="S25" i="3"/>
  <c r="U25" i="3"/>
  <c r="W25" i="3"/>
  <c r="I26" i="3"/>
  <c r="K26" i="3" s="1"/>
  <c r="O26" i="3"/>
  <c r="Q26" i="3"/>
  <c r="S26" i="3"/>
  <c r="U26" i="3"/>
  <c r="W26" i="3"/>
  <c r="E28" i="3"/>
  <c r="I28" i="3" s="1"/>
  <c r="G28" i="3"/>
  <c r="M28" i="3"/>
  <c r="W28" i="3"/>
  <c r="I32" i="3"/>
  <c r="K32" i="3"/>
  <c r="O32" i="3"/>
  <c r="Q32" i="3"/>
  <c r="I33" i="3"/>
  <c r="K33" i="3"/>
  <c r="O33" i="3"/>
  <c r="Q33" i="3"/>
  <c r="I48" i="3"/>
  <c r="K48" i="3"/>
  <c r="O48" i="3"/>
  <c r="Q48" i="3" s="1"/>
  <c r="I49" i="3"/>
  <c r="K49" i="3" s="1"/>
  <c r="O49" i="3"/>
  <c r="Q49" i="3" s="1"/>
  <c r="I50" i="3"/>
  <c r="K50" i="3"/>
  <c r="O50" i="3"/>
  <c r="Q50" i="3" s="1"/>
  <c r="E52" i="3"/>
  <c r="S14" i="3" s="1"/>
  <c r="G52" i="3"/>
  <c r="U14" i="3" s="1"/>
  <c r="I52" i="3"/>
  <c r="M52" i="3"/>
  <c r="W14" i="3" s="1"/>
  <c r="O52" i="3"/>
  <c r="Q52" i="3"/>
  <c r="I55" i="3"/>
  <c r="K55" i="3" s="1"/>
  <c r="O55" i="3"/>
  <c r="Q55" i="3"/>
  <c r="I56" i="3"/>
  <c r="K56" i="3" s="1"/>
  <c r="O56" i="3"/>
  <c r="Q56" i="3"/>
  <c r="E58" i="3"/>
  <c r="O58" i="3" s="1"/>
  <c r="G58" i="3"/>
  <c r="M58" i="3"/>
  <c r="W20" i="3" s="1"/>
  <c r="M60" i="3"/>
  <c r="I63" i="3"/>
  <c r="K63" i="3"/>
  <c r="O63" i="3"/>
  <c r="Q63" i="3"/>
  <c r="I64" i="3"/>
  <c r="K64" i="3"/>
  <c r="O64" i="3"/>
  <c r="Q64" i="3"/>
  <c r="E66" i="3"/>
  <c r="G66" i="3"/>
  <c r="M66" i="3"/>
  <c r="O66" i="3"/>
  <c r="Q22" i="3" l="1"/>
  <c r="O22" i="3"/>
  <c r="E60" i="3"/>
  <c r="O60" i="3" s="1"/>
  <c r="Q60" i="3" s="1"/>
  <c r="O28" i="3"/>
  <c r="I58" i="3"/>
  <c r="K58" i="3" s="1"/>
  <c r="Q28" i="3"/>
  <c r="S20" i="3"/>
  <c r="Q66" i="3"/>
  <c r="I22" i="3"/>
  <c r="K22" i="3" s="1"/>
  <c r="Q58" i="3"/>
  <c r="I66" i="3"/>
  <c r="U20" i="3"/>
  <c r="K66" i="3"/>
  <c r="K28" i="3"/>
  <c r="W22" i="3"/>
  <c r="G30" i="3"/>
  <c r="S28" i="3"/>
  <c r="S22" i="3"/>
  <c r="U28" i="3"/>
  <c r="M68" i="3"/>
  <c r="G60" i="3"/>
  <c r="I60" i="3" s="1"/>
  <c r="K52" i="3"/>
  <c r="M30" i="3"/>
  <c r="E30" i="3"/>
  <c r="M8" i="2"/>
  <c r="W8" i="2" s="1"/>
  <c r="S8" i="2"/>
  <c r="I10" i="2"/>
  <c r="K10" i="2"/>
  <c r="O10" i="2"/>
  <c r="Q10" i="2" s="1"/>
  <c r="S10" i="2"/>
  <c r="U10" i="2"/>
  <c r="W10" i="2"/>
  <c r="I11" i="2"/>
  <c r="K11" i="2"/>
  <c r="O11" i="2"/>
  <c r="Q11" i="2" s="1"/>
  <c r="S11" i="2"/>
  <c r="U11" i="2"/>
  <c r="W11" i="2"/>
  <c r="I12" i="2"/>
  <c r="K12" i="2"/>
  <c r="O12" i="2"/>
  <c r="Q12" i="2"/>
  <c r="S12" i="2"/>
  <c r="U12" i="2"/>
  <c r="W12" i="2"/>
  <c r="E14" i="2"/>
  <c r="G14" i="2"/>
  <c r="M14" i="2"/>
  <c r="I17" i="2"/>
  <c r="K17" i="2"/>
  <c r="O17" i="2"/>
  <c r="Q17" i="2" s="1"/>
  <c r="S17" i="2"/>
  <c r="U17" i="2"/>
  <c r="W17" i="2"/>
  <c r="I18" i="2"/>
  <c r="K18" i="2" s="1"/>
  <c r="O18" i="2"/>
  <c r="Q18" i="2"/>
  <c r="S18" i="2"/>
  <c r="U18" i="2"/>
  <c r="W18" i="2"/>
  <c r="E20" i="2"/>
  <c r="O20" i="2" s="1"/>
  <c r="G20" i="2"/>
  <c r="G22" i="2" s="1"/>
  <c r="M20" i="2"/>
  <c r="I25" i="2"/>
  <c r="K25" i="2" s="1"/>
  <c r="O25" i="2"/>
  <c r="Q25" i="2"/>
  <c r="S25" i="2"/>
  <c r="U25" i="2"/>
  <c r="W25" i="2"/>
  <c r="I26" i="2"/>
  <c r="K26" i="2"/>
  <c r="O26" i="2"/>
  <c r="Q26" i="2" s="1"/>
  <c r="S26" i="2"/>
  <c r="U26" i="2"/>
  <c r="W26" i="2"/>
  <c r="E28" i="2"/>
  <c r="G28" i="2"/>
  <c r="I28" i="2"/>
  <c r="M28" i="2"/>
  <c r="O28" i="2" s="1"/>
  <c r="I32" i="2"/>
  <c r="K32" i="2" s="1"/>
  <c r="O32" i="2"/>
  <c r="Q32" i="2" s="1"/>
  <c r="I33" i="2"/>
  <c r="K33" i="2"/>
  <c r="O33" i="2"/>
  <c r="Q33" i="2" s="1"/>
  <c r="I48" i="2"/>
  <c r="K48" i="2"/>
  <c r="O48" i="2"/>
  <c r="Q48" i="2" s="1"/>
  <c r="I49" i="2"/>
  <c r="K49" i="2"/>
  <c r="O49" i="2"/>
  <c r="Q49" i="2" s="1"/>
  <c r="I50" i="2"/>
  <c r="K50" i="2"/>
  <c r="O50" i="2"/>
  <c r="Q50" i="2" s="1"/>
  <c r="E52" i="2"/>
  <c r="G52" i="2"/>
  <c r="U14" i="2" s="1"/>
  <c r="I52" i="2"/>
  <c r="M52" i="2"/>
  <c r="O52" i="2"/>
  <c r="Q52" i="2"/>
  <c r="I55" i="2"/>
  <c r="K55" i="2" s="1"/>
  <c r="O55" i="2"/>
  <c r="Q55" i="2"/>
  <c r="I56" i="2"/>
  <c r="K56" i="2" s="1"/>
  <c r="O56" i="2"/>
  <c r="Q56" i="2"/>
  <c r="E58" i="2"/>
  <c r="O58" i="2" s="1"/>
  <c r="G58" i="2"/>
  <c r="U20" i="2" s="1"/>
  <c r="M58" i="2"/>
  <c r="W20" i="2" s="1"/>
  <c r="I63" i="2"/>
  <c r="K63" i="2"/>
  <c r="O63" i="2"/>
  <c r="Q63" i="2" s="1"/>
  <c r="I64" i="2"/>
  <c r="K64" i="2"/>
  <c r="O64" i="2"/>
  <c r="Q64" i="2" s="1"/>
  <c r="E66" i="2"/>
  <c r="S28" i="2" s="1"/>
  <c r="G66" i="2"/>
  <c r="I66" i="2"/>
  <c r="M66" i="2"/>
  <c r="O66" i="2" s="1"/>
  <c r="G66" i="1"/>
  <c r="M66" i="1"/>
  <c r="K64" i="1"/>
  <c r="U26" i="1"/>
  <c r="Q63" i="1"/>
  <c r="I63" i="1"/>
  <c r="K63" i="1" s="1"/>
  <c r="O63" i="1"/>
  <c r="M58" i="1"/>
  <c r="G58" i="1"/>
  <c r="K56" i="1"/>
  <c r="U18" i="1"/>
  <c r="K55" i="1"/>
  <c r="I55" i="1"/>
  <c r="O55" i="1"/>
  <c r="Q55" i="1" s="1"/>
  <c r="G52" i="1"/>
  <c r="K50" i="1"/>
  <c r="I50" i="1"/>
  <c r="K49" i="1"/>
  <c r="U11" i="1"/>
  <c r="K48" i="1"/>
  <c r="I48" i="1"/>
  <c r="E28" i="1"/>
  <c r="W26" i="1"/>
  <c r="O26" i="1"/>
  <c r="Q26" i="1" s="1"/>
  <c r="I26" i="1"/>
  <c r="U25" i="1"/>
  <c r="G28" i="1"/>
  <c r="U28" i="1" s="1"/>
  <c r="W18" i="1"/>
  <c r="Q18" i="1"/>
  <c r="O18" i="1"/>
  <c r="I18" i="1"/>
  <c r="U17" i="1"/>
  <c r="G14" i="1"/>
  <c r="W11" i="1"/>
  <c r="O11" i="1"/>
  <c r="Q11" i="1" s="1"/>
  <c r="I11" i="1"/>
  <c r="K11" i="1" s="1"/>
  <c r="U10" i="1"/>
  <c r="S10" i="1"/>
  <c r="E68" i="3" l="1"/>
  <c r="W30" i="3"/>
  <c r="O30" i="3"/>
  <c r="Q30" i="3" s="1"/>
  <c r="I30" i="3"/>
  <c r="K30" i="3" s="1"/>
  <c r="E35" i="3"/>
  <c r="G35" i="3"/>
  <c r="G68" i="3"/>
  <c r="U22" i="3"/>
  <c r="K60" i="3"/>
  <c r="M35" i="3"/>
  <c r="O68" i="3"/>
  <c r="Q68" i="3" s="1"/>
  <c r="S30" i="3"/>
  <c r="W28" i="2"/>
  <c r="Q66" i="2"/>
  <c r="K66" i="2"/>
  <c r="G60" i="2"/>
  <c r="U22" i="2" s="1"/>
  <c r="W14" i="2"/>
  <c r="Q28" i="2"/>
  <c r="K28" i="2"/>
  <c r="O14" i="2"/>
  <c r="Q14" i="2" s="1"/>
  <c r="K52" i="2"/>
  <c r="Q20" i="2"/>
  <c r="M60" i="2"/>
  <c r="E60" i="2"/>
  <c r="S20" i="2"/>
  <c r="S14" i="2"/>
  <c r="Q58" i="2"/>
  <c r="I58" i="2"/>
  <c r="K58" i="2" s="1"/>
  <c r="U28" i="2"/>
  <c r="M22" i="2"/>
  <c r="E22" i="2"/>
  <c r="I20" i="2"/>
  <c r="K20" i="2" s="1"/>
  <c r="I14" i="2"/>
  <c r="K14" i="2" s="1"/>
  <c r="G30" i="2"/>
  <c r="K10" i="1"/>
  <c r="O10" i="1"/>
  <c r="I17" i="1"/>
  <c r="K17" i="1" s="1"/>
  <c r="O17" i="1"/>
  <c r="Q17" i="1" s="1"/>
  <c r="I28" i="1"/>
  <c r="Q33" i="1"/>
  <c r="I49" i="1"/>
  <c r="O49" i="1"/>
  <c r="U14" i="1"/>
  <c r="K52" i="1"/>
  <c r="I64" i="1"/>
  <c r="O64" i="1"/>
  <c r="S26" i="1"/>
  <c r="E66" i="1"/>
  <c r="I12" i="1"/>
  <c r="K12" i="1" s="1"/>
  <c r="O12" i="1"/>
  <c r="Q12" i="1" s="1"/>
  <c r="S12" i="1"/>
  <c r="G20" i="1"/>
  <c r="E20" i="1"/>
  <c r="K28" i="1"/>
  <c r="Q32" i="1"/>
  <c r="O33" i="1"/>
  <c r="U12" i="1"/>
  <c r="W25" i="1"/>
  <c r="K26" i="1"/>
  <c r="M28" i="1"/>
  <c r="I32" i="1"/>
  <c r="K32" i="1" s="1"/>
  <c r="O32" i="1"/>
  <c r="I33" i="1"/>
  <c r="E52" i="1"/>
  <c r="M52" i="1"/>
  <c r="W12" i="1"/>
  <c r="I56" i="1"/>
  <c r="O56" i="1"/>
  <c r="Q56" i="1" s="1"/>
  <c r="S18" i="1"/>
  <c r="E58" i="1"/>
  <c r="G60" i="1"/>
  <c r="E14" i="1"/>
  <c r="I10" i="1"/>
  <c r="S17" i="1"/>
  <c r="M14" i="1"/>
  <c r="Q10" i="1"/>
  <c r="W10" i="1"/>
  <c r="S11" i="1"/>
  <c r="W17" i="1"/>
  <c r="K18" i="1"/>
  <c r="M20" i="1"/>
  <c r="I25" i="1"/>
  <c r="K25" i="1" s="1"/>
  <c r="O25" i="1"/>
  <c r="Q25" i="1" s="1"/>
  <c r="S25" i="1"/>
  <c r="K33" i="1"/>
  <c r="Q49" i="1"/>
  <c r="O50" i="1"/>
  <c r="Q50" i="1" s="1"/>
  <c r="Q64" i="1"/>
  <c r="O48" i="1"/>
  <c r="Q48" i="1" s="1"/>
  <c r="U30" i="3" l="1"/>
  <c r="I68" i="3"/>
  <c r="K68" i="3" s="1"/>
  <c r="I35" i="3"/>
  <c r="K35" i="3" s="1"/>
  <c r="O35" i="3"/>
  <c r="Q35" i="3" s="1"/>
  <c r="G68" i="2"/>
  <c r="U30" i="2" s="1"/>
  <c r="O22" i="2"/>
  <c r="Q22" i="2" s="1"/>
  <c r="I22" i="2"/>
  <c r="K22" i="2" s="1"/>
  <c r="E30" i="2"/>
  <c r="G35" i="2"/>
  <c r="M30" i="2"/>
  <c r="S22" i="2"/>
  <c r="I60" i="2"/>
  <c r="K60" i="2" s="1"/>
  <c r="E68" i="2"/>
  <c r="O60" i="2"/>
  <c r="Q60" i="2" s="1"/>
  <c r="M68" i="2"/>
  <c r="W22" i="2"/>
  <c r="G68" i="1"/>
  <c r="I58" i="1"/>
  <c r="K58" i="1" s="1"/>
  <c r="O58" i="1"/>
  <c r="Q58" i="1" s="1"/>
  <c r="S20" i="1"/>
  <c r="W28" i="1"/>
  <c r="I20" i="1"/>
  <c r="O20" i="1"/>
  <c r="Q20" i="1" s="1"/>
  <c r="O28" i="1"/>
  <c r="Q28" i="1" s="1"/>
  <c r="M22" i="1"/>
  <c r="E60" i="1"/>
  <c r="S14" i="1"/>
  <c r="O52" i="1"/>
  <c r="I52" i="1"/>
  <c r="E22" i="1"/>
  <c r="I14" i="1"/>
  <c r="K14" i="1" s="1"/>
  <c r="O14" i="1"/>
  <c r="Q14" i="1" s="1"/>
  <c r="M60" i="1"/>
  <c r="Q52" i="1"/>
  <c r="W14" i="1"/>
  <c r="K20" i="1"/>
  <c r="U20" i="1"/>
  <c r="I66" i="1"/>
  <c r="K66" i="1" s="1"/>
  <c r="O66" i="1"/>
  <c r="Q66" i="1" s="1"/>
  <c r="S28" i="1"/>
  <c r="W20" i="1"/>
  <c r="G22" i="1"/>
  <c r="W30" i="2" l="1"/>
  <c r="M35" i="2"/>
  <c r="O30" i="2"/>
  <c r="Q30" i="2" s="1"/>
  <c r="I30" i="2"/>
  <c r="K30" i="2" s="1"/>
  <c r="E35" i="2"/>
  <c r="O68" i="2"/>
  <c r="Q68" i="2" s="1"/>
  <c r="S30" i="2"/>
  <c r="I68" i="2"/>
  <c r="K68" i="2" s="1"/>
  <c r="G30" i="1"/>
  <c r="E68" i="1"/>
  <c r="S22" i="1"/>
  <c r="I60" i="1"/>
  <c r="K60" i="1" s="1"/>
  <c r="O60" i="1"/>
  <c r="M68" i="1"/>
  <c r="W22" i="1"/>
  <c r="Q60" i="1"/>
  <c r="U22" i="1"/>
  <c r="U30" i="1"/>
  <c r="E30" i="1"/>
  <c r="I22" i="1"/>
  <c r="K22" i="1" s="1"/>
  <c r="O22" i="1"/>
  <c r="Q22" i="1" s="1"/>
  <c r="M30" i="1"/>
  <c r="Q35" i="2" l="1"/>
  <c r="O35" i="2"/>
  <c r="I35" i="2"/>
  <c r="K35" i="2" s="1"/>
  <c r="M35" i="1"/>
  <c r="Q68" i="1"/>
  <c r="W30" i="1"/>
  <c r="S30" i="1"/>
  <c r="O68" i="1"/>
  <c r="I68" i="1"/>
  <c r="K68" i="1" s="1"/>
  <c r="G35" i="1"/>
  <c r="E35" i="1"/>
  <c r="O30" i="1"/>
  <c r="Q30" i="1" s="1"/>
  <c r="I30" i="1"/>
  <c r="K30" i="1" s="1"/>
  <c r="I35" i="1" l="1"/>
  <c r="O35" i="1"/>
  <c r="K35" i="1"/>
  <c r="Q35" i="1"/>
</calcChain>
</file>

<file path=xl/sharedStrings.xml><?xml version="1.0" encoding="utf-8"?>
<sst xmlns="http://schemas.openxmlformats.org/spreadsheetml/2006/main" count="300" uniqueCount="48">
  <si>
    <t>PUGET SOUND ENERGY</t>
  </si>
  <si>
    <t>SUMMARY OF GAS OPERATING REVENUE &amp; THERM SALES</t>
  </si>
  <si>
    <t>INCREASE (DECREASE)</t>
  </si>
  <si>
    <t/>
  </si>
  <si>
    <t>VARIANCE FROM BUDGET</t>
  </si>
  <si>
    <t>REVENUE PER THERM</t>
  </si>
  <si>
    <t>ACTUAL</t>
  </si>
  <si>
    <t>SALE OF GAS - REVENUE</t>
  </si>
  <si>
    <t>BUDGET</t>
  </si>
  <si>
    <t>AMOUNT</t>
  </si>
  <si>
    <t>%</t>
  </si>
  <si>
    <t>Firm Sales Revenue</t>
  </si>
  <si>
    <t>Residential firm</t>
  </si>
  <si>
    <t>Commercial firm</t>
  </si>
  <si>
    <t>Industrial firm</t>
  </si>
  <si>
    <t xml:space="preserve">  Total firm</t>
  </si>
  <si>
    <t>Interruptible Sales Revenue</t>
  </si>
  <si>
    <t>Commercial interruptible</t>
  </si>
  <si>
    <t>Industrial interruptible</t>
  </si>
  <si>
    <t xml:space="preserve">  Total interruptible</t>
  </si>
  <si>
    <t xml:space="preserve">      Total gas sales revenue</t>
  </si>
  <si>
    <t>Transportation Revenue</t>
  </si>
  <si>
    <t>Commercial transportation</t>
  </si>
  <si>
    <t>Industrial transportation</t>
  </si>
  <si>
    <t xml:space="preserve">  Total transportation</t>
  </si>
  <si>
    <t xml:space="preserve">      Total gas revenue</t>
  </si>
  <si>
    <t>Decoupling Revenue</t>
  </si>
  <si>
    <t>Other Operating Revenues</t>
  </si>
  <si>
    <t xml:space="preserve">    Total operating revenues</t>
  </si>
  <si>
    <t>SCH. 81 (Utility Tax &amp; FranFee) in above</t>
  </si>
  <si>
    <t>SCH. 120 (Cons. Tracker Rev) in above</t>
  </si>
  <si>
    <t>Low Income Surcharge included in above</t>
  </si>
  <si>
    <t>SCH. 132 (Merger Rate Credit) in above</t>
  </si>
  <si>
    <t>SCH. 140 (Prop Tax in BillEngy) in above</t>
  </si>
  <si>
    <t>SCH. 141 (Expedt in BillEngy) in above</t>
  </si>
  <si>
    <t>SCH. 142 (Decup in BillEngy) in above</t>
  </si>
  <si>
    <t>SCH. 149 (Pipeline Replacement) in above</t>
  </si>
  <si>
    <t>SALE OF GAS - THERMS</t>
  </si>
  <si>
    <t>Firm Sales Therms</t>
  </si>
  <si>
    <t>Interruptible Sales Therms</t>
  </si>
  <si>
    <t xml:space="preserve">    Total gas sales - therms</t>
  </si>
  <si>
    <t>Transportation Therms</t>
  </si>
  <si>
    <t xml:space="preserve">    Total therms</t>
  </si>
  <si>
    <t>TWELVE MONTHS ENDED SEPTEMBER 30, 2017</t>
  </si>
  <si>
    <t>VARIANCE FROM 2015</t>
  </si>
  <si>
    <t>MONTH OF SEPTEMBER 2017</t>
  </si>
  <si>
    <t>MONTH OF AUGUST 2017</t>
  </si>
  <si>
    <t>MONTH OF JULY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</si>
</sst>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8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\ _D_M_-;\-* #,##0.00\ _D_M_-;_-* &quot;-&quot;??\ _D_M_-;_-@_-"/>
    <numFmt numFmtId="165" formatCode="_(#,##0.0%_);\(#,##0.0%\);_(#,##0.0%_);_(@_)"/>
    <numFmt numFmtId="166" formatCode="_-* #,##0.00\ &quot;DM&quot;_-;\-* #,##0.00\ &quot;DM&quot;_-;_-* &quot;-&quot;??\ &quot;DM&quot;_-;_-@_-"/>
    <numFmt numFmtId="167" formatCode="_(&quot;$&quot;* #,##0.000_);_(&quot;$&quot;* \(#,##0.000\);_(&quot;$&quot;* &quot;-&quot;???_);_(@_)"/>
    <numFmt numFmtId="168" formatCode="_(* #,##0.000_);_(* \(#,##0.000\);_(* &quot;-&quot;???_);_(@_)"/>
    <numFmt numFmtId="169" formatCode="0.0%;\(0.0%\)"/>
    <numFmt numFmtId="170" formatCode="0.000"/>
    <numFmt numFmtId="171" formatCode="_(&quot;$&quot;* #,##0_);_(&quot;$&quot;* \(#,##0\);_(&quot;$&quot;* &quot;-&quot;??_);_(@_)"/>
    <numFmt numFmtId="172" formatCode="_(#,##0_);\(#,##0\);_(#,##0_);_(@_)"/>
    <numFmt numFmtId="173" formatCode="_-* #,##0\ _D_M_-;\-* #,##0\ _D_M_-;_-* &quot;-&quot;??\ _D_M_-;_-@_-"/>
    <numFmt numFmtId="174" formatCode="00000"/>
    <numFmt numFmtId="175" formatCode="0.00_)"/>
    <numFmt numFmtId="176" formatCode="###,000"/>
    <numFmt numFmtId="177" formatCode="_(#,##0.00_);\(#,##0.00\);_(#,##0.00_);_(@_)"/>
    <numFmt numFmtId="178" formatCode="#,##0.000_);\(#,##0.000\)"/>
  </numFmts>
  <fonts count="31" x14ac:knownFonts="1">
    <font>
      <sz val="10"/>
      <name val="Arial"/>
    </font>
    <font>
      <b/>
      <sz val="11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10"/>
      <name val="Courier"/>
      <family val="3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8"/>
      <name val="Calibri"/>
      <family val="2"/>
    </font>
    <font>
      <sz val="8"/>
      <name val="Arial"/>
      <family val="2"/>
    </font>
    <font>
      <b/>
      <i/>
      <sz val="16"/>
      <name val="Helv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sz val="8"/>
      <color rgb="FF000000"/>
      <name val="Arial"/>
      <family val="2"/>
    </font>
    <font>
      <sz val="8"/>
      <color rgb="FF1F497D"/>
      <name val="Verdana"/>
      <family val="2"/>
    </font>
    <font>
      <b/>
      <sz val="8"/>
      <color rgb="FF1F497D"/>
      <name val="Verdana"/>
      <family val="2"/>
    </font>
    <font>
      <sz val="8"/>
      <color rgb="FF000000"/>
      <name val="Verdana"/>
      <family val="2"/>
    </font>
    <font>
      <i/>
      <sz val="8"/>
      <color rgb="FF000000"/>
      <name val="Verdana"/>
      <family val="2"/>
    </font>
    <font>
      <b/>
      <i/>
      <sz val="8"/>
      <color rgb="FF000000"/>
      <name val="Verdana"/>
      <family val="2"/>
    </font>
    <font>
      <b/>
      <sz val="8"/>
      <color rgb="FF00CC00"/>
      <name val="Verdana"/>
      <family val="2"/>
    </font>
    <font>
      <b/>
      <sz val="8"/>
      <color rgb="FF33CC33"/>
      <name val="Verdana"/>
      <family val="2"/>
    </font>
    <font>
      <b/>
      <sz val="8"/>
      <color rgb="FFFF9900"/>
      <name val="Verdana"/>
      <family val="2"/>
    </font>
    <font>
      <b/>
      <sz val="8"/>
      <color rgb="FFFF0000"/>
      <name val="Verdana"/>
      <family val="2"/>
    </font>
    <font>
      <b/>
      <sz val="18"/>
      <color indexed="62"/>
      <name val="Cambria"/>
      <family val="2"/>
    </font>
  </fonts>
  <fills count="54">
    <fill>
      <patternFill patternType="none"/>
    </fill>
    <fill>
      <patternFill patternType="gray125"/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</patternFill>
    </fill>
    <fill>
      <patternFill patternType="solid">
        <fgColor indexed="40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rgb="FFDBE5F1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6F9C1"/>
        <bgColor rgb="FF000000"/>
      </patternFill>
    </fill>
    <fill>
      <patternFill patternType="solid">
        <fgColor rgb="FFABEDA5"/>
        <bgColor rgb="FF000000"/>
      </patternFill>
    </fill>
    <fill>
      <patternFill patternType="solid">
        <fgColor rgb="FF94D88F"/>
        <bgColor rgb="FF000000"/>
      </patternFill>
    </fill>
    <fill>
      <patternFill patternType="solid">
        <fgColor rgb="FFFFFDBF"/>
        <bgColor rgb="FF000000"/>
      </patternFill>
    </fill>
    <fill>
      <patternFill patternType="solid">
        <fgColor rgb="FFFFFB8C"/>
        <bgColor rgb="FF000000"/>
      </patternFill>
    </fill>
    <fill>
      <patternFill patternType="solid">
        <fgColor rgb="FFFFF843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988C"/>
        <bgColor rgb="FF000000"/>
      </patternFill>
    </fill>
    <fill>
      <patternFill patternType="solid">
        <fgColor rgb="FFFF6758"/>
        <bgColor rgb="FF000000"/>
      </patternFill>
    </fill>
    <fill>
      <patternFill patternType="solid">
        <fgColor rgb="FFB7CFE8"/>
        <bgColor rgb="FF000000"/>
      </patternFill>
    </fill>
    <fill>
      <patternFill patternType="solid">
        <fgColor rgb="FFC3D6EB"/>
        <bgColor rgb="FF000000"/>
      </patternFill>
    </fill>
    <fill>
      <patternFill patternType="solid">
        <fgColor rgb="FFDBE5F2"/>
        <bgColor rgb="FF000000"/>
      </patternFill>
    </fill>
    <fill>
      <patternFill patternType="solid">
        <fgColor rgb="FFE9EFF7"/>
        <bgColor rgb="FF000000"/>
      </patternFill>
    </fill>
    <fill>
      <patternFill patternType="solid">
        <fgColor rgb="FFF1F5FB"/>
        <bgColor rgb="FF000000"/>
      </patternFill>
    </fill>
    <fill>
      <patternFill patternType="solid">
        <fgColor rgb="FFDBE5F1"/>
        <bgColor rgb="FFFFFFFF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C0C0C0"/>
      </left>
      <right style="hair">
        <color rgb="FFC0C0C0"/>
      </right>
      <top style="thin">
        <color rgb="FF808080"/>
      </top>
      <bottom style="thin">
        <color rgb="FF808080"/>
      </bottom>
      <diagonal/>
    </border>
  </borders>
  <cellStyleXfs count="101">
    <xf numFmtId="0" fontId="0" fillId="0" borderId="0"/>
    <xf numFmtId="164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39" fontId="6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8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8" fillId="10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8" fillId="10" borderId="0" applyNumberFormat="0" applyBorder="0" applyAlignment="0" applyProtection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3" borderId="0" applyNumberFormat="0" applyBorder="0" applyAlignment="0" applyProtection="0"/>
    <xf numFmtId="0" fontId="7" fillId="11" borderId="0" applyNumberFormat="0" applyBorder="0" applyAlignment="0" applyProtection="0"/>
    <xf numFmtId="0" fontId="7" fillId="6" borderId="0" applyNumberFormat="0" applyBorder="0" applyAlignment="0" applyProtection="0"/>
    <xf numFmtId="0" fontId="8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174" fontId="4" fillId="0" borderId="0"/>
    <xf numFmtId="38" fontId="10" fillId="16" borderId="0" applyNumberFormat="0" applyBorder="0" applyAlignment="0" applyProtection="0"/>
    <xf numFmtId="10" fontId="10" fillId="17" borderId="3" applyNumberFormat="0" applyBorder="0" applyAlignment="0" applyProtection="0"/>
    <xf numFmtId="175" fontId="11" fillId="0" borderId="0"/>
    <xf numFmtId="10" fontId="4" fillId="0" borderId="0" applyFont="0" applyFill="0" applyBorder="0" applyAlignment="0" applyProtection="0"/>
    <xf numFmtId="4" fontId="12" fillId="18" borderId="4" applyNumberFormat="0" applyProtection="0">
      <alignment vertical="center"/>
    </xf>
    <xf numFmtId="4" fontId="13" fillId="18" borderId="4" applyNumberFormat="0" applyProtection="0">
      <alignment vertical="center"/>
    </xf>
    <xf numFmtId="4" fontId="12" fillId="18" borderId="4" applyNumberFormat="0" applyProtection="0">
      <alignment horizontal="left" vertical="center" indent="1"/>
    </xf>
    <xf numFmtId="0" fontId="12" fillId="18" borderId="4" applyNumberFormat="0" applyProtection="0">
      <alignment horizontal="left" vertical="top" indent="1"/>
    </xf>
    <xf numFmtId="4" fontId="12" fillId="19" borderId="0" applyNumberFormat="0" applyProtection="0">
      <alignment horizontal="left" vertical="center" indent="1"/>
    </xf>
    <xf numFmtId="4" fontId="14" fillId="20" borderId="4" applyNumberFormat="0" applyProtection="0">
      <alignment horizontal="right" vertical="center"/>
    </xf>
    <xf numFmtId="4" fontId="14" fillId="21" borderId="4" applyNumberFormat="0" applyProtection="0">
      <alignment horizontal="right" vertical="center"/>
    </xf>
    <xf numFmtId="4" fontId="14" fillId="22" borderId="4" applyNumberFormat="0" applyProtection="0">
      <alignment horizontal="right" vertical="center"/>
    </xf>
    <xf numFmtId="4" fontId="14" fillId="23" borderId="4" applyNumberFormat="0" applyProtection="0">
      <alignment horizontal="right" vertical="center"/>
    </xf>
    <xf numFmtId="4" fontId="14" fillId="24" borderId="4" applyNumberFormat="0" applyProtection="0">
      <alignment horizontal="right" vertical="center"/>
    </xf>
    <xf numFmtId="4" fontId="14" fillId="25" borderId="4" applyNumberFormat="0" applyProtection="0">
      <alignment horizontal="right" vertical="center"/>
    </xf>
    <xf numFmtId="4" fontId="14" fillId="26" borderId="4" applyNumberFormat="0" applyProtection="0">
      <alignment horizontal="right" vertical="center"/>
    </xf>
    <xf numFmtId="4" fontId="14" fillId="27" borderId="4" applyNumberFormat="0" applyProtection="0">
      <alignment horizontal="right" vertical="center"/>
    </xf>
    <xf numFmtId="4" fontId="14" fillId="28" borderId="4" applyNumberFormat="0" applyProtection="0">
      <alignment horizontal="right" vertical="center"/>
    </xf>
    <xf numFmtId="4" fontId="12" fillId="29" borderId="5" applyNumberFormat="0" applyProtection="0">
      <alignment horizontal="left" vertical="center" indent="1"/>
    </xf>
    <xf numFmtId="4" fontId="14" fillId="30" borderId="0" applyNumberFormat="0" applyProtection="0">
      <alignment horizontal="left" vertical="center" indent="1"/>
    </xf>
    <xf numFmtId="4" fontId="15" fillId="31" borderId="0" applyNumberFormat="0" applyProtection="0">
      <alignment horizontal="left" vertical="center" indent="1"/>
    </xf>
    <xf numFmtId="4" fontId="14" fillId="19" borderId="4" applyNumberFormat="0" applyProtection="0">
      <alignment horizontal="right" vertical="center"/>
    </xf>
    <xf numFmtId="4" fontId="14" fillId="30" borderId="0" applyNumberFormat="0" applyProtection="0">
      <alignment horizontal="left" vertical="center" indent="1"/>
    </xf>
    <xf numFmtId="4" fontId="14" fillId="19" borderId="0" applyNumberFormat="0" applyProtection="0">
      <alignment horizontal="left" vertical="center" indent="1"/>
    </xf>
    <xf numFmtId="0" fontId="4" fillId="31" borderId="4" applyNumberFormat="0" applyProtection="0">
      <alignment horizontal="left" vertical="center" indent="1"/>
    </xf>
    <xf numFmtId="0" fontId="4" fillId="31" borderId="4" applyNumberFormat="0" applyProtection="0">
      <alignment horizontal="left" vertical="top" indent="1"/>
    </xf>
    <xf numFmtId="0" fontId="4" fillId="19" borderId="4" applyNumberFormat="0" applyProtection="0">
      <alignment horizontal="left" vertical="center" indent="1"/>
    </xf>
    <xf numFmtId="0" fontId="4" fillId="19" borderId="4" applyNumberFormat="0" applyProtection="0">
      <alignment horizontal="left" vertical="top" indent="1"/>
    </xf>
    <xf numFmtId="0" fontId="4" fillId="32" borderId="4" applyNumberFormat="0" applyProtection="0">
      <alignment horizontal="left" vertical="center" indent="1"/>
    </xf>
    <xf numFmtId="0" fontId="4" fillId="32" borderId="4" applyNumberFormat="0" applyProtection="0">
      <alignment horizontal="left" vertical="top" indent="1"/>
    </xf>
    <xf numFmtId="0" fontId="4" fillId="30" borderId="4" applyNumberFormat="0" applyProtection="0">
      <alignment horizontal="left" vertical="center" indent="1"/>
    </xf>
    <xf numFmtId="0" fontId="4" fillId="30" borderId="4" applyNumberFormat="0" applyProtection="0">
      <alignment horizontal="left" vertical="top" indent="1"/>
    </xf>
    <xf numFmtId="0" fontId="4" fillId="33" borderId="3" applyNumberFormat="0">
      <protection locked="0"/>
    </xf>
    <xf numFmtId="0" fontId="16" fillId="31" borderId="6" applyBorder="0"/>
    <xf numFmtId="4" fontId="14" fillId="34" borderId="4" applyNumberFormat="0" applyProtection="0">
      <alignment vertical="center"/>
    </xf>
    <xf numFmtId="4" fontId="17" fillId="34" borderId="4" applyNumberFormat="0" applyProtection="0">
      <alignment vertical="center"/>
    </xf>
    <xf numFmtId="4" fontId="14" fillId="34" borderId="4" applyNumberFormat="0" applyProtection="0">
      <alignment horizontal="left" vertical="center" indent="1"/>
    </xf>
    <xf numFmtId="0" fontId="14" fillId="34" borderId="4" applyNumberFormat="0" applyProtection="0">
      <alignment horizontal="left" vertical="top" indent="1"/>
    </xf>
    <xf numFmtId="4" fontId="14" fillId="30" borderId="4" applyNumberFormat="0" applyProtection="0">
      <alignment horizontal="right" vertical="center"/>
    </xf>
    <xf numFmtId="4" fontId="17" fillId="30" borderId="4" applyNumberFormat="0" applyProtection="0">
      <alignment horizontal="right" vertical="center"/>
    </xf>
    <xf numFmtId="4" fontId="14" fillId="19" borderId="4" applyNumberFormat="0" applyProtection="0">
      <alignment horizontal="left" vertical="center" indent="1"/>
    </xf>
    <xf numFmtId="0" fontId="14" fillId="19" borderId="4" applyNumberFormat="0" applyProtection="0">
      <alignment horizontal="left" vertical="top" indent="1"/>
    </xf>
    <xf numFmtId="4" fontId="18" fillId="35" borderId="0" applyNumberFormat="0" applyProtection="0">
      <alignment horizontal="left" vertical="center" indent="1"/>
    </xf>
    <xf numFmtId="0" fontId="10" fillId="36" borderId="3"/>
    <xf numFmtId="4" fontId="19" fillId="30" borderId="4" applyNumberFormat="0" applyProtection="0">
      <alignment horizontal="right" vertical="center"/>
    </xf>
    <xf numFmtId="0" fontId="20" fillId="0" borderId="7" applyNumberFormat="0" applyFont="0" applyFill="0" applyAlignment="0" applyProtection="0"/>
    <xf numFmtId="176" fontId="21" fillId="0" borderId="8" applyNumberFormat="0" applyProtection="0">
      <alignment horizontal="right" vertical="center"/>
    </xf>
    <xf numFmtId="176" fontId="22" fillId="0" borderId="9" applyNumberFormat="0" applyProtection="0">
      <alignment horizontal="right" vertical="center"/>
    </xf>
    <xf numFmtId="0" fontId="22" fillId="37" borderId="7" applyNumberFormat="0" applyAlignment="0" applyProtection="0">
      <alignment horizontal="left" vertical="center" indent="1"/>
    </xf>
    <xf numFmtId="0" fontId="23" fillId="38" borderId="9" applyNumberFormat="0" applyAlignment="0" applyProtection="0">
      <alignment horizontal="left" vertical="center" indent="1"/>
    </xf>
    <xf numFmtId="0" fontId="23" fillId="38" borderId="9" applyNumberFormat="0" applyAlignment="0" applyProtection="0">
      <alignment horizontal="left" vertical="center" indent="1"/>
    </xf>
    <xf numFmtId="0" fontId="24" fillId="0" borderId="10" applyNumberFormat="0" applyFill="0" applyBorder="0" applyAlignment="0" applyProtection="0"/>
    <xf numFmtId="0" fontId="25" fillId="0" borderId="10" applyBorder="0" applyAlignment="0" applyProtection="0"/>
    <xf numFmtId="176" fontId="26" fillId="39" borderId="11" applyNumberFormat="0" applyBorder="0" applyAlignment="0" applyProtection="0">
      <alignment horizontal="right" vertical="center" indent="1"/>
    </xf>
    <xf numFmtId="176" fontId="27" fillId="40" borderId="11" applyNumberFormat="0" applyBorder="0" applyAlignment="0" applyProtection="0">
      <alignment horizontal="right" vertical="center" indent="1"/>
    </xf>
    <xf numFmtId="176" fontId="27" fillId="41" borderId="11" applyNumberFormat="0" applyBorder="0" applyAlignment="0" applyProtection="0">
      <alignment horizontal="right" vertical="center" indent="1"/>
    </xf>
    <xf numFmtId="176" fontId="28" fillId="42" borderId="11" applyNumberFormat="0" applyBorder="0" applyAlignment="0" applyProtection="0">
      <alignment horizontal="right" vertical="center" indent="1"/>
    </xf>
    <xf numFmtId="176" fontId="28" fillId="43" borderId="11" applyNumberFormat="0" applyBorder="0" applyAlignment="0" applyProtection="0">
      <alignment horizontal="right" vertical="center" indent="1"/>
    </xf>
    <xf numFmtId="176" fontId="28" fillId="44" borderId="11" applyNumberFormat="0" applyBorder="0" applyAlignment="0" applyProtection="0">
      <alignment horizontal="right" vertical="center" indent="1"/>
    </xf>
    <xf numFmtId="176" fontId="29" fillId="45" borderId="11" applyNumberFormat="0" applyBorder="0" applyAlignment="0" applyProtection="0">
      <alignment horizontal="right" vertical="center" indent="1"/>
    </xf>
    <xf numFmtId="176" fontId="29" fillId="46" borderId="11" applyNumberFormat="0" applyBorder="0" applyAlignment="0" applyProtection="0">
      <alignment horizontal="right" vertical="center" indent="1"/>
    </xf>
    <xf numFmtId="176" fontId="29" fillId="47" borderId="11" applyNumberFormat="0" applyBorder="0" applyAlignment="0" applyProtection="0">
      <alignment horizontal="right" vertical="center" indent="1"/>
    </xf>
    <xf numFmtId="0" fontId="23" fillId="48" borderId="7" applyNumberFormat="0" applyAlignment="0" applyProtection="0">
      <alignment horizontal="left" vertical="center" indent="1"/>
    </xf>
    <xf numFmtId="0" fontId="23" fillId="49" borderId="7" applyNumberFormat="0" applyAlignment="0" applyProtection="0">
      <alignment horizontal="left" vertical="center" indent="1"/>
    </xf>
    <xf numFmtId="0" fontId="23" fillId="50" borderId="7" applyNumberFormat="0" applyAlignment="0" applyProtection="0">
      <alignment horizontal="left" vertical="center" indent="1"/>
    </xf>
    <xf numFmtId="0" fontId="23" fillId="51" borderId="7" applyNumberFormat="0" applyAlignment="0" applyProtection="0">
      <alignment horizontal="left" vertical="center" indent="1"/>
    </xf>
    <xf numFmtId="0" fontId="23" fillId="52" borderId="9" applyNumberFormat="0" applyAlignment="0" applyProtection="0">
      <alignment horizontal="left" vertical="center" indent="1"/>
    </xf>
    <xf numFmtId="176" fontId="21" fillId="51" borderId="8" applyNumberFormat="0" applyBorder="0" applyProtection="0">
      <alignment horizontal="right" vertical="center"/>
    </xf>
    <xf numFmtId="176" fontId="22" fillId="51" borderId="9" applyNumberFormat="0" applyBorder="0" applyProtection="0">
      <alignment horizontal="right" vertical="center"/>
    </xf>
    <xf numFmtId="176" fontId="21" fillId="53" borderId="7" applyNumberFormat="0" applyAlignment="0" applyProtection="0">
      <alignment horizontal="left" vertical="center" indent="1"/>
    </xf>
    <xf numFmtId="0" fontId="22" fillId="37" borderId="9" applyNumberFormat="0" applyAlignment="0" applyProtection="0">
      <alignment horizontal="left" vertical="center" indent="1"/>
    </xf>
    <xf numFmtId="0" fontId="23" fillId="52" borderId="9" applyNumberFormat="0" applyAlignment="0" applyProtection="0">
      <alignment horizontal="left" vertical="center" indent="1"/>
    </xf>
    <xf numFmtId="176" fontId="22" fillId="52" borderId="9" applyNumberFormat="0" applyProtection="0">
      <alignment horizontal="right" vertical="center"/>
    </xf>
    <xf numFmtId="0" fontId="30" fillId="0" borderId="0" applyNumberFormat="0" applyFill="0" applyBorder="0" applyAlignment="0" applyProtection="0"/>
  </cellStyleXfs>
  <cellXfs count="76">
    <xf numFmtId="0" fontId="0" fillId="0" borderId="0" xfId="0"/>
    <xf numFmtId="0" fontId="1" fillId="0" borderId="0" xfId="0" applyFont="1" applyProtection="1"/>
    <xf numFmtId="0" fontId="1" fillId="0" borderId="0" xfId="0" applyFont="1" applyFill="1" applyProtection="1"/>
    <xf numFmtId="0" fontId="2" fillId="0" borderId="0" xfId="0" applyFont="1" applyProtection="1"/>
    <xf numFmtId="0" fontId="2" fillId="0" borderId="0" xfId="0" applyFont="1" applyFill="1" applyProtection="1"/>
    <xf numFmtId="0" fontId="3" fillId="0" borderId="0" xfId="0" applyFont="1" applyProtection="1"/>
    <xf numFmtId="0" fontId="3" fillId="0" borderId="0" xfId="0" applyFont="1" applyFill="1" applyProtection="1"/>
    <xf numFmtId="0" fontId="4" fillId="0" borderId="0" xfId="0" applyFont="1" applyProtection="1"/>
    <xf numFmtId="0" fontId="4" fillId="0" borderId="0" xfId="0" applyFont="1" applyAlignment="1" applyProtection="1">
      <alignment horizontal="center"/>
    </xf>
    <xf numFmtId="0" fontId="4" fillId="0" borderId="0" xfId="0" applyFont="1" applyFill="1" applyAlignment="1" applyProtection="1">
      <alignment horizontal="center"/>
    </xf>
    <xf numFmtId="0" fontId="4" fillId="0" borderId="0" xfId="0" applyFont="1" applyFill="1" applyProtection="1"/>
    <xf numFmtId="0" fontId="4" fillId="0" borderId="1" xfId="0" applyFont="1" applyBorder="1" applyAlignment="1" applyProtection="1">
      <alignment horizontal="center"/>
    </xf>
    <xf numFmtId="0" fontId="4" fillId="0" borderId="1" xfId="0" applyFont="1" applyFill="1" applyBorder="1" applyAlignment="1" applyProtection="1">
      <alignment horizontal="center"/>
    </xf>
    <xf numFmtId="0" fontId="5" fillId="0" borderId="0" xfId="0" applyFont="1" applyProtection="1"/>
    <xf numFmtId="44" fontId="3" fillId="0" borderId="0" xfId="1" applyNumberFormat="1" applyFont="1" applyAlignment="1" applyProtection="1">
      <alignment horizontal="right"/>
    </xf>
    <xf numFmtId="44" fontId="3" fillId="0" borderId="0" xfId="0" applyNumberFormat="1" applyFont="1" applyProtection="1"/>
    <xf numFmtId="44" fontId="3" fillId="0" borderId="0" xfId="4" applyNumberFormat="1" applyFont="1" applyFill="1" applyAlignment="1" applyProtection="1">
      <alignment horizontal="right"/>
    </xf>
    <xf numFmtId="165" fontId="3" fillId="0" borderId="0" xfId="4" applyNumberFormat="1" applyFont="1" applyFill="1" applyAlignment="1" applyProtection="1">
      <alignment horizontal="right"/>
    </xf>
    <xf numFmtId="167" fontId="3" fillId="0" borderId="0" xfId="2" applyNumberFormat="1" applyFont="1" applyFill="1" applyAlignment="1" applyProtection="1">
      <alignment horizontal="right"/>
    </xf>
    <xf numFmtId="168" fontId="3" fillId="0" borderId="0" xfId="0" applyNumberFormat="1" applyFont="1" applyFill="1" applyProtection="1"/>
    <xf numFmtId="43" fontId="3" fillId="0" borderId="0" xfId="1" applyNumberFormat="1" applyFont="1" applyAlignment="1" applyProtection="1">
      <alignment horizontal="right"/>
    </xf>
    <xf numFmtId="43" fontId="3" fillId="0" borderId="0" xfId="0" applyNumberFormat="1" applyFont="1" applyProtection="1"/>
    <xf numFmtId="43" fontId="3" fillId="0" borderId="0" xfId="4" applyNumberFormat="1" applyFont="1" applyFill="1" applyAlignment="1" applyProtection="1">
      <alignment horizontal="right"/>
    </xf>
    <xf numFmtId="168" fontId="3" fillId="0" borderId="0" xfId="2" applyNumberFormat="1" applyFont="1" applyFill="1" applyAlignment="1" applyProtection="1">
      <alignment horizontal="right"/>
    </xf>
    <xf numFmtId="43" fontId="3" fillId="0" borderId="1" xfId="1" applyNumberFormat="1" applyFont="1" applyBorder="1" applyAlignment="1" applyProtection="1">
      <alignment horizontal="right"/>
    </xf>
    <xf numFmtId="43" fontId="3" fillId="0" borderId="1" xfId="4" applyNumberFormat="1" applyFont="1" applyFill="1" applyBorder="1" applyAlignment="1" applyProtection="1">
      <alignment horizontal="right"/>
    </xf>
    <xf numFmtId="165" fontId="3" fillId="0" borderId="1" xfId="4" applyNumberFormat="1" applyFont="1" applyFill="1" applyBorder="1" applyAlignment="1" applyProtection="1">
      <alignment horizontal="right"/>
    </xf>
    <xf numFmtId="168" fontId="3" fillId="0" borderId="1" xfId="2" applyNumberFormat="1" applyFont="1" applyFill="1" applyBorder="1" applyAlignment="1" applyProtection="1">
      <alignment horizontal="right"/>
    </xf>
    <xf numFmtId="43" fontId="3" fillId="0" borderId="0" xfId="3" applyNumberFormat="1" applyFont="1" applyFill="1" applyProtection="1"/>
    <xf numFmtId="169" fontId="3" fillId="0" borderId="0" xfId="3" applyNumberFormat="1" applyFont="1" applyFill="1" applyProtection="1"/>
    <xf numFmtId="43" fontId="3" fillId="0" borderId="0" xfId="1" applyNumberFormat="1" applyFont="1" applyBorder="1" applyAlignment="1" applyProtection="1">
      <alignment horizontal="right"/>
    </xf>
    <xf numFmtId="43" fontId="3" fillId="0" borderId="0" xfId="4" applyNumberFormat="1" applyFont="1" applyFill="1" applyBorder="1" applyAlignment="1" applyProtection="1">
      <alignment horizontal="right"/>
    </xf>
    <xf numFmtId="43" fontId="3" fillId="0" borderId="0" xfId="2" applyNumberFormat="1" applyFont="1" applyFill="1" applyBorder="1" applyAlignment="1" applyProtection="1">
      <alignment horizontal="right"/>
    </xf>
    <xf numFmtId="43" fontId="3" fillId="0" borderId="0" xfId="0" applyNumberFormat="1" applyFont="1" applyBorder="1" applyProtection="1"/>
    <xf numFmtId="170" fontId="3" fillId="0" borderId="0" xfId="0" applyNumberFormat="1" applyFont="1" applyFill="1" applyProtection="1"/>
    <xf numFmtId="0" fontId="3" fillId="0" borderId="0" xfId="0" applyFont="1" applyBorder="1" applyProtection="1"/>
    <xf numFmtId="169" fontId="3" fillId="0" borderId="0" xfId="3" applyNumberFormat="1" applyFont="1" applyFill="1" applyBorder="1" applyProtection="1"/>
    <xf numFmtId="44" fontId="3" fillId="0" borderId="2" xfId="1" applyNumberFormat="1" applyFont="1" applyBorder="1" applyAlignment="1" applyProtection="1">
      <alignment horizontal="right"/>
    </xf>
    <xf numFmtId="44" fontId="3" fillId="0" borderId="0" xfId="0" applyNumberFormat="1" applyFont="1" applyBorder="1" applyProtection="1"/>
    <xf numFmtId="44" fontId="3" fillId="0" borderId="2" xfId="4" applyNumberFormat="1" applyFont="1" applyFill="1" applyBorder="1" applyAlignment="1" applyProtection="1">
      <alignment horizontal="right"/>
    </xf>
    <xf numFmtId="165" fontId="3" fillId="0" borderId="2" xfId="4" applyNumberFormat="1" applyFont="1" applyFill="1" applyBorder="1" applyAlignment="1" applyProtection="1">
      <alignment horizontal="right"/>
    </xf>
    <xf numFmtId="171" fontId="3" fillId="0" borderId="0" xfId="1" applyNumberFormat="1" applyFont="1" applyAlignment="1" applyProtection="1">
      <alignment horizontal="right"/>
    </xf>
    <xf numFmtId="171" fontId="3" fillId="0" borderId="0" xfId="0" applyNumberFormat="1" applyFont="1" applyBorder="1" applyProtection="1"/>
    <xf numFmtId="171" fontId="3" fillId="0" borderId="0" xfId="0" applyNumberFormat="1" applyFont="1" applyProtection="1"/>
    <xf numFmtId="171" fontId="3" fillId="0" borderId="0" xfId="0" applyNumberFormat="1" applyFont="1" applyFill="1" applyProtection="1"/>
    <xf numFmtId="43" fontId="3" fillId="0" borderId="0" xfId="0" applyNumberFormat="1" applyFont="1" applyFill="1" applyProtection="1"/>
    <xf numFmtId="39" fontId="3" fillId="0" borderId="0" xfId="1" applyNumberFormat="1" applyFont="1" applyAlignment="1" applyProtection="1">
      <alignment horizontal="right"/>
    </xf>
    <xf numFmtId="164" fontId="3" fillId="0" borderId="0" xfId="1" applyFont="1" applyAlignment="1" applyProtection="1"/>
    <xf numFmtId="172" fontId="3" fillId="0" borderId="0" xfId="1" applyNumberFormat="1" applyFont="1" applyBorder="1" applyAlignment="1" applyProtection="1"/>
    <xf numFmtId="172" fontId="3" fillId="0" borderId="0" xfId="1" applyNumberFormat="1" applyFont="1" applyAlignment="1" applyProtection="1"/>
    <xf numFmtId="173" fontId="3" fillId="0" borderId="0" xfId="1" applyNumberFormat="1" applyFont="1" applyProtection="1"/>
    <xf numFmtId="172" fontId="3" fillId="0" borderId="1" xfId="1" applyNumberFormat="1" applyFont="1" applyBorder="1" applyAlignment="1" applyProtection="1"/>
    <xf numFmtId="172" fontId="3" fillId="0" borderId="2" xfId="1" applyNumberFormat="1" applyFont="1" applyBorder="1" applyAlignment="1" applyProtection="1"/>
    <xf numFmtId="172" fontId="3" fillId="0" borderId="0" xfId="1" applyNumberFormat="1" applyFont="1" applyProtection="1"/>
    <xf numFmtId="172" fontId="3" fillId="0" borderId="0" xfId="0" applyNumberFormat="1" applyFont="1" applyProtection="1"/>
    <xf numFmtId="172" fontId="3" fillId="0" borderId="0" xfId="1" applyNumberFormat="1" applyFont="1" applyAlignment="1" applyProtection="1">
      <alignment horizontal="right"/>
    </xf>
    <xf numFmtId="177" fontId="3" fillId="0" borderId="0" xfId="1" applyNumberFormat="1" applyFont="1" applyAlignment="1" applyProtection="1">
      <alignment horizontal="right"/>
    </xf>
    <xf numFmtId="41" fontId="3" fillId="0" borderId="0" xfId="2" applyNumberFormat="1" applyFont="1" applyAlignment="1" applyProtection="1">
      <alignment horizontal="right"/>
    </xf>
    <xf numFmtId="44" fontId="3" fillId="0" borderId="0" xfId="2" applyNumberFormat="1" applyFont="1" applyAlignment="1" applyProtection="1">
      <alignment horizontal="right"/>
    </xf>
    <xf numFmtId="44" fontId="3" fillId="0" borderId="0" xfId="0" applyNumberFormat="1" applyFont="1" applyFill="1" applyProtection="1"/>
    <xf numFmtId="172" fontId="3" fillId="0" borderId="0" xfId="0" applyNumberFormat="1" applyFont="1" applyBorder="1" applyProtection="1"/>
    <xf numFmtId="44" fontId="3" fillId="0" borderId="2" xfId="2" applyNumberFormat="1" applyFont="1" applyBorder="1" applyAlignment="1" applyProtection="1">
      <alignment horizontal="right"/>
    </xf>
    <xf numFmtId="171" fontId="3" fillId="0" borderId="0" xfId="2" applyNumberFormat="1" applyFont="1" applyBorder="1" applyProtection="1"/>
    <xf numFmtId="177" fontId="3" fillId="0" borderId="1" xfId="1" applyNumberFormat="1" applyFont="1" applyBorder="1" applyAlignment="1" applyProtection="1">
      <alignment horizontal="right"/>
    </xf>
    <xf numFmtId="172" fontId="3" fillId="0" borderId="0" xfId="2" applyNumberFormat="1" applyFont="1" applyFill="1" applyBorder="1" applyAlignment="1" applyProtection="1">
      <alignment horizontal="right"/>
    </xf>
    <xf numFmtId="178" fontId="3" fillId="0" borderId="0" xfId="2" applyNumberFormat="1" applyFont="1" applyFill="1" applyBorder="1" applyAlignment="1" applyProtection="1">
      <alignment horizontal="right"/>
    </xf>
    <xf numFmtId="39" fontId="3" fillId="0" borderId="0" xfId="1" applyNumberFormat="1" applyFont="1" applyBorder="1" applyAlignment="1" applyProtection="1">
      <alignment horizontal="right"/>
    </xf>
    <xf numFmtId="172" fontId="3" fillId="0" borderId="0" xfId="4" applyNumberFormat="1" applyFont="1" applyFill="1" applyBorder="1" applyAlignment="1" applyProtection="1">
      <alignment horizontal="right"/>
    </xf>
    <xf numFmtId="172" fontId="3" fillId="0" borderId="0" xfId="1" applyNumberFormat="1" applyFont="1" applyBorder="1" applyAlignment="1" applyProtection="1">
      <alignment horizontal="right"/>
    </xf>
    <xf numFmtId="171" fontId="3" fillId="0" borderId="0" xfId="2" applyNumberFormat="1" applyFont="1" applyProtection="1"/>
    <xf numFmtId="0" fontId="4" fillId="0" borderId="1" xfId="0" applyFont="1" applyFill="1" applyBorder="1" applyAlignment="1" applyProtection="1">
      <alignment horizontal="center"/>
    </xf>
    <xf numFmtId="39" fontId="4" fillId="0" borderId="0" xfId="4" applyNumberFormat="1" applyFont="1" applyFill="1" applyAlignment="1" applyProtection="1">
      <alignment wrapText="1"/>
    </xf>
    <xf numFmtId="0" fontId="0" fillId="0" borderId="0" xfId="0" applyAlignment="1">
      <alignment wrapText="1"/>
    </xf>
    <xf numFmtId="0" fontId="1" fillId="0" borderId="0" xfId="0" applyFont="1" applyAlignment="1" applyProtection="1">
      <alignment horizontal="center"/>
    </xf>
    <xf numFmtId="0" fontId="2" fillId="0" borderId="0" xfId="0" applyFont="1" applyAlignment="1" applyProtection="1">
      <alignment horizontal="center"/>
    </xf>
    <xf numFmtId="0" fontId="4" fillId="0" borderId="1" xfId="0" applyFont="1" applyBorder="1" applyAlignment="1" applyProtection="1">
      <alignment horizontal="center"/>
    </xf>
  </cellXfs>
  <cellStyles count="101">
    <cellStyle name="Accent1 - 20%" xfId="5"/>
    <cellStyle name="Accent1 - 40%" xfId="6"/>
    <cellStyle name="Accent1 - 60%" xfId="7"/>
    <cellStyle name="Accent2 - 20%" xfId="8"/>
    <cellStyle name="Accent2 - 40%" xfId="9"/>
    <cellStyle name="Accent2 - 60%" xfId="10"/>
    <cellStyle name="Accent3 - 20%" xfId="11"/>
    <cellStyle name="Accent3 - 40%" xfId="12"/>
    <cellStyle name="Accent3 - 60%" xfId="13"/>
    <cellStyle name="Accent4 - 20%" xfId="14"/>
    <cellStyle name="Accent4 - 40%" xfId="15"/>
    <cellStyle name="Accent4 - 60%" xfId="16"/>
    <cellStyle name="Accent5 - 20%" xfId="17"/>
    <cellStyle name="Accent5 - 40%" xfId="18"/>
    <cellStyle name="Accent5 - 60%" xfId="19"/>
    <cellStyle name="Accent6 - 20%" xfId="20"/>
    <cellStyle name="Accent6 - 40%" xfId="21"/>
    <cellStyle name="Accent6 - 60%" xfId="22"/>
    <cellStyle name="Comma" xfId="1" builtinId="3"/>
    <cellStyle name="Currency" xfId="2" builtinId="4"/>
    <cellStyle name="Emphasis 1" xfId="23"/>
    <cellStyle name="Emphasis 2" xfId="24"/>
    <cellStyle name="Emphasis 3" xfId="25"/>
    <cellStyle name="Entered" xfId="26"/>
    <cellStyle name="Grey" xfId="27"/>
    <cellStyle name="Input [yellow]" xfId="28"/>
    <cellStyle name="Normal" xfId="0" builtinId="0"/>
    <cellStyle name="Normal - Style1" xfId="29"/>
    <cellStyle name="Normal_Monthly" xfId="4"/>
    <cellStyle name="Percent" xfId="3" builtinId="5"/>
    <cellStyle name="Percent [2]" xfId="30"/>
    <cellStyle name="SAPBEXaggData" xfId="31"/>
    <cellStyle name="SAPBEXaggDataEmph" xfId="32"/>
    <cellStyle name="SAPBEXaggItem" xfId="33"/>
    <cellStyle name="SAPBEXaggItemX" xfId="34"/>
    <cellStyle name="SAPBEXchaText" xfId="35"/>
    <cellStyle name="SAPBEXexcBad7" xfId="36"/>
    <cellStyle name="SAPBEXexcBad8" xfId="37"/>
    <cellStyle name="SAPBEXexcBad9" xfId="38"/>
    <cellStyle name="SAPBEXexcCritical4" xfId="39"/>
    <cellStyle name="SAPBEXexcCritical5" xfId="40"/>
    <cellStyle name="SAPBEXexcCritical6" xfId="41"/>
    <cellStyle name="SAPBEXexcGood1" xfId="42"/>
    <cellStyle name="SAPBEXexcGood2" xfId="43"/>
    <cellStyle name="SAPBEXexcGood3" xfId="44"/>
    <cellStyle name="SAPBEXfilterDrill" xfId="45"/>
    <cellStyle name="SAPBEXfilterItem" xfId="46"/>
    <cellStyle name="SAPBEXfilterText" xfId="47"/>
    <cellStyle name="SAPBEXformats" xfId="48"/>
    <cellStyle name="SAPBEXheaderItem" xfId="49"/>
    <cellStyle name="SAPBEXheaderText" xfId="50"/>
    <cellStyle name="SAPBEXHLevel0" xfId="51"/>
    <cellStyle name="SAPBEXHLevel0X" xfId="52"/>
    <cellStyle name="SAPBEXHLevel1" xfId="53"/>
    <cellStyle name="SAPBEXHLevel1X" xfId="54"/>
    <cellStyle name="SAPBEXHLevel2" xfId="55"/>
    <cellStyle name="SAPBEXHLevel2X" xfId="56"/>
    <cellStyle name="SAPBEXHLevel3" xfId="57"/>
    <cellStyle name="SAPBEXHLevel3X" xfId="58"/>
    <cellStyle name="SAPBEXinputData" xfId="59"/>
    <cellStyle name="SAPBEXItemHeader" xfId="60"/>
    <cellStyle name="SAPBEXresData" xfId="61"/>
    <cellStyle name="SAPBEXresDataEmph" xfId="62"/>
    <cellStyle name="SAPBEXresItem" xfId="63"/>
    <cellStyle name="SAPBEXresItemX" xfId="64"/>
    <cellStyle name="SAPBEXstdData" xfId="65"/>
    <cellStyle name="SAPBEXstdDataEmph" xfId="66"/>
    <cellStyle name="SAPBEXstdItem" xfId="67"/>
    <cellStyle name="SAPBEXstdItemX" xfId="68"/>
    <cellStyle name="SAPBEXtitle" xfId="69"/>
    <cellStyle name="SAPBEXunassignedItem" xfId="70"/>
    <cellStyle name="SAPBEXundefined" xfId="71"/>
    <cellStyle name="SAPBorder" xfId="72"/>
    <cellStyle name="SAPDataCell" xfId="73"/>
    <cellStyle name="SAPDataTotalCell" xfId="74"/>
    <cellStyle name="SAPDimensionCell" xfId="75"/>
    <cellStyle name="SAPEditableDataCell" xfId="76"/>
    <cellStyle name="SAPEditableDataTotalCell" xfId="77"/>
    <cellStyle name="SAPEmphasized" xfId="78"/>
    <cellStyle name="SAPEmphasizedTotal" xfId="79"/>
    <cellStyle name="SAPExceptionLevel1" xfId="80"/>
    <cellStyle name="SAPExceptionLevel2" xfId="81"/>
    <cellStyle name="SAPExceptionLevel3" xfId="82"/>
    <cellStyle name="SAPExceptionLevel4" xfId="83"/>
    <cellStyle name="SAPExceptionLevel5" xfId="84"/>
    <cellStyle name="SAPExceptionLevel6" xfId="85"/>
    <cellStyle name="SAPExceptionLevel7" xfId="86"/>
    <cellStyle name="SAPExceptionLevel8" xfId="87"/>
    <cellStyle name="SAPExceptionLevel9" xfId="88"/>
    <cellStyle name="SAPHierarchyCell0" xfId="89"/>
    <cellStyle name="SAPHierarchyCell1" xfId="90"/>
    <cellStyle name="SAPHierarchyCell2" xfId="91"/>
    <cellStyle name="SAPHierarchyCell3" xfId="92"/>
    <cellStyle name="SAPHierarchyCell4" xfId="93"/>
    <cellStyle name="SAPLockedDataCell" xfId="94"/>
    <cellStyle name="SAPLockedDataTotalCell" xfId="95"/>
    <cellStyle name="SAPMemberCell" xfId="96"/>
    <cellStyle name="SAPMemberTotalCell" xfId="97"/>
    <cellStyle name="SAPReadonlyDataCell" xfId="98"/>
    <cellStyle name="SAPReadonlyDataTotalCell" xfId="99"/>
    <cellStyle name="Sheet Title" xfId="10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ECOY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2Inputs\General%20Accounting\Reports\SalesOfElectricity\2009%20SOE\04-2009\02-2009%20SOE%20prelim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2Inputs\General%20Accounting\Journal%20Entries\JE143-Electric_Unbilled_Revenue_Current_&amp;_Reverse_Prior_mo\2007%20JE143\12-2007\12-07%20Elec_Unb%20(93.3%25%205%20months)%20fina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vg Amts"/>
      <sheetName val="Inc Stmt"/>
      <sheetName val="Open Items"/>
      <sheetName val="Data"/>
    </sheetNames>
    <sheetDataSet>
      <sheetData sheetId="0">
        <row r="5">
          <cell r="E5">
            <v>35430</v>
          </cell>
          <cell r="F5">
            <v>35064</v>
          </cell>
          <cell r="G5">
            <v>34699</v>
          </cell>
          <cell r="H5">
            <v>34334</v>
          </cell>
          <cell r="I5">
            <v>33969</v>
          </cell>
          <cell r="J5">
            <v>33603</v>
          </cell>
          <cell r="K5">
            <v>33238</v>
          </cell>
          <cell r="L5">
            <v>32873</v>
          </cell>
          <cell r="M5">
            <v>32508</v>
          </cell>
          <cell r="N5">
            <v>32142</v>
          </cell>
          <cell r="O5">
            <v>31777</v>
          </cell>
          <cell r="P5">
            <v>31412</v>
          </cell>
          <cell r="Q5">
            <v>31047</v>
          </cell>
          <cell r="R5">
            <v>30681</v>
          </cell>
          <cell r="S5">
            <v>30316</v>
          </cell>
          <cell r="T5">
            <v>29951</v>
          </cell>
          <cell r="V5">
            <v>35155</v>
          </cell>
          <cell r="W5">
            <v>34789</v>
          </cell>
          <cell r="X5">
            <v>34424</v>
          </cell>
          <cell r="Y5">
            <v>34059</v>
          </cell>
          <cell r="Z5">
            <v>33694</v>
          </cell>
          <cell r="AA5">
            <v>33328</v>
          </cell>
          <cell r="AB5">
            <v>32963</v>
          </cell>
          <cell r="AC5">
            <v>32598</v>
          </cell>
          <cell r="AD5">
            <v>32233</v>
          </cell>
          <cell r="AE5">
            <v>31867</v>
          </cell>
          <cell r="AF5">
            <v>31502</v>
          </cell>
          <cell r="AG5">
            <v>31137</v>
          </cell>
          <cell r="AH5">
            <v>30772</v>
          </cell>
          <cell r="AI5">
            <v>30406</v>
          </cell>
          <cell r="AJ5">
            <v>30041</v>
          </cell>
          <cell r="AL5">
            <v>35246</v>
          </cell>
          <cell r="AM5">
            <v>34880</v>
          </cell>
          <cell r="AN5">
            <v>34515</v>
          </cell>
          <cell r="AO5">
            <v>34150</v>
          </cell>
          <cell r="AP5">
            <v>33785</v>
          </cell>
          <cell r="AQ5">
            <v>33419</v>
          </cell>
          <cell r="AR5">
            <v>33054</v>
          </cell>
          <cell r="AS5">
            <v>32689</v>
          </cell>
          <cell r="AT5">
            <v>32324</v>
          </cell>
          <cell r="AU5">
            <v>31958</v>
          </cell>
          <cell r="AV5">
            <v>31593</v>
          </cell>
          <cell r="AW5">
            <v>31228</v>
          </cell>
          <cell r="AX5">
            <v>30863</v>
          </cell>
          <cell r="AY5">
            <v>30497</v>
          </cell>
          <cell r="AZ5">
            <v>30132</v>
          </cell>
          <cell r="BB5">
            <v>35338</v>
          </cell>
          <cell r="BC5">
            <v>34972</v>
          </cell>
          <cell r="BD5">
            <v>34607</v>
          </cell>
          <cell r="BE5">
            <v>34242</v>
          </cell>
          <cell r="BF5">
            <v>33877</v>
          </cell>
          <cell r="BG5">
            <v>33511</v>
          </cell>
          <cell r="BH5">
            <v>33146</v>
          </cell>
          <cell r="BI5">
            <v>32781</v>
          </cell>
          <cell r="BJ5">
            <v>32416</v>
          </cell>
          <cell r="BK5">
            <v>32050</v>
          </cell>
          <cell r="BL5">
            <v>31685</v>
          </cell>
          <cell r="BM5">
            <v>31320</v>
          </cell>
          <cell r="BN5">
            <v>30955</v>
          </cell>
          <cell r="BO5">
            <v>30589</v>
          </cell>
          <cell r="BP5">
            <v>30224</v>
          </cell>
        </row>
        <row r="6">
          <cell r="E6" t="str">
            <v xml:space="preserve">         </v>
          </cell>
          <cell r="F6" t="str">
            <v xml:space="preserve">         </v>
          </cell>
          <cell r="G6" t="str">
            <v xml:space="preserve">         </v>
          </cell>
          <cell r="H6" t="str">
            <v xml:space="preserve">         </v>
          </cell>
          <cell r="I6" t="str">
            <v xml:space="preserve">         </v>
          </cell>
          <cell r="J6" t="str">
            <v xml:space="preserve">         </v>
          </cell>
          <cell r="K6" t="str">
            <v xml:space="preserve">         </v>
          </cell>
          <cell r="L6" t="str">
            <v xml:space="preserve">         </v>
          </cell>
          <cell r="M6" t="str">
            <v xml:space="preserve">         </v>
          </cell>
          <cell r="N6" t="str">
            <v xml:space="preserve">         </v>
          </cell>
          <cell r="O6" t="str">
            <v xml:space="preserve">         </v>
          </cell>
          <cell r="P6" t="str">
            <v xml:space="preserve">         </v>
          </cell>
          <cell r="Q6" t="str">
            <v xml:space="preserve">         </v>
          </cell>
          <cell r="R6" t="str">
            <v xml:space="preserve">         </v>
          </cell>
          <cell r="S6" t="str">
            <v xml:space="preserve">         </v>
          </cell>
          <cell r="T6" t="str">
            <v xml:space="preserve">         </v>
          </cell>
          <cell r="V6" t="str">
            <v xml:space="preserve">         </v>
          </cell>
          <cell r="W6" t="str">
            <v xml:space="preserve">         </v>
          </cell>
          <cell r="X6" t="str">
            <v xml:space="preserve">         </v>
          </cell>
          <cell r="Y6" t="str">
            <v xml:space="preserve">         </v>
          </cell>
          <cell r="Z6" t="str">
            <v xml:space="preserve">         </v>
          </cell>
          <cell r="AA6" t="str">
            <v xml:space="preserve">         </v>
          </cell>
          <cell r="AB6" t="str">
            <v xml:space="preserve">         </v>
          </cell>
          <cell r="AC6" t="str">
            <v xml:space="preserve">         </v>
          </cell>
          <cell r="AD6" t="str">
            <v xml:space="preserve">         </v>
          </cell>
          <cell r="AE6" t="str">
            <v xml:space="preserve">         </v>
          </cell>
          <cell r="AF6" t="str">
            <v xml:space="preserve">         </v>
          </cell>
          <cell r="AG6" t="str">
            <v xml:space="preserve">         </v>
          </cell>
          <cell r="AH6" t="str">
            <v xml:space="preserve">         </v>
          </cell>
          <cell r="AI6" t="str">
            <v xml:space="preserve">         </v>
          </cell>
          <cell r="AJ6" t="str">
            <v xml:space="preserve">         </v>
          </cell>
          <cell r="AL6" t="str">
            <v xml:space="preserve">         </v>
          </cell>
          <cell r="AM6" t="str">
            <v xml:space="preserve">         </v>
          </cell>
          <cell r="AN6" t="str">
            <v xml:space="preserve">         </v>
          </cell>
          <cell r="AO6" t="str">
            <v xml:space="preserve">         </v>
          </cell>
          <cell r="AP6" t="str">
            <v xml:space="preserve">         </v>
          </cell>
          <cell r="AQ6" t="str">
            <v xml:space="preserve">         </v>
          </cell>
          <cell r="AR6" t="str">
            <v xml:space="preserve">         </v>
          </cell>
          <cell r="AS6" t="str">
            <v xml:space="preserve">         </v>
          </cell>
          <cell r="AT6" t="str">
            <v xml:space="preserve">         </v>
          </cell>
          <cell r="AU6" t="str">
            <v xml:space="preserve">         </v>
          </cell>
          <cell r="AV6" t="str">
            <v xml:space="preserve">         </v>
          </cell>
          <cell r="AW6" t="str">
            <v xml:space="preserve">         </v>
          </cell>
          <cell r="AX6" t="str">
            <v xml:space="preserve">         </v>
          </cell>
          <cell r="AY6" t="str">
            <v xml:space="preserve">         </v>
          </cell>
          <cell r="AZ6" t="str">
            <v xml:space="preserve">         </v>
          </cell>
          <cell r="BB6" t="str">
            <v xml:space="preserve">         </v>
          </cell>
          <cell r="BC6" t="str">
            <v xml:space="preserve">         </v>
          </cell>
          <cell r="BD6" t="str">
            <v xml:space="preserve">         </v>
          </cell>
          <cell r="BE6" t="str">
            <v xml:space="preserve">         </v>
          </cell>
          <cell r="BF6" t="str">
            <v xml:space="preserve">         </v>
          </cell>
          <cell r="BG6" t="str">
            <v xml:space="preserve">         </v>
          </cell>
          <cell r="BH6" t="str">
            <v xml:space="preserve">         </v>
          </cell>
          <cell r="BI6" t="str">
            <v xml:space="preserve">         </v>
          </cell>
          <cell r="BJ6" t="str">
            <v xml:space="preserve">         </v>
          </cell>
          <cell r="BK6" t="str">
            <v xml:space="preserve">         </v>
          </cell>
          <cell r="BL6" t="str">
            <v xml:space="preserve">         </v>
          </cell>
          <cell r="BM6" t="str">
            <v xml:space="preserve">         </v>
          </cell>
          <cell r="BN6" t="str">
            <v xml:space="preserve">         </v>
          </cell>
          <cell r="BO6" t="str">
            <v xml:space="preserve">         </v>
          </cell>
          <cell r="BP6" t="str">
            <v xml:space="preserve">         </v>
          </cell>
        </row>
        <row r="8">
          <cell r="A8" t="str">
            <v>AVERAGE SHARES</v>
          </cell>
        </row>
        <row r="9">
          <cell r="A9" t="str">
            <v>Three months</v>
          </cell>
          <cell r="E9">
            <v>24279</v>
          </cell>
          <cell r="F9">
            <v>24080.345000000001</v>
          </cell>
          <cell r="G9">
            <v>23736.924999999999</v>
          </cell>
          <cell r="H9">
            <v>23332.706999999999</v>
          </cell>
          <cell r="I9">
            <v>22590.834999999999</v>
          </cell>
          <cell r="J9">
            <v>19515.207999999999</v>
          </cell>
          <cell r="K9">
            <v>16156.154</v>
          </cell>
          <cell r="L9">
            <v>13868.337</v>
          </cell>
          <cell r="M9">
            <v>13556.504999999999</v>
          </cell>
          <cell r="N9">
            <v>13255.821</v>
          </cell>
          <cell r="O9">
            <v>11693.950999999999</v>
          </cell>
          <cell r="P9">
            <v>11437.504999999999</v>
          </cell>
          <cell r="Q9">
            <v>9917.2849999999999</v>
          </cell>
          <cell r="R9">
            <v>8314.2109999999993</v>
          </cell>
          <cell r="S9">
            <v>8007.741</v>
          </cell>
          <cell r="T9">
            <v>6905.1109999999999</v>
          </cell>
          <cell r="V9">
            <v>24138.839</v>
          </cell>
          <cell r="W9">
            <v>23859.282999999999</v>
          </cell>
          <cell r="X9">
            <v>23442.97</v>
          </cell>
          <cell r="Y9">
            <v>23037.26</v>
          </cell>
          <cell r="Z9">
            <v>19618.123</v>
          </cell>
          <cell r="AA9">
            <v>17842.893</v>
          </cell>
          <cell r="AB9">
            <v>15390.004999999999</v>
          </cell>
          <cell r="AC9">
            <v>13641.705</v>
          </cell>
          <cell r="AD9">
            <v>13336.936</v>
          </cell>
          <cell r="AE9">
            <v>11753.85</v>
          </cell>
          <cell r="AF9">
            <v>11511.103999999999</v>
          </cell>
          <cell r="AG9">
            <v>10014.69</v>
          </cell>
          <cell r="AH9">
            <v>8392.7479999999996</v>
          </cell>
          <cell r="AI9">
            <v>8074.1030000000001</v>
          </cell>
          <cell r="AJ9">
            <v>6939.5429999999997</v>
          </cell>
          <cell r="AL9">
            <v>24183.284</v>
          </cell>
          <cell r="AM9">
            <v>23949.906999999999</v>
          </cell>
          <cell r="AN9">
            <v>23529.24</v>
          </cell>
          <cell r="AO9">
            <v>23129.272000000001</v>
          </cell>
          <cell r="AP9">
            <v>19705.044999999998</v>
          </cell>
          <cell r="AQ9">
            <v>19326.517</v>
          </cell>
          <cell r="AR9">
            <v>16010.960999999999</v>
          </cell>
          <cell r="AS9">
            <v>13720.17</v>
          </cell>
          <cell r="AT9">
            <v>13405.09</v>
          </cell>
          <cell r="AU9">
            <v>12392.547</v>
          </cell>
          <cell r="AV9">
            <v>11575.248</v>
          </cell>
          <cell r="AW9">
            <v>10985.165000000001</v>
          </cell>
          <cell r="AX9">
            <v>8598.6569999999992</v>
          </cell>
          <cell r="AY9">
            <v>8149.0010000000002</v>
          </cell>
          <cell r="AZ9">
            <v>6987.3869999999997</v>
          </cell>
          <cell r="BB9">
            <v>24235.097000000002</v>
          </cell>
          <cell r="BC9">
            <v>24026.437999999998</v>
          </cell>
          <cell r="BD9">
            <v>23636.644</v>
          </cell>
          <cell r="BE9">
            <v>23229.434000000001</v>
          </cell>
          <cell r="BF9">
            <v>19796.866999999998</v>
          </cell>
          <cell r="BG9">
            <v>19422.824000000001</v>
          </cell>
          <cell r="BH9">
            <v>16088.194</v>
          </cell>
          <cell r="BI9">
            <v>13800.527</v>
          </cell>
          <cell r="BJ9">
            <v>13484.787</v>
          </cell>
          <cell r="BK9">
            <v>13185.998</v>
          </cell>
          <cell r="BL9">
            <v>11636.672</v>
          </cell>
          <cell r="BM9">
            <v>11373.278</v>
          </cell>
          <cell r="BN9">
            <v>9820.8960000000006</v>
          </cell>
          <cell r="BO9">
            <v>8245.4159999999993</v>
          </cell>
        </row>
        <row r="10">
          <cell r="A10" t="str">
            <v>Year to date</v>
          </cell>
          <cell r="E10">
            <v>24279</v>
          </cell>
          <cell r="F10">
            <v>24080.345000000001</v>
          </cell>
          <cell r="G10">
            <v>23736.924999999999</v>
          </cell>
          <cell r="H10">
            <v>23332.706999999999</v>
          </cell>
          <cell r="I10">
            <v>22590.834999999999</v>
          </cell>
          <cell r="J10">
            <v>19515.207999999999</v>
          </cell>
          <cell r="K10">
            <v>16156.154</v>
          </cell>
          <cell r="L10">
            <v>13868.337</v>
          </cell>
          <cell r="M10">
            <v>13556.504999999999</v>
          </cell>
          <cell r="N10">
            <v>13255.821</v>
          </cell>
          <cell r="O10">
            <v>11693.950999999999</v>
          </cell>
          <cell r="P10">
            <v>11437.504999999999</v>
          </cell>
          <cell r="Q10">
            <v>9917.2849999999999</v>
          </cell>
          <cell r="R10">
            <v>8314.2109999999993</v>
          </cell>
          <cell r="S10">
            <v>8007.741</v>
          </cell>
          <cell r="T10">
            <v>6905.1109999999999</v>
          </cell>
          <cell r="V10">
            <v>24109.432000000001</v>
          </cell>
          <cell r="W10">
            <v>23797.432000000001</v>
          </cell>
          <cell r="X10">
            <v>23387.227999999999</v>
          </cell>
          <cell r="Y10">
            <v>22811.594000000001</v>
          </cell>
          <cell r="Z10">
            <v>19566.383999999998</v>
          </cell>
          <cell r="AA10">
            <v>16990.256000000001</v>
          </cell>
          <cell r="AB10">
            <v>14620.81</v>
          </cell>
          <cell r="AC10">
            <v>13598.637000000001</v>
          </cell>
          <cell r="AD10">
            <v>13296.156999999999</v>
          </cell>
          <cell r="AE10">
            <v>11723.571</v>
          </cell>
          <cell r="AF10">
            <v>11473.898999999999</v>
          </cell>
          <cell r="AG10">
            <v>9965.4529999999995</v>
          </cell>
          <cell r="AH10">
            <v>8353.2649999999994</v>
          </cell>
          <cell r="AI10">
            <v>8041.4790000000003</v>
          </cell>
          <cell r="AJ10">
            <v>6922.1369999999997</v>
          </cell>
          <cell r="AL10">
            <v>24133.96</v>
          </cell>
          <cell r="AM10">
            <v>23848.257000000001</v>
          </cell>
          <cell r="AN10">
            <v>23434.567999999999</v>
          </cell>
          <cell r="AO10">
            <v>22917.491000000002</v>
          </cell>
          <cell r="AP10">
            <v>19612.460999999999</v>
          </cell>
          <cell r="AQ10">
            <v>17769.009999999998</v>
          </cell>
          <cell r="AR10">
            <v>15084.200999999999</v>
          </cell>
          <cell r="AS10">
            <v>13639.147999999999</v>
          </cell>
          <cell r="AT10">
            <v>13332.335999999999</v>
          </cell>
          <cell r="AU10">
            <v>11946.563</v>
          </cell>
          <cell r="AV10">
            <v>11507.682000000001</v>
          </cell>
          <cell r="AW10">
            <v>10305.369000000001</v>
          </cell>
          <cell r="AX10">
            <v>8434.7639999999992</v>
          </cell>
          <cell r="AY10">
            <v>8076.7049999999999</v>
          </cell>
          <cell r="AZ10">
            <v>6943.8869999999997</v>
          </cell>
          <cell r="BB10">
            <v>24159.382000000001</v>
          </cell>
          <cell r="BC10">
            <v>23893.168000000001</v>
          </cell>
          <cell r="BD10">
            <v>23485.503000000001</v>
          </cell>
          <cell r="BE10">
            <v>22996.117999999999</v>
          </cell>
          <cell r="BF10">
            <v>19658.814999999999</v>
          </cell>
          <cell r="BG10">
            <v>18185.975999999999</v>
          </cell>
          <cell r="BH10">
            <v>15337.262000000001</v>
          </cell>
          <cell r="BI10">
            <v>13679.824000000001</v>
          </cell>
          <cell r="BJ10">
            <v>13370.662</v>
          </cell>
          <cell r="BK10">
            <v>12258.968999999999</v>
          </cell>
          <cell r="BL10">
            <v>11540.195</v>
          </cell>
          <cell r="BM10">
            <v>10574.602999999999</v>
          </cell>
          <cell r="BN10">
            <v>8783.19</v>
          </cell>
          <cell r="BO10">
            <v>8119.23</v>
          </cell>
          <cell r="BP10">
            <v>6977</v>
          </cell>
        </row>
        <row r="11">
          <cell r="A11" t="str">
            <v>Twelve months</v>
          </cell>
          <cell r="E11">
            <v>24193</v>
          </cell>
          <cell r="F11">
            <v>23979.755000000001</v>
          </cell>
          <cell r="G11">
            <v>23587.387999999999</v>
          </cell>
          <cell r="H11">
            <v>23183.11</v>
          </cell>
          <cell r="I11">
            <v>20431.922999999999</v>
          </cell>
          <cell r="J11">
            <v>19032.642</v>
          </cell>
          <cell r="K11">
            <v>15913.923000000001</v>
          </cell>
          <cell r="L11">
            <v>13758.423000000001</v>
          </cell>
          <cell r="M11">
            <v>13446.243</v>
          </cell>
          <cell r="N11">
            <v>12652.646000000001</v>
          </cell>
          <cell r="O11">
            <v>11604.834000000001</v>
          </cell>
          <cell r="P11">
            <v>10957.781999999999</v>
          </cell>
          <cell r="Q11">
            <v>9186.1489999999994</v>
          </cell>
          <cell r="R11">
            <v>8196.4770000000008</v>
          </cell>
          <cell r="S11">
            <v>7254.924</v>
          </cell>
          <cell r="V11">
            <v>24048.934000000001</v>
          </cell>
          <cell r="W11">
            <v>23690.04</v>
          </cell>
          <cell r="X11">
            <v>23283.143</v>
          </cell>
          <cell r="Y11">
            <v>21277.207999999999</v>
          </cell>
          <cell r="Z11">
            <v>19470.773000000001</v>
          </cell>
          <cell r="AA11">
            <v>16518.740000000002</v>
          </cell>
          <cell r="AB11">
            <v>14189.511</v>
          </cell>
          <cell r="AC11">
            <v>13521.691000000001</v>
          </cell>
          <cell r="AD11">
            <v>13043.799000000001</v>
          </cell>
          <cell r="AE11">
            <v>11664.689</v>
          </cell>
          <cell r="AF11">
            <v>11326.751</v>
          </cell>
          <cell r="AG11">
            <v>9588.2540000000008</v>
          </cell>
          <cell r="AH11">
            <v>8275.3680000000004</v>
          </cell>
          <cell r="AI11">
            <v>7534.6790000000001</v>
          </cell>
          <cell r="AL11">
            <v>24106.958999999999</v>
          </cell>
          <cell r="AM11">
            <v>23794.919000000002</v>
          </cell>
          <cell r="AN11">
            <v>23382.863000000001</v>
          </cell>
          <cell r="AO11">
            <v>22130.922999999999</v>
          </cell>
          <cell r="AP11">
            <v>19564.793000000001</v>
          </cell>
          <cell r="AQ11">
            <v>17345.358</v>
          </cell>
          <cell r="AR11">
            <v>14760.645</v>
          </cell>
          <cell r="AS11">
            <v>13600.241</v>
          </cell>
          <cell r="AT11">
            <v>13295.550999999999</v>
          </cell>
          <cell r="AU11">
            <v>11868.454</v>
          </cell>
          <cell r="AV11">
            <v>11473.805</v>
          </cell>
          <cell r="AW11">
            <v>10183.255999999999</v>
          </cell>
          <cell r="AX11">
            <v>8387.1679999999997</v>
          </cell>
          <cell r="AY11">
            <v>7824.2870000000003</v>
          </cell>
          <cell r="BB11">
            <v>24159.382000000001</v>
          </cell>
          <cell r="BC11">
            <v>23893.168000000001</v>
          </cell>
          <cell r="BD11">
            <v>23485.503000000001</v>
          </cell>
          <cell r="BE11">
            <v>22996.117999999999</v>
          </cell>
          <cell r="BF11">
            <v>19658.814999999999</v>
          </cell>
          <cell r="BG11">
            <v>18185.975999999999</v>
          </cell>
          <cell r="BH11">
            <v>15337.262000000001</v>
          </cell>
          <cell r="BI11">
            <v>13679.824000000001</v>
          </cell>
          <cell r="BJ11">
            <v>13370.662</v>
          </cell>
          <cell r="BK11">
            <v>12258.968999999999</v>
          </cell>
          <cell r="BL11">
            <v>11540.195</v>
          </cell>
          <cell r="BM11">
            <v>10574.602999999999</v>
          </cell>
          <cell r="BN11">
            <v>8783.19</v>
          </cell>
          <cell r="BO11">
            <v>8119.23</v>
          </cell>
          <cell r="BP11">
            <v>6977</v>
          </cell>
        </row>
        <row r="13">
          <cell r="A13" t="str">
            <v>Shares outstanding at period end</v>
          </cell>
          <cell r="E13">
            <v>24319</v>
          </cell>
          <cell r="F13">
            <v>24127.74</v>
          </cell>
          <cell r="G13">
            <v>23839.66</v>
          </cell>
          <cell r="H13">
            <v>23417.769</v>
          </cell>
          <cell r="I13">
            <v>23013.494999999999</v>
          </cell>
          <cell r="J13">
            <v>19596.958999999999</v>
          </cell>
          <cell r="K13">
            <v>16235.082</v>
          </cell>
          <cell r="L13">
            <v>13930.348</v>
          </cell>
          <cell r="R13">
            <v>120202</v>
          </cell>
          <cell r="V13">
            <v>24174.141</v>
          </cell>
          <cell r="W13">
            <v>23937.774000000001</v>
          </cell>
          <cell r="X13">
            <v>23512.170999999998</v>
          </cell>
          <cell r="Y13">
            <v>23103.562000000002</v>
          </cell>
          <cell r="Z13">
            <v>19683.032999999999</v>
          </cell>
          <cell r="AA13">
            <v>19303.478999999999</v>
          </cell>
          <cell r="AB13">
            <v>15996.521000000001</v>
          </cell>
          <cell r="AL13">
            <v>24225.759999999998</v>
          </cell>
          <cell r="AM13">
            <v>24014.883999999998</v>
          </cell>
          <cell r="AN13">
            <v>23617.903999999999</v>
          </cell>
          <cell r="AO13">
            <v>23210.955999999998</v>
          </cell>
          <cell r="AP13">
            <v>19780.011999999999</v>
          </cell>
          <cell r="AQ13">
            <v>19399.419999999998</v>
          </cell>
          <cell r="AR13">
            <v>16073.199000000001</v>
          </cell>
          <cell r="BB13">
            <v>24267.887999999999</v>
          </cell>
          <cell r="BC13">
            <v>24069.644</v>
          </cell>
          <cell r="BD13">
            <v>23713.687999999998</v>
          </cell>
          <cell r="BE13">
            <v>23311.375</v>
          </cell>
          <cell r="BF13">
            <v>19850</v>
          </cell>
          <cell r="BG13">
            <v>19487</v>
          </cell>
          <cell r="BH13">
            <v>16141.66</v>
          </cell>
          <cell r="BI13">
            <v>13846.353999999999</v>
          </cell>
        </row>
        <row r="14">
          <cell r="R14">
            <v>6970</v>
          </cell>
        </row>
        <row r="17">
          <cell r="A17" t="str">
            <v>AVERAGE CUSTOMERS</v>
          </cell>
        </row>
        <row r="18">
          <cell r="A18" t="str">
            <v>Avg Customers: Firm</v>
          </cell>
        </row>
        <row r="19">
          <cell r="A19" t="str">
            <v>Avg Customers: FirmThree months</v>
          </cell>
          <cell r="B19" t="str">
            <v>Three months</v>
          </cell>
          <cell r="E19">
            <v>495896</v>
          </cell>
          <cell r="F19">
            <v>473599</v>
          </cell>
          <cell r="G19">
            <v>457486</v>
          </cell>
          <cell r="H19">
            <v>435829</v>
          </cell>
          <cell r="I19">
            <v>413693</v>
          </cell>
          <cell r="J19">
            <v>389261</v>
          </cell>
          <cell r="V19">
            <v>482629</v>
          </cell>
          <cell r="W19">
            <v>464605</v>
          </cell>
          <cell r="X19">
            <v>443257</v>
          </cell>
          <cell r="Y19">
            <v>421631</v>
          </cell>
          <cell r="Z19">
            <v>398611</v>
          </cell>
          <cell r="AL19">
            <v>486714</v>
          </cell>
          <cell r="AM19">
            <v>467085</v>
          </cell>
          <cell r="AN19">
            <v>446570</v>
          </cell>
          <cell r="AO19">
            <v>425222</v>
          </cell>
          <cell r="AP19">
            <v>402226</v>
          </cell>
          <cell r="AQ19">
            <v>377234</v>
          </cell>
          <cell r="BB19">
            <v>489054</v>
          </cell>
          <cell r="BC19">
            <v>468130</v>
          </cell>
          <cell r="BD19">
            <v>448670</v>
          </cell>
          <cell r="BE19">
            <v>427798</v>
          </cell>
          <cell r="BF19">
            <v>405158</v>
          </cell>
          <cell r="BG19">
            <v>380182</v>
          </cell>
        </row>
        <row r="20">
          <cell r="A20" t="str">
            <v>Avg Customers: FirmYear to date</v>
          </cell>
          <cell r="B20" t="str">
            <v>Year to date</v>
          </cell>
          <cell r="E20">
            <v>495896</v>
          </cell>
          <cell r="F20">
            <v>473599</v>
          </cell>
          <cell r="G20">
            <v>457486</v>
          </cell>
          <cell r="H20">
            <v>435829</v>
          </cell>
          <cell r="I20">
            <v>413693</v>
          </cell>
          <cell r="J20">
            <v>389261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55777</v>
          </cell>
          <cell r="S20">
            <v>0</v>
          </cell>
          <cell r="T20">
            <v>0</v>
          </cell>
          <cell r="V20">
            <v>478114</v>
          </cell>
          <cell r="W20">
            <v>461047</v>
          </cell>
          <cell r="X20">
            <v>439536</v>
          </cell>
          <cell r="Y20">
            <v>417662</v>
          </cell>
          <cell r="Z20">
            <v>393936</v>
          </cell>
          <cell r="AA20">
            <v>368628</v>
          </cell>
          <cell r="AL20">
            <v>480981</v>
          </cell>
          <cell r="AM20">
            <v>463060</v>
          </cell>
          <cell r="AN20">
            <v>441881</v>
          </cell>
          <cell r="AO20">
            <v>420182</v>
          </cell>
          <cell r="AP20">
            <v>396699</v>
          </cell>
          <cell r="AQ20">
            <v>371497</v>
          </cell>
          <cell r="BB20">
            <v>482999</v>
          </cell>
          <cell r="BC20">
            <v>464327</v>
          </cell>
          <cell r="BD20">
            <v>443578</v>
          </cell>
          <cell r="BE20">
            <v>422086</v>
          </cell>
          <cell r="BF20">
            <v>398814</v>
          </cell>
          <cell r="BG20">
            <v>373668</v>
          </cell>
        </row>
        <row r="21">
          <cell r="A21" t="str">
            <v>Avg Customers: FirmTwelve months</v>
          </cell>
          <cell r="B21" t="str">
            <v>Twelve months</v>
          </cell>
          <cell r="E21">
            <v>488574</v>
          </cell>
          <cell r="F21">
            <v>468354</v>
          </cell>
          <cell r="G21">
            <v>448992</v>
          </cell>
          <cell r="H21">
            <v>427620</v>
          </cell>
          <cell r="I21">
            <v>404922</v>
          </cell>
          <cell r="J21">
            <v>380018</v>
          </cell>
          <cell r="V21">
            <v>472862</v>
          </cell>
          <cell r="W21">
            <v>454346</v>
          </cell>
          <cell r="X21">
            <v>433023</v>
          </cell>
          <cell r="Y21">
            <v>410677</v>
          </cell>
          <cell r="Z21">
            <v>386322</v>
          </cell>
          <cell r="AL21">
            <v>477769</v>
          </cell>
          <cell r="AM21">
            <v>459460</v>
          </cell>
          <cell r="AN21">
            <v>438360</v>
          </cell>
          <cell r="AO21">
            <v>416426</v>
          </cell>
          <cell r="AP21">
            <v>392570</v>
          </cell>
          <cell r="AQ21">
            <v>367192</v>
          </cell>
          <cell r="BB21">
            <v>482999</v>
          </cell>
          <cell r="BC21">
            <v>464327</v>
          </cell>
          <cell r="BD21">
            <v>443578</v>
          </cell>
          <cell r="BE21">
            <v>422086</v>
          </cell>
          <cell r="BF21">
            <v>398814</v>
          </cell>
          <cell r="BG21">
            <v>373668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  <cell r="BM21">
            <v>0</v>
          </cell>
          <cell r="BN21">
            <v>0</v>
          </cell>
          <cell r="BO21">
            <v>0</v>
          </cell>
          <cell r="BP21">
            <v>0</v>
          </cell>
        </row>
        <row r="22">
          <cell r="A22" t="str">
            <v>Avg Customers: Interruptible</v>
          </cell>
        </row>
        <row r="23">
          <cell r="A23" t="str">
            <v>Avg Customers: InterruptibleThree months</v>
          </cell>
          <cell r="B23" t="str">
            <v>Three months</v>
          </cell>
          <cell r="E23">
            <v>977</v>
          </cell>
          <cell r="F23">
            <v>1027</v>
          </cell>
          <cell r="G23">
            <v>1027</v>
          </cell>
          <cell r="H23">
            <v>1045</v>
          </cell>
          <cell r="I23">
            <v>1065</v>
          </cell>
          <cell r="J23">
            <v>1085</v>
          </cell>
          <cell r="V23">
            <v>1001</v>
          </cell>
          <cell r="W23">
            <v>1037</v>
          </cell>
          <cell r="X23">
            <v>1057</v>
          </cell>
          <cell r="Y23">
            <v>1107</v>
          </cell>
          <cell r="Z23">
            <v>1139</v>
          </cell>
          <cell r="AL23">
            <v>989</v>
          </cell>
          <cell r="AM23">
            <v>1038</v>
          </cell>
          <cell r="AN23">
            <v>1005</v>
          </cell>
          <cell r="AO23">
            <v>1009</v>
          </cell>
          <cell r="AP23">
            <v>1025</v>
          </cell>
          <cell r="AQ23">
            <v>1057</v>
          </cell>
          <cell r="BB23">
            <v>983</v>
          </cell>
          <cell r="BC23">
            <v>1046</v>
          </cell>
          <cell r="BD23">
            <v>1023</v>
          </cell>
          <cell r="BE23">
            <v>1043</v>
          </cell>
          <cell r="BF23">
            <v>1063</v>
          </cell>
          <cell r="BG23">
            <v>1059</v>
          </cell>
        </row>
        <row r="24">
          <cell r="A24" t="str">
            <v>Avg Customers: InterruptibleYear to date</v>
          </cell>
          <cell r="B24" t="str">
            <v>Year to date</v>
          </cell>
          <cell r="E24">
            <v>977</v>
          </cell>
          <cell r="F24">
            <v>1027</v>
          </cell>
          <cell r="G24">
            <v>1027</v>
          </cell>
          <cell r="H24">
            <v>1045</v>
          </cell>
          <cell r="I24">
            <v>1065</v>
          </cell>
          <cell r="J24">
            <v>1085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V24">
            <v>1014</v>
          </cell>
          <cell r="W24">
            <v>1032</v>
          </cell>
          <cell r="X24">
            <v>1076</v>
          </cell>
          <cell r="Y24">
            <v>1086</v>
          </cell>
          <cell r="Z24">
            <v>1112</v>
          </cell>
          <cell r="AA24">
            <v>1128</v>
          </cell>
          <cell r="AL24">
            <v>1006</v>
          </cell>
          <cell r="AM24">
            <v>1147</v>
          </cell>
          <cell r="AN24">
            <v>1052</v>
          </cell>
          <cell r="AO24">
            <v>1060</v>
          </cell>
          <cell r="AP24">
            <v>1083</v>
          </cell>
          <cell r="AQ24">
            <v>1104</v>
          </cell>
          <cell r="BB24">
            <v>1000</v>
          </cell>
          <cell r="BC24">
            <v>1037</v>
          </cell>
          <cell r="BD24">
            <v>1045</v>
          </cell>
          <cell r="BE24">
            <v>1056</v>
          </cell>
          <cell r="BF24">
            <v>1078</v>
          </cell>
          <cell r="BG24">
            <v>1093</v>
          </cell>
        </row>
        <row r="25">
          <cell r="A25" t="str">
            <v>Avg Customers: InterruptibleTwelve months</v>
          </cell>
          <cell r="B25" t="str">
            <v>Twelve months</v>
          </cell>
          <cell r="E25">
            <v>988</v>
          </cell>
          <cell r="F25">
            <v>1037</v>
          </cell>
          <cell r="G25">
            <v>1040</v>
          </cell>
          <cell r="H25">
            <v>1051</v>
          </cell>
          <cell r="I25">
            <v>1073</v>
          </cell>
          <cell r="J25">
            <v>1091</v>
          </cell>
          <cell r="V25">
            <v>1028</v>
          </cell>
          <cell r="W25">
            <v>1039</v>
          </cell>
          <cell r="X25">
            <v>1051</v>
          </cell>
          <cell r="Y25">
            <v>1065</v>
          </cell>
          <cell r="Z25">
            <v>1085</v>
          </cell>
          <cell r="AL25">
            <v>1016</v>
          </cell>
          <cell r="AM25">
            <v>1036</v>
          </cell>
          <cell r="AN25">
            <v>1050</v>
          </cell>
          <cell r="AO25">
            <v>1061</v>
          </cell>
          <cell r="AP25">
            <v>1077</v>
          </cell>
          <cell r="AQ25">
            <v>1085</v>
          </cell>
          <cell r="BB25">
            <v>1000</v>
          </cell>
          <cell r="BC25">
            <v>1037</v>
          </cell>
          <cell r="BD25">
            <v>1045</v>
          </cell>
          <cell r="BE25">
            <v>1056</v>
          </cell>
          <cell r="BF25">
            <v>1078</v>
          </cell>
          <cell r="BG25">
            <v>1093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0</v>
          </cell>
          <cell r="BN25">
            <v>0</v>
          </cell>
          <cell r="BO25">
            <v>0</v>
          </cell>
          <cell r="BP25">
            <v>0</v>
          </cell>
        </row>
        <row r="26">
          <cell r="A26" t="str">
            <v>Avg Customers: Transportation</v>
          </cell>
        </row>
        <row r="27">
          <cell r="A27" t="str">
            <v>Avg Customers: TransportationThree months</v>
          </cell>
          <cell r="B27" t="str">
            <v>Three months</v>
          </cell>
          <cell r="E27">
            <v>120</v>
          </cell>
          <cell r="F27">
            <v>97</v>
          </cell>
          <cell r="G27">
            <v>50</v>
          </cell>
          <cell r="H27">
            <v>37.659999999999997</v>
          </cell>
          <cell r="I27">
            <v>121.66</v>
          </cell>
          <cell r="V27">
            <v>101</v>
          </cell>
          <cell r="W27">
            <v>50</v>
          </cell>
          <cell r="X27">
            <v>36</v>
          </cell>
          <cell r="Y27">
            <v>42</v>
          </cell>
          <cell r="AL27">
            <v>109</v>
          </cell>
          <cell r="AM27">
            <v>50</v>
          </cell>
          <cell r="AN27">
            <v>36</v>
          </cell>
          <cell r="BB27">
            <v>116</v>
          </cell>
          <cell r="BC27">
            <v>70</v>
          </cell>
          <cell r="BD27">
            <v>36</v>
          </cell>
          <cell r="BE27">
            <v>68</v>
          </cell>
        </row>
        <row r="28">
          <cell r="A28" t="str">
            <v>Avg Customers: TransportationYear to date</v>
          </cell>
          <cell r="B28" t="str">
            <v>Year to date</v>
          </cell>
          <cell r="E28">
            <v>120</v>
          </cell>
          <cell r="F28">
            <v>97</v>
          </cell>
          <cell r="G28">
            <v>50</v>
          </cell>
          <cell r="H28">
            <v>37.659999999999997</v>
          </cell>
          <cell r="I28">
            <v>121.66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V28">
            <v>99</v>
          </cell>
          <cell r="W28">
            <v>50</v>
          </cell>
          <cell r="X28">
            <v>37</v>
          </cell>
          <cell r="Y28">
            <v>82</v>
          </cell>
          <cell r="AL28">
            <v>102</v>
          </cell>
          <cell r="AM28">
            <v>50</v>
          </cell>
          <cell r="AN28">
            <v>37</v>
          </cell>
          <cell r="BB28">
            <v>106</v>
          </cell>
          <cell r="BC28">
            <v>55</v>
          </cell>
          <cell r="BD28">
            <v>36.4</v>
          </cell>
          <cell r="BE28">
            <v>67.75</v>
          </cell>
          <cell r="BF28">
            <v>159.66999999999999</v>
          </cell>
        </row>
        <row r="29">
          <cell r="A29" t="str">
            <v>Avg Customers: TransportationTwelve months</v>
          </cell>
          <cell r="B29" t="str">
            <v>Twelve months</v>
          </cell>
          <cell r="E29">
            <v>111</v>
          </cell>
          <cell r="F29">
            <v>67</v>
          </cell>
          <cell r="G29">
            <v>40</v>
          </cell>
          <cell r="H29">
            <v>46.75</v>
          </cell>
          <cell r="I29">
            <v>126.25</v>
          </cell>
          <cell r="V29">
            <v>80</v>
          </cell>
          <cell r="W29">
            <v>43</v>
          </cell>
          <cell r="X29">
            <v>45</v>
          </cell>
          <cell r="Y29">
            <v>116</v>
          </cell>
          <cell r="AL29">
            <v>94</v>
          </cell>
          <cell r="AM29">
            <v>47</v>
          </cell>
          <cell r="AN29">
            <v>40</v>
          </cell>
          <cell r="BB29">
            <v>106</v>
          </cell>
          <cell r="BC29">
            <v>55</v>
          </cell>
          <cell r="BD29">
            <v>36.4</v>
          </cell>
          <cell r="BE29">
            <v>67.75</v>
          </cell>
          <cell r="BF29">
            <v>159.66999999999999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</row>
        <row r="30">
          <cell r="A30" t="str">
            <v>Avg Customers: Total</v>
          </cell>
        </row>
        <row r="31">
          <cell r="A31" t="str">
            <v>Avg Customers: TotalThree months</v>
          </cell>
          <cell r="B31" t="str">
            <v>Three months</v>
          </cell>
          <cell r="E31">
            <v>496993</v>
          </cell>
          <cell r="F31">
            <v>474723</v>
          </cell>
          <cell r="G31">
            <v>458563</v>
          </cell>
          <cell r="H31">
            <v>436911.66</v>
          </cell>
          <cell r="I31">
            <v>414879.66</v>
          </cell>
          <cell r="J31">
            <v>390346</v>
          </cell>
          <cell r="K31">
            <v>364954</v>
          </cell>
          <cell r="L31">
            <v>338950</v>
          </cell>
          <cell r="V31">
            <v>483731</v>
          </cell>
          <cell r="W31">
            <v>465692</v>
          </cell>
          <cell r="X31">
            <v>444350</v>
          </cell>
          <cell r="Y31">
            <v>422780</v>
          </cell>
          <cell r="Z31">
            <v>399750</v>
          </cell>
          <cell r="AA31">
            <v>374558</v>
          </cell>
          <cell r="AB31">
            <v>347686</v>
          </cell>
          <cell r="AC31">
            <v>324458</v>
          </cell>
          <cell r="AD31">
            <v>306230</v>
          </cell>
          <cell r="AE31">
            <v>289394</v>
          </cell>
          <cell r="AF31">
            <v>276918</v>
          </cell>
          <cell r="AG31">
            <v>268738</v>
          </cell>
          <cell r="AL31">
            <v>487812</v>
          </cell>
          <cell r="AM31">
            <v>468173</v>
          </cell>
          <cell r="AN31">
            <v>447611</v>
          </cell>
          <cell r="AO31">
            <v>426231</v>
          </cell>
          <cell r="AP31">
            <v>403251</v>
          </cell>
          <cell r="AQ31">
            <v>378291</v>
          </cell>
          <cell r="AR31">
            <v>352591</v>
          </cell>
          <cell r="AS31">
            <v>326419</v>
          </cell>
          <cell r="AT31">
            <v>307827</v>
          </cell>
          <cell r="AU31">
            <v>290335</v>
          </cell>
          <cell r="AV31">
            <v>276327</v>
          </cell>
          <cell r="AW31">
            <v>267155</v>
          </cell>
          <cell r="BB31">
            <v>490153</v>
          </cell>
          <cell r="BC31">
            <v>469246</v>
          </cell>
          <cell r="BD31">
            <v>449729</v>
          </cell>
          <cell r="BE31">
            <v>428909</v>
          </cell>
          <cell r="BF31">
            <v>406221</v>
          </cell>
          <cell r="BG31">
            <v>381241</v>
          </cell>
          <cell r="BH31">
            <v>355305</v>
          </cell>
          <cell r="BI31">
            <v>328893</v>
          </cell>
          <cell r="BJ31">
            <v>309021</v>
          </cell>
          <cell r="BK31">
            <v>290973</v>
          </cell>
          <cell r="BL31">
            <v>274913</v>
          </cell>
          <cell r="BM31">
            <v>265369</v>
          </cell>
        </row>
        <row r="32">
          <cell r="A32" t="str">
            <v>Avg Customers: TotalYear to date</v>
          </cell>
          <cell r="B32" t="str">
            <v>Year to date</v>
          </cell>
          <cell r="E32">
            <v>496993</v>
          </cell>
          <cell r="F32">
            <v>474723</v>
          </cell>
          <cell r="G32">
            <v>458563</v>
          </cell>
          <cell r="H32">
            <v>436911.66</v>
          </cell>
          <cell r="I32">
            <v>414879.66</v>
          </cell>
          <cell r="J32">
            <v>390346</v>
          </cell>
          <cell r="K32">
            <v>364954</v>
          </cell>
          <cell r="L32">
            <v>338950</v>
          </cell>
          <cell r="V32">
            <v>479227</v>
          </cell>
          <cell r="W32">
            <v>462129</v>
          </cell>
          <cell r="X32">
            <v>440649</v>
          </cell>
          <cell r="Y32">
            <v>418830</v>
          </cell>
          <cell r="Z32">
            <v>395048</v>
          </cell>
          <cell r="AA32">
            <v>369756</v>
          </cell>
          <cell r="AB32">
            <v>343318</v>
          </cell>
          <cell r="AL32">
            <v>482089</v>
          </cell>
          <cell r="AM32">
            <v>464257</v>
          </cell>
          <cell r="AN32">
            <v>442970</v>
          </cell>
          <cell r="AO32">
            <v>421242</v>
          </cell>
          <cell r="AP32">
            <v>397782</v>
          </cell>
          <cell r="AQ32">
            <v>372601</v>
          </cell>
          <cell r="AR32">
            <v>346409</v>
          </cell>
          <cell r="AS32">
            <v>322665</v>
          </cell>
          <cell r="BB32">
            <v>484105</v>
          </cell>
          <cell r="BC32">
            <v>465419</v>
          </cell>
          <cell r="BD32">
            <v>444659.4</v>
          </cell>
          <cell r="BE32">
            <v>423209.75</v>
          </cell>
          <cell r="BF32">
            <v>400051.67</v>
          </cell>
          <cell r="BG32">
            <v>374761</v>
          </cell>
          <cell r="BH32">
            <v>348633</v>
          </cell>
          <cell r="BI32">
            <v>324222</v>
          </cell>
          <cell r="BJ32">
            <v>305520</v>
          </cell>
          <cell r="BK32">
            <v>288506</v>
          </cell>
          <cell r="BL32">
            <v>275124</v>
          </cell>
          <cell r="BM32">
            <v>266349</v>
          </cell>
          <cell r="BN32">
            <v>259009</v>
          </cell>
          <cell r="BO32">
            <v>253803</v>
          </cell>
        </row>
        <row r="33">
          <cell r="A33" t="str">
            <v>Avg Customers: TotalTwelve months</v>
          </cell>
          <cell r="B33" t="str">
            <v>Twelve months</v>
          </cell>
          <cell r="E33">
            <v>489673</v>
          </cell>
          <cell r="F33">
            <v>469458</v>
          </cell>
          <cell r="G33">
            <v>450072</v>
          </cell>
          <cell r="H33">
            <v>428717.75</v>
          </cell>
          <cell r="I33">
            <v>406121.25</v>
          </cell>
          <cell r="J33">
            <v>381109</v>
          </cell>
          <cell r="K33">
            <v>355134</v>
          </cell>
          <cell r="L33">
            <v>329680</v>
          </cell>
          <cell r="M33">
            <v>310049</v>
          </cell>
          <cell r="N33">
            <v>292426</v>
          </cell>
          <cell r="O33">
            <v>277870</v>
          </cell>
          <cell r="P33">
            <v>268397</v>
          </cell>
          <cell r="Q33">
            <v>260718</v>
          </cell>
          <cell r="R33">
            <v>254683</v>
          </cell>
          <cell r="V33">
            <v>473970</v>
          </cell>
          <cell r="W33">
            <v>455428</v>
          </cell>
          <cell r="X33">
            <v>434119</v>
          </cell>
          <cell r="Y33">
            <v>411858</v>
          </cell>
          <cell r="Z33">
            <v>387407</v>
          </cell>
          <cell r="AA33">
            <v>361852</v>
          </cell>
          <cell r="AB33">
            <v>314606</v>
          </cell>
          <cell r="AC33">
            <v>280989</v>
          </cell>
          <cell r="AD33">
            <v>270441</v>
          </cell>
          <cell r="AE33">
            <v>262505</v>
          </cell>
          <cell r="AF33">
            <v>255919</v>
          </cell>
          <cell r="AL33">
            <v>478879</v>
          </cell>
          <cell r="AM33">
            <v>460543</v>
          </cell>
          <cell r="AN33">
            <v>439450</v>
          </cell>
          <cell r="AO33">
            <v>417487</v>
          </cell>
          <cell r="AP33">
            <v>393647</v>
          </cell>
          <cell r="AQ33">
            <v>368277</v>
          </cell>
          <cell r="AR33">
            <v>342030</v>
          </cell>
          <cell r="AS33">
            <v>319254</v>
          </cell>
          <cell r="AT33">
            <v>301008</v>
          </cell>
          <cell r="AU33">
            <v>284491</v>
          </cell>
          <cell r="AV33">
            <v>272737</v>
          </cell>
          <cell r="AW33">
            <v>264316</v>
          </cell>
          <cell r="AX33">
            <v>257466</v>
          </cell>
          <cell r="BB33">
            <v>484105</v>
          </cell>
          <cell r="BC33">
            <v>465419</v>
          </cell>
          <cell r="BD33">
            <v>444659.4</v>
          </cell>
          <cell r="BE33">
            <v>423209.75</v>
          </cell>
          <cell r="BF33">
            <v>400051.67</v>
          </cell>
          <cell r="BG33">
            <v>374761</v>
          </cell>
          <cell r="BH33">
            <v>348633</v>
          </cell>
          <cell r="BI33">
            <v>324222</v>
          </cell>
          <cell r="BJ33">
            <v>305520</v>
          </cell>
          <cell r="BK33">
            <v>288506</v>
          </cell>
          <cell r="BL33">
            <v>275124</v>
          </cell>
          <cell r="BM33">
            <v>266349</v>
          </cell>
          <cell r="BN33">
            <v>259009</v>
          </cell>
          <cell r="BO33">
            <v>253803</v>
          </cell>
        </row>
        <row r="34">
          <cell r="AA34">
            <v>335487</v>
          </cell>
          <cell r="AB34">
            <v>296635</v>
          </cell>
        </row>
      </sheetData>
      <sheetData sheetId="1">
        <row r="222">
          <cell r="AJ222">
            <v>35430</v>
          </cell>
        </row>
      </sheetData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A"/>
      <sheetName val="For Printing"/>
      <sheetName val="Input_Area"/>
      <sheetName val="Mthly"/>
      <sheetName val="QTD"/>
      <sheetName val="YTD"/>
      <sheetName val="12ME"/>
      <sheetName val="Budget"/>
      <sheetName val="OPSTATS-RELEASE "/>
      <sheetName val="Approval History"/>
    </sheetNames>
    <sheetDataSet>
      <sheetData sheetId="0" refreshError="1"/>
      <sheetData sheetId="1" refreshError="1"/>
      <sheetData sheetId="2" refreshError="1"/>
      <sheetData sheetId="3">
        <row r="11">
          <cell r="B11">
            <v>132465526</v>
          </cell>
          <cell r="D11">
            <v>123353000</v>
          </cell>
        </row>
        <row r="31">
          <cell r="B31">
            <v>7897841.8300000001</v>
          </cell>
          <cell r="D31">
            <v>7507369</v>
          </cell>
        </row>
      </sheetData>
      <sheetData sheetId="4" refreshError="1"/>
      <sheetData sheetId="5">
        <row r="13">
          <cell r="B13">
            <v>132465526</v>
          </cell>
          <cell r="D13">
            <v>235931000</v>
          </cell>
        </row>
        <row r="32">
          <cell r="B32">
            <v>71715878.549999997</v>
          </cell>
          <cell r="D32">
            <v>14665446</v>
          </cell>
        </row>
      </sheetData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proval History"/>
      <sheetName val="INPUT TAB"/>
      <sheetName val="LeadSht"/>
      <sheetName val="$ &amp; KWH Rsbl"/>
      <sheetName val="Lost Factor"/>
      <sheetName val="Sch120Rsbl"/>
      <sheetName val="Bs Unbl Rt"/>
      <sheetName val="GPI (2)"/>
      <sheetName val="GPI"/>
      <sheetName val="Pended"/>
      <sheetName val="Target KWHs"/>
      <sheetName val="KWH Rsbl"/>
      <sheetName val="Sch_194"/>
      <sheetName val="Billing Loss"/>
      <sheetName val="Historical"/>
      <sheetName val="Sch194KWHs"/>
      <sheetName val="RateInc"/>
      <sheetName val="2-03 Rd Schd"/>
      <sheetName val="Page 1"/>
      <sheetName val="UnbDays"/>
      <sheetName val="Sch94Read"/>
      <sheetName val="Unbilled Revenue"/>
      <sheetName val="Billed KWHs"/>
      <sheetName val="APUA"/>
      <sheetName val="UnbLowIncJE"/>
      <sheetName val="Sch_120"/>
      <sheetName val="Sch120Read"/>
      <sheetName val="JE #s"/>
      <sheetName val="Sch194 Rlfwd"/>
      <sheetName val="Sch_194Rsbl"/>
      <sheetName val="UnbLowInc Rsbl"/>
      <sheetName val="Unbilled Days elec"/>
      <sheetName val="INPUT TAB 2005"/>
      <sheetName val="INPUT TAB 200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4"/>
  <sheetViews>
    <sheetView tabSelected="1" zoomScaleNormal="100" zoomScaleSheetLayoutView="100" workbookViewId="0">
      <pane xSplit="4" ySplit="8" topLeftCell="E42" activePane="bottomRight" state="frozen"/>
      <selection activeCell="M42" sqref="M42"/>
      <selection pane="topRight" activeCell="M42" sqref="M42"/>
      <selection pane="bottomLeft" activeCell="M42" sqref="M42"/>
      <selection pane="bottomRight" activeCell="D78" sqref="D78"/>
    </sheetView>
  </sheetViews>
  <sheetFormatPr defaultColWidth="9.109375" defaultRowHeight="11.4" x14ac:dyDescent="0.2"/>
  <cols>
    <col min="1" max="2" width="1.6640625" style="5" customWidth="1"/>
    <col min="3" max="3" width="9.109375" style="5"/>
    <col min="4" max="4" width="23.88671875" style="5" customWidth="1"/>
    <col min="5" max="5" width="16.6640625" style="5" customWidth="1"/>
    <col min="6" max="6" width="0.88671875" style="5" customWidth="1"/>
    <col min="7" max="7" width="16.6640625" style="5" customWidth="1"/>
    <col min="8" max="8" width="0.88671875" style="5" customWidth="1"/>
    <col min="9" max="9" width="16.6640625" style="5" customWidth="1"/>
    <col min="10" max="10" width="0.88671875" style="5" customWidth="1"/>
    <col min="11" max="11" width="7.6640625" style="6" customWidth="1"/>
    <col min="12" max="12" width="0.88671875" style="5" customWidth="1"/>
    <col min="13" max="13" width="16.6640625" style="5" customWidth="1"/>
    <col min="14" max="14" width="0.88671875" style="5" customWidth="1"/>
    <col min="15" max="15" width="16.6640625" style="5" customWidth="1"/>
    <col min="16" max="16" width="0.88671875" style="5" customWidth="1"/>
    <col min="17" max="17" width="7.6640625" style="6" customWidth="1"/>
    <col min="18" max="18" width="0.88671875" style="5" customWidth="1"/>
    <col min="19" max="19" width="7.6640625" style="6" customWidth="1"/>
    <col min="20" max="20" width="0.88671875" style="6" customWidth="1"/>
    <col min="21" max="21" width="7.6640625" style="6" customWidth="1"/>
    <col min="22" max="22" width="0.88671875" style="6" customWidth="1"/>
    <col min="23" max="23" width="7.6640625" style="6" customWidth="1"/>
    <col min="24" max="16384" width="9.109375" style="5"/>
  </cols>
  <sheetData>
    <row r="1" spans="1:23" s="1" customFormat="1" ht="13.8" x14ac:dyDescent="0.25">
      <c r="E1" s="73" t="s">
        <v>0</v>
      </c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S1" s="2"/>
      <c r="T1" s="2"/>
      <c r="U1" s="2"/>
      <c r="V1" s="2"/>
      <c r="W1" s="2"/>
    </row>
    <row r="2" spans="1:23" s="1" customFormat="1" ht="13.8" x14ac:dyDescent="0.25">
      <c r="E2" s="73" t="s">
        <v>1</v>
      </c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S2" s="2"/>
      <c r="T2" s="2"/>
      <c r="U2" s="2"/>
      <c r="V2" s="2"/>
      <c r="W2" s="2"/>
    </row>
    <row r="3" spans="1:23" s="1" customFormat="1" ht="13.8" x14ac:dyDescent="0.25">
      <c r="E3" s="73" t="s">
        <v>47</v>
      </c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S3" s="2"/>
      <c r="T3" s="2"/>
      <c r="U3" s="2"/>
      <c r="V3" s="2"/>
      <c r="W3" s="2"/>
    </row>
    <row r="4" spans="1:23" s="3" customFormat="1" ht="13.2" x14ac:dyDescent="0.25">
      <c r="E4" s="74" t="s">
        <v>2</v>
      </c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S4" s="4"/>
      <c r="T4" s="4"/>
      <c r="U4" s="4"/>
      <c r="V4" s="4"/>
      <c r="W4" s="4"/>
    </row>
    <row r="5" spans="1:23" x14ac:dyDescent="0.2">
      <c r="A5" s="5" t="s">
        <v>3</v>
      </c>
    </row>
    <row r="6" spans="1:23" s="7" customFormat="1" ht="13.2" x14ac:dyDescent="0.25">
      <c r="A6" s="7" t="s">
        <v>3</v>
      </c>
      <c r="I6" s="75" t="s">
        <v>4</v>
      </c>
      <c r="J6" s="75"/>
      <c r="K6" s="75"/>
      <c r="O6" s="75" t="s">
        <v>44</v>
      </c>
      <c r="P6" s="75"/>
      <c r="Q6" s="75"/>
      <c r="S6" s="70" t="s">
        <v>5</v>
      </c>
      <c r="T6" s="70"/>
      <c r="U6" s="70"/>
      <c r="V6" s="70"/>
      <c r="W6" s="70"/>
    </row>
    <row r="7" spans="1:23" s="7" customFormat="1" ht="13.2" x14ac:dyDescent="0.25">
      <c r="E7" s="8" t="s">
        <v>6</v>
      </c>
      <c r="G7" s="8"/>
      <c r="I7" s="8"/>
      <c r="K7" s="9"/>
      <c r="M7" s="8" t="s">
        <v>6</v>
      </c>
      <c r="O7" s="8"/>
      <c r="Q7" s="9"/>
      <c r="S7" s="9"/>
      <c r="T7" s="10"/>
      <c r="U7" s="9"/>
      <c r="V7" s="10"/>
      <c r="W7" s="9"/>
    </row>
    <row r="8" spans="1:23" s="7" customFormat="1" ht="13.2" x14ac:dyDescent="0.25">
      <c r="A8" s="3" t="s">
        <v>7</v>
      </c>
      <c r="E8" s="11">
        <v>2017</v>
      </c>
      <c r="G8" s="11" t="s">
        <v>8</v>
      </c>
      <c r="I8" s="11" t="s">
        <v>9</v>
      </c>
      <c r="K8" s="12" t="s">
        <v>10</v>
      </c>
      <c r="M8" s="11">
        <f>E8-1</f>
        <v>2016</v>
      </c>
      <c r="O8" s="11" t="s">
        <v>9</v>
      </c>
      <c r="Q8" s="12" t="s">
        <v>10</v>
      </c>
      <c r="S8" s="12">
        <f>E8</f>
        <v>2017</v>
      </c>
      <c r="T8" s="10"/>
      <c r="U8" s="12" t="s">
        <v>8</v>
      </c>
      <c r="V8" s="10"/>
      <c r="W8" s="12">
        <f>M8</f>
        <v>2016</v>
      </c>
    </row>
    <row r="9" spans="1:23" ht="12" x14ac:dyDescent="0.25">
      <c r="B9" s="13" t="s">
        <v>11</v>
      </c>
    </row>
    <row r="10" spans="1:23" x14ac:dyDescent="0.2">
      <c r="C10" s="5" t="s">
        <v>12</v>
      </c>
      <c r="E10" s="58">
        <v>21320518.710000001</v>
      </c>
      <c r="F10" s="69"/>
      <c r="G10" s="58">
        <v>23480000</v>
      </c>
      <c r="H10" s="54"/>
      <c r="I10" s="58">
        <f>E10-G10</f>
        <v>-2159481.2899999991</v>
      </c>
      <c r="J10" s="43"/>
      <c r="K10" s="17">
        <f>IF(G10=0,"n/a",IF(AND(I10/G10&lt;1,I10/G10&gt;-1),I10/G10,"n/a"))</f>
        <v>-9.197109412265754E-2</v>
      </c>
      <c r="M10" s="58">
        <v>21657894.899999999</v>
      </c>
      <c r="N10" s="54"/>
      <c r="O10" s="58">
        <f>E10-M10</f>
        <v>-337376.18999999762</v>
      </c>
      <c r="Q10" s="17">
        <f>IF(M10=0,"n/a",IF(AND(O10/M10&lt;1,O10/M10&gt;-1),O10/M10,"n/a"))</f>
        <v>-1.5577515338298074E-2</v>
      </c>
      <c r="S10" s="18">
        <f>IF(E48=0,"n/a",E10/E48)</f>
        <v>1.5979827165734808</v>
      </c>
      <c r="T10" s="19"/>
      <c r="U10" s="18">
        <f>IF(G48=0,"n/a",G10/G48)</f>
        <v>1.6887226697353279</v>
      </c>
      <c r="V10" s="19"/>
      <c r="W10" s="18">
        <f>IF(M48=0,"n/a",M10/M48)</f>
        <v>1.5114704540567769</v>
      </c>
    </row>
    <row r="11" spans="1:23" x14ac:dyDescent="0.2">
      <c r="C11" s="5" t="s">
        <v>13</v>
      </c>
      <c r="E11" s="56">
        <v>11363560.23</v>
      </c>
      <c r="F11" s="54"/>
      <c r="G11" s="56">
        <v>10531000</v>
      </c>
      <c r="H11" s="54"/>
      <c r="I11" s="56">
        <f>E11-G11</f>
        <v>832560.23000000045</v>
      </c>
      <c r="K11" s="17">
        <f>IF(G11=0,"n/a",IF(AND(I11/G11&lt;1,I11/G11&gt;-1),I11/G11,"n/a"))</f>
        <v>7.9058041021745365E-2</v>
      </c>
      <c r="M11" s="56">
        <v>11105643.380000001</v>
      </c>
      <c r="N11" s="54"/>
      <c r="O11" s="56">
        <f>E11-M11</f>
        <v>257916.84999999963</v>
      </c>
      <c r="Q11" s="17">
        <f>IF(M11=0,"n/a",IF(AND(O11/M11&lt;1,O11/M11&gt;-1),O11/M11,"n/a"))</f>
        <v>2.3223944905747515E-2</v>
      </c>
      <c r="S11" s="23">
        <f>IF(E49=0,"n/a",E11/E49)</f>
        <v>1.0344290716404447</v>
      </c>
      <c r="T11" s="19"/>
      <c r="U11" s="23">
        <f>IF(G49=0,"n/a",G11/G49)</f>
        <v>1.0748111859563176</v>
      </c>
      <c r="V11" s="19"/>
      <c r="W11" s="23">
        <f>IF(M49=0,"n/a",M11/M49)</f>
        <v>1.0251599064495394</v>
      </c>
    </row>
    <row r="12" spans="1:23" x14ac:dyDescent="0.2">
      <c r="C12" s="5" t="s">
        <v>14</v>
      </c>
      <c r="E12" s="63">
        <v>1061942.6299999999</v>
      </c>
      <c r="F12" s="54"/>
      <c r="G12" s="63">
        <v>1023000</v>
      </c>
      <c r="H12" s="54"/>
      <c r="I12" s="63">
        <f>E12-G12</f>
        <v>38942.629999999888</v>
      </c>
      <c r="K12" s="26">
        <f>IF(G12=0,"n/a",IF(AND(I12/G12&lt;1,I12/G12&gt;-1),I12/G12,"n/a"))</f>
        <v>3.8067086999022372E-2</v>
      </c>
      <c r="M12" s="63">
        <v>898631.33</v>
      </c>
      <c r="N12" s="54"/>
      <c r="O12" s="63">
        <f>E12-M12</f>
        <v>163311.29999999993</v>
      </c>
      <c r="Q12" s="26">
        <f>IF(M12=0,"n/a",IF(AND(O12/M12&lt;1,O12/M12&gt;-1),O12/M12,"n/a"))</f>
        <v>0.18173337001281709</v>
      </c>
      <c r="S12" s="27">
        <f>IF(E50=0,"n/a",E12/E50)</f>
        <v>0.81161592901416191</v>
      </c>
      <c r="T12" s="19"/>
      <c r="U12" s="27">
        <f>IF(G50=0,"n/a",G12/G50)</f>
        <v>0.82700080840743739</v>
      </c>
      <c r="V12" s="19"/>
      <c r="W12" s="27">
        <f>IF(M50=0,"n/a",M12/M50)</f>
        <v>0.81146974206528366</v>
      </c>
    </row>
    <row r="13" spans="1:23" ht="6.9" customHeight="1" x14ac:dyDescent="0.2">
      <c r="E13" s="56"/>
      <c r="F13" s="54"/>
      <c r="G13" s="56"/>
      <c r="H13" s="54"/>
      <c r="I13" s="56"/>
      <c r="K13" s="29"/>
      <c r="M13" s="56"/>
      <c r="N13" s="54"/>
      <c r="O13" s="56"/>
      <c r="Q13" s="29"/>
      <c r="S13" s="19"/>
      <c r="T13" s="19"/>
      <c r="U13" s="19"/>
      <c r="V13" s="19"/>
      <c r="W13" s="19"/>
    </row>
    <row r="14" spans="1:23" x14ac:dyDescent="0.2">
      <c r="C14" s="5" t="s">
        <v>15</v>
      </c>
      <c r="E14" s="56">
        <f>SUM(E10:E12)</f>
        <v>33746021.57</v>
      </c>
      <c r="F14" s="54"/>
      <c r="G14" s="56">
        <f>SUM(G10:G12)</f>
        <v>35034000</v>
      </c>
      <c r="H14" s="54"/>
      <c r="I14" s="56">
        <f>E14-G14</f>
        <v>-1287978.4299999997</v>
      </c>
      <c r="K14" s="17">
        <f>IF(G14=0,"n/a",IF(AND(I14/G14&lt;1,I14/G14&gt;-1),I14/G14,"n/a"))</f>
        <v>-3.6763670434435111E-2</v>
      </c>
      <c r="M14" s="56">
        <f>SUM(M10:M12)</f>
        <v>33662169.609999999</v>
      </c>
      <c r="N14" s="54"/>
      <c r="O14" s="56">
        <f>E14-M14</f>
        <v>83851.960000000894</v>
      </c>
      <c r="Q14" s="17">
        <f>IF(M14=0,"n/a",IF(AND(O14/M14&lt;1,O14/M14&gt;-1),O14/M14,"n/a"))</f>
        <v>2.4909850128938525E-3</v>
      </c>
      <c r="S14" s="23">
        <f>IF(E52=0,"n/a",E14/E52)</f>
        <v>1.316356902878582</v>
      </c>
      <c r="T14" s="19"/>
      <c r="U14" s="23">
        <f>IF(G52=0,"n/a",G14/G52)</f>
        <v>1.4047876819439433</v>
      </c>
      <c r="V14" s="19"/>
      <c r="W14" s="23">
        <f>IF(M52=0,"n/a",M14/M52)</f>
        <v>1.281415529915108</v>
      </c>
    </row>
    <row r="15" spans="1:23" ht="6.9" customHeight="1" x14ac:dyDescent="0.2">
      <c r="E15" s="56"/>
      <c r="F15" s="54"/>
      <c r="G15" s="56"/>
      <c r="H15" s="54"/>
      <c r="I15" s="56"/>
      <c r="K15" s="29"/>
      <c r="M15" s="56"/>
      <c r="N15" s="54"/>
      <c r="O15" s="56"/>
      <c r="Q15" s="29"/>
      <c r="S15" s="19"/>
      <c r="T15" s="19"/>
      <c r="U15" s="19"/>
      <c r="V15" s="19"/>
      <c r="W15" s="19"/>
    </row>
    <row r="16" spans="1:23" ht="12" x14ac:dyDescent="0.25">
      <c r="B16" s="13" t="s">
        <v>16</v>
      </c>
      <c r="E16" s="56"/>
      <c r="F16" s="54"/>
      <c r="G16" s="56"/>
      <c r="H16" s="54"/>
      <c r="I16" s="56"/>
      <c r="K16" s="29"/>
      <c r="M16" s="56"/>
      <c r="N16" s="54"/>
      <c r="O16" s="56"/>
      <c r="Q16" s="29"/>
      <c r="S16" s="19"/>
      <c r="T16" s="19"/>
      <c r="U16" s="19"/>
      <c r="V16" s="19"/>
      <c r="W16" s="19"/>
    </row>
    <row r="17" spans="2:23" x14ac:dyDescent="0.2">
      <c r="C17" s="5" t="s">
        <v>17</v>
      </c>
      <c r="E17" s="56">
        <v>1206400.56</v>
      </c>
      <c r="F17" s="54"/>
      <c r="G17" s="56">
        <v>1046000</v>
      </c>
      <c r="H17" s="54"/>
      <c r="I17" s="56">
        <f>E17-G17</f>
        <v>160400.56000000006</v>
      </c>
      <c r="K17" s="17">
        <f>IF(G17=0,"n/a",IF(AND(I17/G17&lt;1,I17/G17&gt;-1),I17/G17,"n/a"))</f>
        <v>0.15334661567877633</v>
      </c>
      <c r="M17" s="56">
        <v>1882104.04</v>
      </c>
      <c r="N17" s="54"/>
      <c r="O17" s="56">
        <f>E17-M17</f>
        <v>-675703.48</v>
      </c>
      <c r="Q17" s="17">
        <f>IF(M17=0,"n/a",IF(AND(O17/M17&lt;1,O17/M17&gt;-1),O17/M17,"n/a"))</f>
        <v>-0.35901494584752069</v>
      </c>
      <c r="S17" s="23">
        <f>IF(E55=0,"n/a",E17/E55)</f>
        <v>0.52619161146978544</v>
      </c>
      <c r="T17" s="19"/>
      <c r="U17" s="23">
        <f>IF(G55=0,"n/a",G17/G55)</f>
        <v>0.51807825656265483</v>
      </c>
      <c r="V17" s="19"/>
      <c r="W17" s="23">
        <f>IF(M55=0,"n/a",M17/M55)</f>
        <v>0.49149901000544743</v>
      </c>
    </row>
    <row r="18" spans="2:23" x14ac:dyDescent="0.2">
      <c r="C18" s="5" t="s">
        <v>18</v>
      </c>
      <c r="E18" s="63">
        <v>94458.23</v>
      </c>
      <c r="F18" s="68"/>
      <c r="G18" s="63">
        <v>80000</v>
      </c>
      <c r="H18" s="67"/>
      <c r="I18" s="63">
        <f>E18-G18</f>
        <v>14458.229999999996</v>
      </c>
      <c r="J18" s="66"/>
      <c r="K18" s="26">
        <f>IF(G18=0,"n/a",IF(AND(I18/G18&lt;1,I18/G18&gt;-1),I18/G18,"n/a"))</f>
        <v>0.18072787499999995</v>
      </c>
      <c r="L18" s="65"/>
      <c r="M18" s="63">
        <v>165732.42000000001</v>
      </c>
      <c r="N18" s="64"/>
      <c r="O18" s="63">
        <f>E18-M18</f>
        <v>-71274.190000000017</v>
      </c>
      <c r="Q18" s="26">
        <f>IF(M18=0,"n/a",IF(AND(O18/M18&lt;1,O18/M18&gt;-1),O18/M18,"n/a"))</f>
        <v>-0.43005580923756503</v>
      </c>
      <c r="S18" s="27">
        <f>IF(E56=0,"n/a",E18/E56)</f>
        <v>0.55530020046677597</v>
      </c>
      <c r="T18" s="19"/>
      <c r="U18" s="27">
        <f>IF(G56=0,"n/a",G18/G56)</f>
        <v>0.51282051282051277</v>
      </c>
      <c r="V18" s="19"/>
      <c r="W18" s="27">
        <f>IF(M56=0,"n/a",M18/M56)</f>
        <v>0.48873337540474071</v>
      </c>
    </row>
    <row r="19" spans="2:23" ht="6.9" customHeight="1" x14ac:dyDescent="0.2">
      <c r="E19" s="56"/>
      <c r="F19" s="60"/>
      <c r="G19" s="56"/>
      <c r="H19" s="60"/>
      <c r="I19" s="56"/>
      <c r="J19" s="35"/>
      <c r="K19" s="29"/>
      <c r="L19" s="35"/>
      <c r="M19" s="56"/>
      <c r="N19" s="60"/>
      <c r="O19" s="56"/>
      <c r="Q19" s="29"/>
      <c r="S19" s="19"/>
      <c r="T19" s="19"/>
      <c r="U19" s="19"/>
      <c r="V19" s="19"/>
      <c r="W19" s="19"/>
    </row>
    <row r="20" spans="2:23" x14ac:dyDescent="0.2">
      <c r="C20" s="5" t="s">
        <v>19</v>
      </c>
      <c r="E20" s="63">
        <f>SUM(E17:E18)</f>
        <v>1300858.79</v>
      </c>
      <c r="F20" s="68"/>
      <c r="G20" s="63">
        <f>SUM(G17:G18)</f>
        <v>1126000</v>
      </c>
      <c r="H20" s="67"/>
      <c r="I20" s="63">
        <f>E20-G20</f>
        <v>174858.79000000004</v>
      </c>
      <c r="J20" s="66"/>
      <c r="K20" s="26">
        <f>IF(G20=0,"n/a",IF(AND(I20/G20&lt;1,I20/G20&gt;-1),I20/G20,"n/a"))</f>
        <v>0.1552919982238011</v>
      </c>
      <c r="L20" s="65"/>
      <c r="M20" s="63">
        <f>SUM(M17:M18)</f>
        <v>2047836.46</v>
      </c>
      <c r="N20" s="64"/>
      <c r="O20" s="63">
        <f>E20-M20</f>
        <v>-746977.66999999993</v>
      </c>
      <c r="Q20" s="26">
        <f>IF(M20=0,"n/a",IF(AND(O20/M20&lt;1,O20/M20&gt;-1),O20/M20,"n/a"))</f>
        <v>-0.36476431814286575</v>
      </c>
      <c r="S20" s="27">
        <f>IF(E58=0,"n/a",E20/E58)</f>
        <v>0.52820210694715986</v>
      </c>
      <c r="T20" s="19"/>
      <c r="U20" s="27">
        <f>IF(G58=0,"n/a",G20/G58)</f>
        <v>0.51770114942528733</v>
      </c>
      <c r="V20" s="19"/>
      <c r="W20" s="27">
        <f>IF(M58=0,"n/a",M20/M58)</f>
        <v>0.49127402229141975</v>
      </c>
    </row>
    <row r="21" spans="2:23" ht="6.9" customHeight="1" x14ac:dyDescent="0.2">
      <c r="E21" s="56"/>
      <c r="F21" s="60"/>
      <c r="G21" s="56"/>
      <c r="H21" s="60"/>
      <c r="I21" s="56"/>
      <c r="J21" s="35"/>
      <c r="K21" s="29"/>
      <c r="L21" s="35"/>
      <c r="M21" s="56"/>
      <c r="N21" s="60"/>
      <c r="O21" s="56"/>
      <c r="Q21" s="29"/>
      <c r="S21" s="19"/>
      <c r="T21" s="19"/>
      <c r="U21" s="19"/>
      <c r="V21" s="19"/>
      <c r="W21" s="19"/>
    </row>
    <row r="22" spans="2:23" x14ac:dyDescent="0.2">
      <c r="C22" s="5" t="s">
        <v>20</v>
      </c>
      <c r="E22" s="56">
        <f>E14+E20</f>
        <v>35046880.359999999</v>
      </c>
      <c r="F22" s="60"/>
      <c r="G22" s="56">
        <f>G14+G20</f>
        <v>36160000</v>
      </c>
      <c r="H22" s="60"/>
      <c r="I22" s="56">
        <f>E22-G22</f>
        <v>-1113119.6400000006</v>
      </c>
      <c r="J22" s="35"/>
      <c r="K22" s="17">
        <f>IF(G22=0,"n/a",IF(AND(I22/G22&lt;1,I22/G22&gt;-1),I22/G22,"n/a"))</f>
        <v>-3.0783175884955768E-2</v>
      </c>
      <c r="L22" s="35"/>
      <c r="M22" s="56">
        <f>M14+M20</f>
        <v>35710006.07</v>
      </c>
      <c r="N22" s="60"/>
      <c r="O22" s="56">
        <f>E22-M22</f>
        <v>-663125.71000000089</v>
      </c>
      <c r="Q22" s="17">
        <f>IF(M22=0,"n/a",IF(AND(O22/M22&lt;1,O22/M22&gt;-1),O22/M22,"n/a"))</f>
        <v>-1.8569745093297344E-2</v>
      </c>
      <c r="S22" s="23">
        <f>IF(E60=0,"n/a",E22/E60)</f>
        <v>1.2472764907562002</v>
      </c>
      <c r="T22" s="19"/>
      <c r="U22" s="23">
        <f>IF(G60=0,"n/a",G22/G60)</f>
        <v>1.3336283838607361</v>
      </c>
      <c r="V22" s="19"/>
      <c r="W22" s="23">
        <f>IF(M60=0,"n/a",M22/M60)</f>
        <v>1.1732070975633402</v>
      </c>
    </row>
    <row r="23" spans="2:23" ht="6.9" customHeight="1" x14ac:dyDescent="0.2">
      <c r="E23" s="56"/>
      <c r="F23" s="60"/>
      <c r="G23" s="56"/>
      <c r="H23" s="60"/>
      <c r="I23" s="56"/>
      <c r="J23" s="35"/>
      <c r="K23" s="29"/>
      <c r="L23" s="35"/>
      <c r="M23" s="56"/>
      <c r="N23" s="60"/>
      <c r="O23" s="56"/>
      <c r="Q23" s="29"/>
      <c r="S23" s="19"/>
      <c r="T23" s="19"/>
      <c r="U23" s="19"/>
      <c r="V23" s="19"/>
      <c r="W23" s="19"/>
    </row>
    <row r="24" spans="2:23" ht="12" x14ac:dyDescent="0.25">
      <c r="B24" s="13" t="s">
        <v>21</v>
      </c>
      <c r="E24" s="56"/>
      <c r="F24" s="60"/>
      <c r="G24" s="56"/>
      <c r="H24" s="60"/>
      <c r="I24" s="56"/>
      <c r="J24" s="35"/>
      <c r="K24" s="29"/>
      <c r="L24" s="35"/>
      <c r="M24" s="56"/>
      <c r="N24" s="60"/>
      <c r="O24" s="56"/>
      <c r="Q24" s="29"/>
      <c r="S24" s="19"/>
      <c r="T24" s="19"/>
      <c r="U24" s="19"/>
      <c r="V24" s="19"/>
      <c r="W24" s="19"/>
    </row>
    <row r="25" spans="2:23" x14ac:dyDescent="0.2">
      <c r="C25" s="5" t="s">
        <v>22</v>
      </c>
      <c r="E25" s="56">
        <v>518453.72</v>
      </c>
      <c r="F25" s="60"/>
      <c r="G25" s="56">
        <v>441000</v>
      </c>
      <c r="H25" s="60"/>
      <c r="I25" s="56">
        <f>E25-G25</f>
        <v>77453.719999999972</v>
      </c>
      <c r="J25" s="35"/>
      <c r="K25" s="17">
        <f>IF(G25=0,"n/a",IF(AND(I25/G25&lt;1,I25/G25&gt;-1),I25/G25,"n/a"))</f>
        <v>0.17563201814058951</v>
      </c>
      <c r="L25" s="35"/>
      <c r="M25" s="56">
        <v>498904.79</v>
      </c>
      <c r="N25" s="60"/>
      <c r="O25" s="56">
        <f>E25-M25</f>
        <v>19548.929999999993</v>
      </c>
      <c r="Q25" s="17">
        <f>IF(M25=0,"n/a",IF(AND(O25/M25&lt;1,O25/M25&gt;-1),O25/M25,"n/a"))</f>
        <v>3.9183688735479956E-2</v>
      </c>
      <c r="S25" s="23">
        <f>IF(E63=0,"n/a",E25/E63)</f>
        <v>0.15023803190025042</v>
      </c>
      <c r="T25" s="19"/>
      <c r="U25" s="23">
        <f>IF(G63=0,"n/a",G25/G63)</f>
        <v>0.11307692307692307</v>
      </c>
      <c r="V25" s="19"/>
      <c r="W25" s="23">
        <f>IF(M63=0,"n/a",M25/M63)</f>
        <v>0.14166465013937748</v>
      </c>
    </row>
    <row r="26" spans="2:23" x14ac:dyDescent="0.2">
      <c r="C26" s="5" t="s">
        <v>23</v>
      </c>
      <c r="E26" s="63">
        <v>1173754.6100000001</v>
      </c>
      <c r="F26" s="68"/>
      <c r="G26" s="63">
        <v>1056000</v>
      </c>
      <c r="H26" s="67"/>
      <c r="I26" s="63">
        <f>E26-G26</f>
        <v>117754.6100000001</v>
      </c>
      <c r="J26" s="66"/>
      <c r="K26" s="26">
        <f>IF(G26=0,"n/a",IF(AND(I26/G26&lt;1,I26/G26&gt;-1),I26/G26,"n/a"))</f>
        <v>0.11151004734848495</v>
      </c>
      <c r="L26" s="65"/>
      <c r="M26" s="63">
        <v>1107874.0900000001</v>
      </c>
      <c r="N26" s="64"/>
      <c r="O26" s="63">
        <f>E26-M26</f>
        <v>65880.520000000019</v>
      </c>
      <c r="Q26" s="26">
        <f>IF(M26=0,"n/a",IF(AND(O26/M26&lt;1,O26/M26&gt;-1),O26/M26,"n/a"))</f>
        <v>5.9465710584494319E-2</v>
      </c>
      <c r="S26" s="27">
        <f>IF(E64=0,"n/a",E26/E64)</f>
        <v>8.0721293763836049E-2</v>
      </c>
      <c r="T26" s="19"/>
      <c r="U26" s="27">
        <f>IF(G64=0,"n/a",G26/G64)</f>
        <v>7.865921787709497E-2</v>
      </c>
      <c r="V26" s="19"/>
      <c r="W26" s="27">
        <f>IF(M64=0,"n/a",M26/M64)</f>
        <v>7.8549355375407207E-2</v>
      </c>
    </row>
    <row r="27" spans="2:23" ht="6.9" customHeight="1" x14ac:dyDescent="0.2">
      <c r="E27" s="56"/>
      <c r="F27" s="60"/>
      <c r="G27" s="56"/>
      <c r="H27" s="60"/>
      <c r="I27" s="56"/>
      <c r="J27" s="35"/>
      <c r="K27" s="29"/>
      <c r="L27" s="35"/>
      <c r="M27" s="56"/>
      <c r="N27" s="60"/>
      <c r="O27" s="56"/>
      <c r="Q27" s="29"/>
      <c r="S27" s="19"/>
      <c r="T27" s="19"/>
      <c r="U27" s="19"/>
      <c r="V27" s="19"/>
      <c r="W27" s="19"/>
    </row>
    <row r="28" spans="2:23" x14ac:dyDescent="0.2">
      <c r="C28" s="5" t="s">
        <v>24</v>
      </c>
      <c r="E28" s="63">
        <f>SUM(E25:E26)</f>
        <v>1692208.33</v>
      </c>
      <c r="F28" s="68"/>
      <c r="G28" s="63">
        <f>SUM(G25:G26)</f>
        <v>1497000</v>
      </c>
      <c r="H28" s="67"/>
      <c r="I28" s="63">
        <f>E28-G28</f>
        <v>195208.33000000007</v>
      </c>
      <c r="J28" s="66"/>
      <c r="K28" s="26">
        <f>IF(G28=0,"n/a",IF(AND(I28/G28&lt;1,I28/G28&gt;-1),I28/G28,"n/a"))</f>
        <v>0.13039968603874422</v>
      </c>
      <c r="L28" s="65"/>
      <c r="M28" s="63">
        <f>SUM(M25:M26)</f>
        <v>1606778.8800000001</v>
      </c>
      <c r="N28" s="64"/>
      <c r="O28" s="63">
        <f>E28-M28</f>
        <v>85429.449999999953</v>
      </c>
      <c r="Q28" s="26">
        <f>IF(M28=0,"n/a",IF(AND(O28/M28&lt;1,O28/M28&gt;-1),O28/M28,"n/a"))</f>
        <v>5.3168143459789534E-2</v>
      </c>
      <c r="S28" s="27">
        <f>IF(E66=0,"n/a",E28/E66)</f>
        <v>9.4054880936288887E-2</v>
      </c>
      <c r="T28" s="19"/>
      <c r="U28" s="27">
        <f>IF(G66=0,"n/a",G28/G66)</f>
        <v>8.6406926406926404E-2</v>
      </c>
      <c r="V28" s="19"/>
      <c r="W28" s="27">
        <f>IF(M66=0,"n/a",M28/M66)</f>
        <v>9.1160057617453952E-2</v>
      </c>
    </row>
    <row r="29" spans="2:23" ht="6.9" customHeight="1" x14ac:dyDescent="0.2">
      <c r="E29" s="56"/>
      <c r="F29" s="60"/>
      <c r="G29" s="56"/>
      <c r="H29" s="60"/>
      <c r="I29" s="56"/>
      <c r="J29" s="35"/>
      <c r="K29" s="29"/>
      <c r="L29" s="35"/>
      <c r="M29" s="56"/>
      <c r="N29" s="60"/>
      <c r="O29" s="56"/>
      <c r="Q29" s="29"/>
      <c r="S29" s="19"/>
      <c r="T29" s="19"/>
      <c r="U29" s="19"/>
      <c r="V29" s="19"/>
      <c r="W29" s="19"/>
    </row>
    <row r="30" spans="2:23" x14ac:dyDescent="0.2">
      <c r="C30" s="5" t="s">
        <v>25</v>
      </c>
      <c r="E30" s="56">
        <f>E22+E28</f>
        <v>36739088.689999998</v>
      </c>
      <c r="F30" s="60"/>
      <c r="G30" s="56">
        <f>G22+G28</f>
        <v>37657000</v>
      </c>
      <c r="H30" s="60"/>
      <c r="I30" s="56">
        <f>E30-G30</f>
        <v>-917911.31000000238</v>
      </c>
      <c r="J30" s="35"/>
      <c r="K30" s="17">
        <f>IF(G30=0,"n/a",IF(AND(I30/G30&lt;1,I30/G30&gt;-1),I30/G30,"n/a"))</f>
        <v>-2.4375582494622575E-2</v>
      </c>
      <c r="L30" s="35"/>
      <c r="M30" s="56">
        <f>M22+M28</f>
        <v>37316784.950000003</v>
      </c>
      <c r="N30" s="60"/>
      <c r="O30" s="56">
        <f>E30-M30</f>
        <v>-577696.26000000536</v>
      </c>
      <c r="Q30" s="17">
        <f>IF(M30=0,"n/a",IF(AND(O30/M30&lt;1,O30/M30&gt;-1),O30/M30,"n/a"))</f>
        <v>-1.5480869018433629E-2</v>
      </c>
      <c r="S30" s="18">
        <f>IF(E68=0,"n/a",E30/E68)</f>
        <v>0.7971086907440541</v>
      </c>
      <c r="T30" s="19"/>
      <c r="U30" s="18">
        <f>IF(G68=0,"n/a",G30/G68)</f>
        <v>0.84738630482234079</v>
      </c>
      <c r="V30" s="19"/>
      <c r="W30" s="18">
        <f>IF(M68=0,"n/a",M30/M68)</f>
        <v>0.7764002780218513</v>
      </c>
    </row>
    <row r="31" spans="2:23" ht="6.9" customHeight="1" x14ac:dyDescent="0.2">
      <c r="E31" s="56"/>
      <c r="F31" s="60"/>
      <c r="G31" s="56"/>
      <c r="H31" s="60"/>
      <c r="I31" s="56"/>
      <c r="J31" s="35"/>
      <c r="K31" s="29"/>
      <c r="L31" s="35"/>
      <c r="M31" s="56"/>
      <c r="N31" s="60"/>
      <c r="O31" s="56"/>
      <c r="Q31" s="29"/>
      <c r="S31" s="34"/>
      <c r="T31" s="34"/>
      <c r="U31" s="34"/>
      <c r="V31" s="34"/>
      <c r="W31" s="34"/>
    </row>
    <row r="32" spans="2:23" x14ac:dyDescent="0.2">
      <c r="B32" s="5" t="s">
        <v>26</v>
      </c>
      <c r="E32" s="56">
        <v>639199.80000000005</v>
      </c>
      <c r="F32" s="60"/>
      <c r="G32" s="56">
        <v>-573000</v>
      </c>
      <c r="H32" s="60"/>
      <c r="I32" s="56">
        <f>E32-G32</f>
        <v>1212199.8</v>
      </c>
      <c r="J32" s="35"/>
      <c r="K32" s="17" t="str">
        <f>IF(G32=0,"n/a",IF(AND(I32/G32&lt;1,I32/G32&gt;-1),I32/G32,"n/a"))</f>
        <v>n/a</v>
      </c>
      <c r="L32" s="35"/>
      <c r="M32" s="56">
        <v>-528276.4</v>
      </c>
      <c r="N32" s="60"/>
      <c r="O32" s="56">
        <f>E32-M32</f>
        <v>1167476.2000000002</v>
      </c>
      <c r="Q32" s="17" t="str">
        <f>IF(M32=0,"n/a",IF(AND(O32/M32&lt;1,O32/M32&gt;-1),O32/M32,"n/a"))</f>
        <v>n/a</v>
      </c>
      <c r="S32" s="34"/>
      <c r="T32" s="34"/>
      <c r="U32" s="34"/>
      <c r="V32" s="34"/>
      <c r="W32" s="34"/>
    </row>
    <row r="33" spans="1:23" x14ac:dyDescent="0.2">
      <c r="B33" s="5" t="s">
        <v>27</v>
      </c>
      <c r="E33" s="63">
        <v>880243.66</v>
      </c>
      <c r="F33" s="68"/>
      <c r="G33" s="63">
        <v>952000</v>
      </c>
      <c r="H33" s="67"/>
      <c r="I33" s="63">
        <f>E33-G33</f>
        <v>-71756.339999999967</v>
      </c>
      <c r="J33" s="66"/>
      <c r="K33" s="26">
        <f>IF(G33=0,"n/a",IF(AND(I33/G33&lt;1,I33/G33&gt;-1),I33/G33,"n/a"))</f>
        <v>-7.5374306722689036E-2</v>
      </c>
      <c r="L33" s="65"/>
      <c r="M33" s="63">
        <v>1079896.6000000001</v>
      </c>
      <c r="N33" s="64"/>
      <c r="O33" s="63">
        <f>E33-M33</f>
        <v>-199652.94000000006</v>
      </c>
      <c r="Q33" s="26">
        <f>IF(M33=0,"n/a",IF(AND(O33/M33&lt;1,O33/M33&gt;-1),O33/M33,"n/a"))</f>
        <v>-0.18488153402835053</v>
      </c>
    </row>
    <row r="34" spans="1:23" ht="6.9" customHeight="1" x14ac:dyDescent="0.2">
      <c r="E34" s="55"/>
      <c r="F34" s="60"/>
      <c r="G34" s="55"/>
      <c r="H34" s="60"/>
      <c r="I34" s="56"/>
      <c r="J34" s="35"/>
      <c r="K34" s="36"/>
      <c r="L34" s="35"/>
      <c r="M34" s="55"/>
      <c r="N34" s="60"/>
      <c r="O34" s="55"/>
      <c r="Q34" s="36"/>
      <c r="S34" s="34"/>
      <c r="T34" s="34"/>
      <c r="U34" s="34"/>
      <c r="V34" s="34"/>
      <c r="W34" s="34"/>
    </row>
    <row r="35" spans="1:23" ht="12" thickBot="1" x14ac:dyDescent="0.25">
      <c r="C35" s="5" t="s">
        <v>28</v>
      </c>
      <c r="E35" s="61">
        <f>SUM(E30:E33)</f>
        <v>38258532.149999991</v>
      </c>
      <c r="F35" s="62"/>
      <c r="G35" s="61">
        <f>SUM(G30:G33)</f>
        <v>38036000</v>
      </c>
      <c r="H35" s="60"/>
      <c r="I35" s="61">
        <f>E35-G35</f>
        <v>222532.14999999106</v>
      </c>
      <c r="J35" s="35"/>
      <c r="K35" s="40">
        <f>IF(G35=0,"n/a",IF(AND(I35/G35&lt;1,I35/G35&gt;-1),I35/G35,"n/a"))</f>
        <v>5.8505665685138044E-3</v>
      </c>
      <c r="L35" s="35"/>
      <c r="M35" s="61">
        <f>SUM(M30:M33)</f>
        <v>37868405.150000006</v>
      </c>
      <c r="N35" s="60"/>
      <c r="O35" s="61">
        <f>E35-M35</f>
        <v>390126.9999999851</v>
      </c>
      <c r="Q35" s="40">
        <f>IF(M35=0,"n/a",IF(AND(O35/M35&lt;1,O35/M35&gt;-1),O35/M35,"n/a"))</f>
        <v>1.0302176668245165E-2</v>
      </c>
    </row>
    <row r="36" spans="1:23" ht="12" thickTop="1" x14ac:dyDescent="0.2">
      <c r="E36" s="55"/>
      <c r="F36" s="60"/>
      <c r="G36" s="55"/>
      <c r="H36" s="54"/>
      <c r="I36" s="55"/>
      <c r="M36" s="55"/>
      <c r="N36" s="54"/>
      <c r="O36" s="55"/>
    </row>
    <row r="37" spans="1:23" x14ac:dyDescent="0.2">
      <c r="C37" s="5" t="s">
        <v>29</v>
      </c>
      <c r="E37" s="58">
        <v>1843854.19</v>
      </c>
      <c r="F37" s="58"/>
      <c r="G37" s="58">
        <v>1487356</v>
      </c>
      <c r="H37" s="15"/>
      <c r="I37" s="14"/>
      <c r="J37" s="15"/>
      <c r="K37" s="59"/>
      <c r="L37" s="15"/>
      <c r="M37" s="58">
        <v>1806233.44</v>
      </c>
      <c r="N37" s="54"/>
      <c r="O37" s="55"/>
    </row>
    <row r="38" spans="1:23" x14ac:dyDescent="0.2">
      <c r="C38" s="5" t="s">
        <v>30</v>
      </c>
      <c r="E38" s="56">
        <v>473133.47</v>
      </c>
      <c r="F38" s="55"/>
      <c r="G38" s="56">
        <v>238473</v>
      </c>
      <c r="H38" s="54"/>
      <c r="I38" s="55"/>
      <c r="M38" s="56">
        <v>537012.16</v>
      </c>
      <c r="N38" s="54"/>
      <c r="O38" s="55"/>
    </row>
    <row r="39" spans="1:23" x14ac:dyDescent="0.2">
      <c r="C39" s="5" t="s">
        <v>31</v>
      </c>
      <c r="E39" s="56">
        <v>196978.82</v>
      </c>
      <c r="F39" s="54"/>
      <c r="G39" s="56"/>
      <c r="H39" s="54"/>
      <c r="I39" s="55"/>
      <c r="M39" s="56">
        <v>203717.94</v>
      </c>
      <c r="N39" s="54"/>
      <c r="O39" s="55"/>
    </row>
    <row r="40" spans="1:23" x14ac:dyDescent="0.2">
      <c r="C40" s="5" t="s">
        <v>32</v>
      </c>
      <c r="E40" s="56">
        <v>-93247.05</v>
      </c>
      <c r="F40" s="54"/>
      <c r="G40" s="56">
        <v>-92757</v>
      </c>
      <c r="H40" s="54"/>
      <c r="I40" s="55"/>
      <c r="M40" s="56">
        <v>-98935.28</v>
      </c>
      <c r="N40" s="54"/>
      <c r="O40" s="55"/>
    </row>
    <row r="41" spans="1:23" x14ac:dyDescent="0.2">
      <c r="C41" s="5" t="s">
        <v>33</v>
      </c>
      <c r="E41" s="56">
        <v>741721.55</v>
      </c>
      <c r="F41" s="54"/>
      <c r="G41" s="56">
        <v>844348</v>
      </c>
      <c r="H41" s="54"/>
      <c r="I41" s="55"/>
      <c r="K41" s="20"/>
      <c r="M41" s="56">
        <v>807956.99</v>
      </c>
      <c r="N41" s="54"/>
      <c r="O41" s="55"/>
    </row>
    <row r="42" spans="1:23" x14ac:dyDescent="0.2">
      <c r="C42" s="5" t="s">
        <v>34</v>
      </c>
      <c r="E42" s="56">
        <v>-49045.26</v>
      </c>
      <c r="F42" s="54"/>
      <c r="G42" s="57"/>
      <c r="H42" s="54"/>
      <c r="I42" s="55"/>
      <c r="K42" s="20"/>
      <c r="M42" s="56">
        <v>-51143.83</v>
      </c>
      <c r="N42" s="54"/>
      <c r="O42" s="55"/>
    </row>
    <row r="43" spans="1:23" x14ac:dyDescent="0.2">
      <c r="C43" s="5" t="s">
        <v>35</v>
      </c>
      <c r="E43" s="56">
        <v>2274590.7200000002</v>
      </c>
      <c r="F43" s="54"/>
      <c r="G43" s="57"/>
      <c r="H43" s="54"/>
      <c r="I43" s="55"/>
      <c r="K43" s="20"/>
      <c r="M43" s="56">
        <v>1733507.08</v>
      </c>
      <c r="N43" s="54"/>
      <c r="O43" s="55"/>
    </row>
    <row r="44" spans="1:23" x14ac:dyDescent="0.2">
      <c r="C44" s="5" t="s">
        <v>36</v>
      </c>
      <c r="E44" s="56">
        <v>400691.78</v>
      </c>
      <c r="F44" s="54"/>
      <c r="G44" s="56"/>
      <c r="H44" s="54"/>
      <c r="I44" s="55"/>
      <c r="K44" s="20"/>
      <c r="M44" s="56">
        <v>240604.82</v>
      </c>
      <c r="N44" s="54"/>
      <c r="O44" s="55"/>
    </row>
    <row r="45" spans="1:23" x14ac:dyDescent="0.2">
      <c r="E45" s="49"/>
      <c r="F45" s="54"/>
      <c r="G45" s="54"/>
      <c r="H45" s="54"/>
      <c r="I45" s="54"/>
      <c r="M45" s="54"/>
      <c r="N45" s="54"/>
      <c r="O45" s="54"/>
    </row>
    <row r="46" spans="1:23" ht="13.2" x14ac:dyDescent="0.25">
      <c r="A46" s="3" t="s">
        <v>37</v>
      </c>
      <c r="E46" s="49"/>
      <c r="F46" s="54"/>
      <c r="G46" s="54"/>
      <c r="H46" s="54"/>
      <c r="I46" s="54"/>
      <c r="M46" s="54"/>
      <c r="N46" s="54"/>
      <c r="O46" s="54"/>
    </row>
    <row r="47" spans="1:23" ht="12" x14ac:dyDescent="0.25">
      <c r="B47" s="13" t="s">
        <v>38</v>
      </c>
      <c r="E47" s="49"/>
      <c r="F47" s="54"/>
      <c r="G47" s="54"/>
      <c r="H47" s="54"/>
      <c r="I47" s="54"/>
      <c r="M47" s="54"/>
      <c r="N47" s="54"/>
      <c r="O47" s="54"/>
    </row>
    <row r="48" spans="1:23" x14ac:dyDescent="0.2">
      <c r="C48" s="5" t="s">
        <v>12</v>
      </c>
      <c r="E48" s="49">
        <v>13342146</v>
      </c>
      <c r="F48" s="54"/>
      <c r="G48" s="49">
        <v>13904000</v>
      </c>
      <c r="H48" s="53"/>
      <c r="I48" s="49">
        <f>E48-G48</f>
        <v>-561854</v>
      </c>
      <c r="K48" s="17">
        <f>IF(G48=0,"n/a",IF(AND(I48/G48&lt;1,I48/G48&gt;-1),I48/G48,"n/a"))</f>
        <v>-4.0409522439585732E-2</v>
      </c>
      <c r="M48" s="49">
        <v>14329023</v>
      </c>
      <c r="N48" s="53"/>
      <c r="O48" s="49">
        <f>E48-M48</f>
        <v>-986877</v>
      </c>
      <c r="Q48" s="17">
        <f>IF(M48=0,"n/a",IF(AND(O48/M48&lt;1,O48/M48&gt;-1),O48/M48,"n/a"))</f>
        <v>-6.8872595151811822E-2</v>
      </c>
    </row>
    <row r="49" spans="2:23" x14ac:dyDescent="0.2">
      <c r="C49" s="5" t="s">
        <v>13</v>
      </c>
      <c r="E49" s="49">
        <v>10985345</v>
      </c>
      <c r="F49" s="54"/>
      <c r="G49" s="49">
        <v>9798000</v>
      </c>
      <c r="H49" s="53"/>
      <c r="I49" s="49">
        <f>E49-G49</f>
        <v>1187345</v>
      </c>
      <c r="K49" s="17">
        <f>IF(G49=0,"n/a",IF(AND(I49/G49&lt;1,I49/G49&gt;-1),I49/G49,"n/a"))</f>
        <v>0.12118238416003266</v>
      </c>
      <c r="M49" s="49">
        <v>10833084</v>
      </c>
      <c r="N49" s="53"/>
      <c r="O49" s="49">
        <f>E49-M49</f>
        <v>152261</v>
      </c>
      <c r="Q49" s="17">
        <f>IF(M49=0,"n/a",IF(AND(O49/M49&lt;1,O49/M49&gt;-1),O49/M49,"n/a"))</f>
        <v>1.4055185023950706E-2</v>
      </c>
    </row>
    <row r="50" spans="2:23" x14ac:dyDescent="0.2">
      <c r="C50" s="5" t="s">
        <v>14</v>
      </c>
      <c r="E50" s="51">
        <v>1308430</v>
      </c>
      <c r="F50" s="54"/>
      <c r="G50" s="51">
        <v>1237000</v>
      </c>
      <c r="H50" s="53"/>
      <c r="I50" s="51">
        <f>E50-G50</f>
        <v>71430</v>
      </c>
      <c r="K50" s="26">
        <f>IF(G50=0,"n/a",IF(AND(I50/G50&lt;1,I50/G50&gt;-1),I50/G50,"n/a"))</f>
        <v>5.77445432497979E-2</v>
      </c>
      <c r="M50" s="51">
        <v>1107412</v>
      </c>
      <c r="N50" s="53"/>
      <c r="O50" s="51">
        <f>E50-M50</f>
        <v>201018</v>
      </c>
      <c r="Q50" s="26">
        <f>IF(M50=0,"n/a",IF(AND(O50/M50&lt;1,O50/M50&gt;-1),O50/M50,"n/a"))</f>
        <v>0.18152051810888811</v>
      </c>
    </row>
    <row r="51" spans="2:23" ht="6.9" customHeight="1" x14ac:dyDescent="0.2">
      <c r="E51" s="49"/>
      <c r="F51" s="54"/>
      <c r="G51" s="49"/>
      <c r="H51" s="54"/>
      <c r="I51" s="49"/>
      <c r="K51" s="29"/>
      <c r="M51" s="49"/>
      <c r="N51" s="54"/>
      <c r="O51" s="49"/>
      <c r="Q51" s="29"/>
      <c r="S51" s="34"/>
      <c r="T51" s="34"/>
      <c r="U51" s="34"/>
      <c r="V51" s="34"/>
      <c r="W51" s="34"/>
    </row>
    <row r="52" spans="2:23" x14ac:dyDescent="0.2">
      <c r="C52" s="5" t="s">
        <v>15</v>
      </c>
      <c r="E52" s="49">
        <f>SUM(E48:E50)</f>
        <v>25635921</v>
      </c>
      <c r="F52" s="54"/>
      <c r="G52" s="49">
        <f>SUM(G48:G50)</f>
        <v>24939000</v>
      </c>
      <c r="H52" s="53"/>
      <c r="I52" s="49">
        <f>E52-G52</f>
        <v>696921</v>
      </c>
      <c r="K52" s="17">
        <f>IF(G52=0,"n/a",IF(AND(I52/G52&lt;1,I52/G52&gt;-1),I52/G52,"n/a"))</f>
        <v>2.7945025863105977E-2</v>
      </c>
      <c r="M52" s="49">
        <f>SUM(M48:M50)</f>
        <v>26269519</v>
      </c>
      <c r="N52" s="53"/>
      <c r="O52" s="49">
        <f>E52-M52</f>
        <v>-633598</v>
      </c>
      <c r="Q52" s="17">
        <f>IF(M52=0,"n/a",IF(AND(O52/M52&lt;1,O52/M52&gt;-1),O52/M52,"n/a"))</f>
        <v>-2.4119132139419835E-2</v>
      </c>
    </row>
    <row r="53" spans="2:23" ht="6.9" customHeight="1" x14ac:dyDescent="0.2">
      <c r="E53" s="49"/>
      <c r="F53" s="54"/>
      <c r="G53" s="49"/>
      <c r="H53" s="54"/>
      <c r="I53" s="49"/>
      <c r="K53" s="29"/>
      <c r="M53" s="49"/>
      <c r="N53" s="54"/>
      <c r="O53" s="49"/>
      <c r="Q53" s="29"/>
      <c r="S53" s="34"/>
      <c r="T53" s="34"/>
      <c r="U53" s="34"/>
      <c r="V53" s="34"/>
      <c r="W53" s="34"/>
    </row>
    <row r="54" spans="2:23" ht="12" x14ac:dyDescent="0.25">
      <c r="B54" s="13" t="s">
        <v>39</v>
      </c>
      <c r="E54" s="49"/>
      <c r="F54" s="54"/>
      <c r="G54" s="49"/>
      <c r="H54" s="53"/>
      <c r="I54" s="49"/>
      <c r="K54" s="29"/>
      <c r="M54" s="49"/>
      <c r="N54" s="53"/>
      <c r="O54" s="49"/>
      <c r="Q54" s="29"/>
    </row>
    <row r="55" spans="2:23" x14ac:dyDescent="0.2">
      <c r="C55" s="5" t="s">
        <v>17</v>
      </c>
      <c r="E55" s="49">
        <v>2292702</v>
      </c>
      <c r="F55" s="54"/>
      <c r="G55" s="49">
        <v>2019000</v>
      </c>
      <c r="H55" s="53"/>
      <c r="I55" s="49">
        <f>E55-G55</f>
        <v>273702</v>
      </c>
      <c r="K55" s="17">
        <f>IF(G55=0,"n/a",IF(AND(I55/G55&lt;1,I55/G55&gt;-1),I55/G55,"n/a"))</f>
        <v>0.1355631500742942</v>
      </c>
      <c r="M55" s="49">
        <v>3829314</v>
      </c>
      <c r="N55" s="53"/>
      <c r="O55" s="49">
        <f>E55-M55</f>
        <v>-1536612</v>
      </c>
      <c r="Q55" s="17">
        <f>IF(M55=0,"n/a",IF(AND(O55/M55&lt;1,O55/M55&gt;-1),O55/M55,"n/a"))</f>
        <v>-0.40127605101070324</v>
      </c>
    </row>
    <row r="56" spans="2:23" x14ac:dyDescent="0.2">
      <c r="C56" s="5" t="s">
        <v>18</v>
      </c>
      <c r="E56" s="51">
        <v>170103</v>
      </c>
      <c r="F56" s="54"/>
      <c r="G56" s="51">
        <v>156000</v>
      </c>
      <c r="H56" s="53"/>
      <c r="I56" s="51">
        <f>E56-G56</f>
        <v>14103</v>
      </c>
      <c r="K56" s="26">
        <f>IF(G56=0,"n/a",IF(AND(I56/G56&lt;1,I56/G56&gt;-1),I56/G56,"n/a"))</f>
        <v>9.0403846153846154E-2</v>
      </c>
      <c r="M56" s="51">
        <v>339106</v>
      </c>
      <c r="N56" s="53"/>
      <c r="O56" s="51">
        <f>E56-M56</f>
        <v>-169003</v>
      </c>
      <c r="Q56" s="26">
        <f>IF(M56=0,"n/a",IF(AND(O56/M56&lt;1,O56/M56&gt;-1),O56/M56,"n/a"))</f>
        <v>-0.49837808826738544</v>
      </c>
    </row>
    <row r="57" spans="2:23" ht="6.9" customHeight="1" x14ac:dyDescent="0.2">
      <c r="E57" s="49"/>
      <c r="F57" s="54"/>
      <c r="G57" s="49"/>
      <c r="H57" s="54"/>
      <c r="I57" s="49"/>
      <c r="K57" s="29"/>
      <c r="M57" s="49"/>
      <c r="N57" s="54"/>
      <c r="O57" s="49"/>
      <c r="Q57" s="29"/>
      <c r="S57" s="34"/>
      <c r="T57" s="34"/>
      <c r="U57" s="34"/>
      <c r="V57" s="34"/>
      <c r="W57" s="34"/>
    </row>
    <row r="58" spans="2:23" x14ac:dyDescent="0.2">
      <c r="C58" s="5" t="s">
        <v>19</v>
      </c>
      <c r="E58" s="51">
        <f>SUM(E55:E56)</f>
        <v>2462805</v>
      </c>
      <c r="F58" s="54"/>
      <c r="G58" s="51">
        <f>SUM(G55:G56)</f>
        <v>2175000</v>
      </c>
      <c r="H58" s="53"/>
      <c r="I58" s="51">
        <f>E58-G58</f>
        <v>287805</v>
      </c>
      <c r="K58" s="26">
        <f>IF(G58=0,"n/a",IF(AND(I58/G58&lt;1,I58/G58&gt;-1),I58/G58,"n/a"))</f>
        <v>0.13232413793103448</v>
      </c>
      <c r="M58" s="51">
        <f>SUM(M55:M56)</f>
        <v>4168420</v>
      </c>
      <c r="N58" s="53"/>
      <c r="O58" s="51">
        <f>E58-M58</f>
        <v>-1705615</v>
      </c>
      <c r="Q58" s="26">
        <f>IF(M58=0,"n/a",IF(AND(O58/M58&lt;1,O58/M58&gt;-1),O58/M58,"n/a"))</f>
        <v>-0.40917541898369164</v>
      </c>
    </row>
    <row r="59" spans="2:23" ht="6.9" customHeight="1" x14ac:dyDescent="0.2">
      <c r="E59" s="49"/>
      <c r="F59" s="54"/>
      <c r="G59" s="49"/>
      <c r="H59" s="54"/>
      <c r="I59" s="49"/>
      <c r="K59" s="29"/>
      <c r="M59" s="49"/>
      <c r="N59" s="54"/>
      <c r="O59" s="49"/>
      <c r="Q59" s="29"/>
      <c r="S59" s="34"/>
      <c r="T59" s="34"/>
      <c r="U59" s="34"/>
      <c r="V59" s="34"/>
      <c r="W59" s="34"/>
    </row>
    <row r="60" spans="2:23" x14ac:dyDescent="0.2">
      <c r="C60" s="5" t="s">
        <v>40</v>
      </c>
      <c r="E60" s="49">
        <f>E52+E58</f>
        <v>28098726</v>
      </c>
      <c r="F60" s="54"/>
      <c r="G60" s="49">
        <f>G52+G58</f>
        <v>27114000</v>
      </c>
      <c r="H60" s="53"/>
      <c r="I60" s="49">
        <f>E60-G60</f>
        <v>984726</v>
      </c>
      <c r="K60" s="17">
        <f>IF(G60=0,"n/a",IF(AND(I60/G60&lt;1,I60/G60&gt;-1),I60/G60,"n/a"))</f>
        <v>3.6317990705908389E-2</v>
      </c>
      <c r="M60" s="49">
        <f>M52+M58</f>
        <v>30437939</v>
      </c>
      <c r="N60" s="53"/>
      <c r="O60" s="49">
        <f>E60-M60</f>
        <v>-2339213</v>
      </c>
      <c r="Q60" s="17">
        <f>IF(M60=0,"n/a",IF(AND(O60/M60&lt;1,O60/M60&gt;-1),O60/M60,"n/a"))</f>
        <v>-7.6851885405250342E-2</v>
      </c>
    </row>
    <row r="61" spans="2:23" ht="6.9" customHeight="1" x14ac:dyDescent="0.2">
      <c r="E61" s="49"/>
      <c r="F61" s="54"/>
      <c r="G61" s="49"/>
      <c r="H61" s="54"/>
      <c r="I61" s="49"/>
      <c r="K61" s="29"/>
      <c r="M61" s="49"/>
      <c r="N61" s="54"/>
      <c r="O61" s="49"/>
      <c r="Q61" s="29"/>
      <c r="S61" s="34"/>
      <c r="T61" s="34"/>
      <c r="U61" s="34"/>
      <c r="V61" s="34"/>
      <c r="W61" s="34"/>
    </row>
    <row r="62" spans="2:23" ht="12" x14ac:dyDescent="0.25">
      <c r="B62" s="13" t="s">
        <v>41</v>
      </c>
      <c r="E62" s="49"/>
      <c r="F62" s="54"/>
      <c r="G62" s="49"/>
      <c r="H62" s="53"/>
      <c r="I62" s="49"/>
      <c r="K62" s="29"/>
      <c r="M62" s="49"/>
      <c r="N62" s="53"/>
      <c r="O62" s="49"/>
      <c r="Q62" s="29"/>
    </row>
    <row r="63" spans="2:23" x14ac:dyDescent="0.2">
      <c r="C63" s="5" t="s">
        <v>22</v>
      </c>
      <c r="E63" s="49">
        <v>3450882</v>
      </c>
      <c r="F63" s="54"/>
      <c r="G63" s="49">
        <v>3900000</v>
      </c>
      <c r="H63" s="53"/>
      <c r="I63" s="49">
        <f>E63-G63</f>
        <v>-449118</v>
      </c>
      <c r="K63" s="17">
        <f>IF(G63=0,"n/a",IF(AND(I63/G63&lt;1,I63/G63&gt;-1),I63/G63,"n/a"))</f>
        <v>-0.11515846153846154</v>
      </c>
      <c r="M63" s="49">
        <v>3521731</v>
      </c>
      <c r="N63" s="53"/>
      <c r="O63" s="49">
        <f>E63-M63</f>
        <v>-70849</v>
      </c>
      <c r="Q63" s="17">
        <f>IF(M63=0,"n/a",IF(AND(O63/M63&lt;1,O63/M63&gt;-1),O63/M63,"n/a"))</f>
        <v>-2.0117663728433547E-2</v>
      </c>
    </row>
    <row r="64" spans="2:23" x14ac:dyDescent="0.2">
      <c r="C64" s="5" t="s">
        <v>23</v>
      </c>
      <c r="E64" s="51">
        <v>14540830</v>
      </c>
      <c r="F64" s="54"/>
      <c r="G64" s="51">
        <v>13425000</v>
      </c>
      <c r="H64" s="53"/>
      <c r="I64" s="51">
        <f>E64-G64</f>
        <v>1115830</v>
      </c>
      <c r="K64" s="26">
        <f>IF(G64=0,"n/a",IF(AND(I64/G64&lt;1,I64/G64&gt;-1),I64/G64,"n/a"))</f>
        <v>8.3115828677839856E-2</v>
      </c>
      <c r="M64" s="51">
        <v>14104178</v>
      </c>
      <c r="N64" s="53"/>
      <c r="O64" s="51">
        <f>E64-M64</f>
        <v>436652</v>
      </c>
      <c r="Q64" s="26">
        <f>IF(M64=0,"n/a",IF(AND(O64/M64&lt;1,O64/M64&gt;-1),O64/M64,"n/a"))</f>
        <v>3.0959053409564175E-2</v>
      </c>
    </row>
    <row r="65" spans="1:23" ht="6.9" customHeight="1" x14ac:dyDescent="0.2">
      <c r="E65" s="49"/>
      <c r="F65" s="54"/>
      <c r="G65" s="49"/>
      <c r="H65" s="54"/>
      <c r="I65" s="49"/>
      <c r="K65" s="29"/>
      <c r="M65" s="49"/>
      <c r="N65" s="54"/>
      <c r="O65" s="49"/>
      <c r="Q65" s="29"/>
      <c r="S65" s="34"/>
      <c r="T65" s="34"/>
      <c r="U65" s="34"/>
      <c r="V65" s="34"/>
      <c r="W65" s="34"/>
    </row>
    <row r="66" spans="1:23" x14ac:dyDescent="0.2">
      <c r="C66" s="5" t="s">
        <v>24</v>
      </c>
      <c r="E66" s="51">
        <f>SUM(E63:E64)</f>
        <v>17991712</v>
      </c>
      <c r="F66" s="54"/>
      <c r="G66" s="51">
        <f>SUM(G63:G64)</f>
        <v>17325000</v>
      </c>
      <c r="H66" s="53"/>
      <c r="I66" s="51">
        <f>E66-G66</f>
        <v>666712</v>
      </c>
      <c r="K66" s="26">
        <f>IF(G66=0,"n/a",IF(AND(I66/G66&lt;1,I66/G66&gt;-1),I66/G66,"n/a"))</f>
        <v>3.848265512265512E-2</v>
      </c>
      <c r="M66" s="51">
        <f>SUM(M63:M64)</f>
        <v>17625909</v>
      </c>
      <c r="N66" s="53"/>
      <c r="O66" s="51">
        <f>E66-M66</f>
        <v>365803</v>
      </c>
      <c r="Q66" s="26">
        <f>IF(M66=0,"n/a",IF(AND(O66/M66&lt;1,O66/M66&gt;-1),O66/M66,"n/a"))</f>
        <v>2.075370978030126E-2</v>
      </c>
    </row>
    <row r="67" spans="1:23" ht="6.9" customHeight="1" x14ac:dyDescent="0.2">
      <c r="E67" s="49"/>
      <c r="F67" s="54"/>
      <c r="G67" s="49"/>
      <c r="H67" s="54"/>
      <c r="I67" s="49"/>
      <c r="K67" s="29"/>
      <c r="M67" s="49"/>
      <c r="N67" s="54"/>
      <c r="O67" s="49"/>
      <c r="Q67" s="29"/>
      <c r="S67" s="34"/>
      <c r="T67" s="34"/>
      <c r="U67" s="34"/>
      <c r="V67" s="34"/>
      <c r="W67" s="34"/>
    </row>
    <row r="68" spans="1:23" ht="12" thickBot="1" x14ac:dyDescent="0.25">
      <c r="C68" s="5" t="s">
        <v>42</v>
      </c>
      <c r="E68" s="52">
        <f>E60+E66</f>
        <v>46090438</v>
      </c>
      <c r="F68" s="54"/>
      <c r="G68" s="52">
        <f>G60+G66</f>
        <v>44439000</v>
      </c>
      <c r="H68" s="53"/>
      <c r="I68" s="52">
        <f>E68-G68</f>
        <v>1651438</v>
      </c>
      <c r="K68" s="40">
        <f>IF(G68=0,"n/a",IF(AND(I68/G68&lt;1,I68/G68&gt;-1),I68/G68,"n/a"))</f>
        <v>3.7161907333648374E-2</v>
      </c>
      <c r="M68" s="52">
        <f>M60+M66</f>
        <v>48063848</v>
      </c>
      <c r="N68" s="53"/>
      <c r="O68" s="52">
        <f>E68-M68</f>
        <v>-1973410</v>
      </c>
      <c r="Q68" s="40">
        <f>IF(M68=0,"n/a",IF(AND(O68/M68&lt;1,O68/M68&gt;-1),O68/M68,"n/a"))</f>
        <v>-4.1058094224998384E-2</v>
      </c>
    </row>
    <row r="69" spans="1:23" ht="12" thickTop="1" x14ac:dyDescent="0.2"/>
    <row r="70" spans="1:23" ht="13.2" x14ac:dyDescent="0.25">
      <c r="A70" s="5" t="s">
        <v>3</v>
      </c>
      <c r="C70" s="71"/>
      <c r="D70" s="72"/>
      <c r="E70" s="72"/>
      <c r="F70" s="72"/>
      <c r="G70" s="72"/>
      <c r="H70" s="72"/>
      <c r="I70" s="72"/>
      <c r="J70" s="72"/>
      <c r="K70" s="72"/>
      <c r="L70" s="72"/>
      <c r="M70" s="72"/>
      <c r="N70" s="72"/>
      <c r="O70" s="72"/>
      <c r="P70" s="72"/>
      <c r="Q70" s="72"/>
      <c r="R70" s="72"/>
      <c r="S70" s="72"/>
      <c r="T70" s="72"/>
    </row>
    <row r="71" spans="1:23" x14ac:dyDescent="0.2">
      <c r="A71" s="5" t="s">
        <v>3</v>
      </c>
    </row>
    <row r="72" spans="1:23" x14ac:dyDescent="0.2">
      <c r="A72" s="5" t="s">
        <v>3</v>
      </c>
    </row>
    <row r="73" spans="1:23" x14ac:dyDescent="0.2">
      <c r="A73" s="5" t="s">
        <v>3</v>
      </c>
    </row>
    <row r="74" spans="1:23" x14ac:dyDescent="0.2">
      <c r="A74" s="5" t="s">
        <v>3</v>
      </c>
    </row>
    <row r="75" spans="1:23" x14ac:dyDescent="0.2">
      <c r="A75" s="5" t="s">
        <v>3</v>
      </c>
    </row>
    <row r="76" spans="1:23" x14ac:dyDescent="0.2">
      <c r="A76" s="5" t="s">
        <v>3</v>
      </c>
    </row>
    <row r="77" spans="1:23" x14ac:dyDescent="0.2">
      <c r="A77" s="5" t="s">
        <v>3</v>
      </c>
    </row>
    <row r="78" spans="1:23" x14ac:dyDescent="0.2">
      <c r="A78" s="5" t="s">
        <v>3</v>
      </c>
    </row>
    <row r="79" spans="1:23" x14ac:dyDescent="0.2">
      <c r="A79" s="5" t="s">
        <v>3</v>
      </c>
    </row>
    <row r="80" spans="1:23" x14ac:dyDescent="0.2">
      <c r="A80" s="5" t="s">
        <v>3</v>
      </c>
    </row>
    <row r="81" spans="1:1" x14ac:dyDescent="0.2">
      <c r="A81" s="5" t="s">
        <v>3</v>
      </c>
    </row>
    <row r="82" spans="1:1" x14ac:dyDescent="0.2">
      <c r="A82" s="5" t="s">
        <v>3</v>
      </c>
    </row>
    <row r="83" spans="1:1" x14ac:dyDescent="0.2">
      <c r="A83" s="5" t="s">
        <v>3</v>
      </c>
    </row>
    <row r="84" spans="1:1" x14ac:dyDescent="0.2">
      <c r="A84" s="5" t="s">
        <v>3</v>
      </c>
    </row>
  </sheetData>
  <mergeCells count="8">
    <mergeCell ref="S6:W6"/>
    <mergeCell ref="C70:T70"/>
    <mergeCell ref="E1:Q1"/>
    <mergeCell ref="E2:Q2"/>
    <mergeCell ref="E3:Q3"/>
    <mergeCell ref="E4:Q4"/>
    <mergeCell ref="I6:K6"/>
    <mergeCell ref="O6:Q6"/>
  </mergeCells>
  <printOptions horizontalCentered="1"/>
  <pageMargins left="0.25" right="0.25" top="0.25" bottom="0.39" header="0" footer="0"/>
  <pageSetup scale="74" orientation="landscape" r:id="rId1"/>
  <headerFooter alignWithMargins="0">
    <oddFooter>&amp;C6a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4"/>
  <sheetViews>
    <sheetView zoomScaleNormal="100" zoomScaleSheetLayoutView="100" workbookViewId="0">
      <pane xSplit="4" ySplit="8" topLeftCell="E41" activePane="bottomRight" state="frozen"/>
      <selection activeCell="M42" sqref="M42"/>
      <selection pane="topRight" activeCell="M42" sqref="M42"/>
      <selection pane="bottomLeft" activeCell="M42" sqref="M42"/>
      <selection pane="bottomRight" activeCell="C70" sqref="C70:T70"/>
    </sheetView>
  </sheetViews>
  <sheetFormatPr defaultColWidth="9.109375" defaultRowHeight="11.4" x14ac:dyDescent="0.2"/>
  <cols>
    <col min="1" max="2" width="1.6640625" style="5" customWidth="1"/>
    <col min="3" max="3" width="9.109375" style="5"/>
    <col min="4" max="4" width="23.88671875" style="5" customWidth="1"/>
    <col min="5" max="5" width="16.6640625" style="5" customWidth="1"/>
    <col min="6" max="6" width="0.88671875" style="5" customWidth="1"/>
    <col min="7" max="7" width="16.6640625" style="5" customWidth="1"/>
    <col min="8" max="8" width="0.88671875" style="5" customWidth="1"/>
    <col min="9" max="9" width="16.6640625" style="5" customWidth="1"/>
    <col min="10" max="10" width="0.88671875" style="5" customWidth="1"/>
    <col min="11" max="11" width="7.6640625" style="6" customWidth="1"/>
    <col min="12" max="12" width="0.88671875" style="5" customWidth="1"/>
    <col min="13" max="13" width="16.6640625" style="5" customWidth="1"/>
    <col min="14" max="14" width="0.88671875" style="5" customWidth="1"/>
    <col min="15" max="15" width="16.6640625" style="5" customWidth="1"/>
    <col min="16" max="16" width="0.88671875" style="5" customWidth="1"/>
    <col min="17" max="17" width="7.6640625" style="6" customWidth="1"/>
    <col min="18" max="18" width="0.88671875" style="5" customWidth="1"/>
    <col min="19" max="19" width="7.6640625" style="6" customWidth="1"/>
    <col min="20" max="20" width="0.88671875" style="6" customWidth="1"/>
    <col min="21" max="21" width="7.6640625" style="6" customWidth="1"/>
    <col min="22" max="22" width="0.88671875" style="6" customWidth="1"/>
    <col min="23" max="23" width="7.6640625" style="6" customWidth="1"/>
    <col min="24" max="16384" width="9.109375" style="5"/>
  </cols>
  <sheetData>
    <row r="1" spans="1:23" s="1" customFormat="1" ht="13.8" x14ac:dyDescent="0.25">
      <c r="E1" s="73" t="s">
        <v>0</v>
      </c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S1" s="2"/>
      <c r="T1" s="2"/>
      <c r="U1" s="2"/>
      <c r="V1" s="2"/>
      <c r="W1" s="2"/>
    </row>
    <row r="2" spans="1:23" s="1" customFormat="1" ht="13.8" x14ac:dyDescent="0.25">
      <c r="E2" s="73" t="s">
        <v>1</v>
      </c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S2" s="2"/>
      <c r="T2" s="2"/>
      <c r="U2" s="2"/>
      <c r="V2" s="2"/>
      <c r="W2" s="2"/>
    </row>
    <row r="3" spans="1:23" s="1" customFormat="1" ht="13.8" x14ac:dyDescent="0.25">
      <c r="E3" s="73" t="s">
        <v>46</v>
      </c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S3" s="2"/>
      <c r="T3" s="2"/>
      <c r="U3" s="2"/>
      <c r="V3" s="2"/>
      <c r="W3" s="2"/>
    </row>
    <row r="4" spans="1:23" s="3" customFormat="1" ht="13.2" x14ac:dyDescent="0.25">
      <c r="E4" s="74" t="s">
        <v>2</v>
      </c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S4" s="4"/>
      <c r="T4" s="4"/>
      <c r="U4" s="4"/>
      <c r="V4" s="4"/>
      <c r="W4" s="4"/>
    </row>
    <row r="5" spans="1:23" x14ac:dyDescent="0.2">
      <c r="A5" s="5" t="s">
        <v>3</v>
      </c>
    </row>
    <row r="6" spans="1:23" s="7" customFormat="1" ht="13.2" x14ac:dyDescent="0.25">
      <c r="A6" s="7" t="s">
        <v>3</v>
      </c>
      <c r="I6" s="75" t="s">
        <v>4</v>
      </c>
      <c r="J6" s="75"/>
      <c r="K6" s="75"/>
      <c r="O6" s="75" t="s">
        <v>44</v>
      </c>
      <c r="P6" s="75"/>
      <c r="Q6" s="75"/>
      <c r="S6" s="70" t="s">
        <v>5</v>
      </c>
      <c r="T6" s="70"/>
      <c r="U6" s="70"/>
      <c r="V6" s="70"/>
      <c r="W6" s="70"/>
    </row>
    <row r="7" spans="1:23" s="7" customFormat="1" ht="13.2" x14ac:dyDescent="0.25">
      <c r="E7" s="8" t="s">
        <v>6</v>
      </c>
      <c r="G7" s="8"/>
      <c r="I7" s="8"/>
      <c r="K7" s="9"/>
      <c r="M7" s="8" t="s">
        <v>6</v>
      </c>
      <c r="O7" s="8"/>
      <c r="Q7" s="9"/>
      <c r="S7" s="9"/>
      <c r="T7" s="10"/>
      <c r="U7" s="9"/>
      <c r="V7" s="10"/>
      <c r="W7" s="9"/>
    </row>
    <row r="8" spans="1:23" s="7" customFormat="1" ht="13.2" x14ac:dyDescent="0.25">
      <c r="A8" s="3" t="s">
        <v>7</v>
      </c>
      <c r="E8" s="11">
        <v>2017</v>
      </c>
      <c r="G8" s="11" t="s">
        <v>8</v>
      </c>
      <c r="I8" s="11" t="s">
        <v>9</v>
      </c>
      <c r="K8" s="12" t="s">
        <v>10</v>
      </c>
      <c r="M8" s="11">
        <f>E8-1</f>
        <v>2016</v>
      </c>
      <c r="O8" s="11" t="s">
        <v>9</v>
      </c>
      <c r="Q8" s="12" t="s">
        <v>10</v>
      </c>
      <c r="S8" s="12">
        <f>E8</f>
        <v>2017</v>
      </c>
      <c r="T8" s="10"/>
      <c r="U8" s="12" t="s">
        <v>8</v>
      </c>
      <c r="V8" s="10"/>
      <c r="W8" s="12">
        <f>M8</f>
        <v>2016</v>
      </c>
    </row>
    <row r="9" spans="1:23" ht="12" x14ac:dyDescent="0.25">
      <c r="B9" s="13" t="s">
        <v>11</v>
      </c>
    </row>
    <row r="10" spans="1:23" x14ac:dyDescent="0.2">
      <c r="C10" s="5" t="s">
        <v>12</v>
      </c>
      <c r="E10" s="58">
        <v>20237711.800000001</v>
      </c>
      <c r="F10" s="69"/>
      <c r="G10" s="58">
        <v>22843000</v>
      </c>
      <c r="H10" s="54"/>
      <c r="I10" s="58">
        <f>E10-G10</f>
        <v>-2605288.1999999993</v>
      </c>
      <c r="J10" s="43"/>
      <c r="K10" s="17">
        <f>IF(G10=0,"n/a",IF(AND(I10/G10&lt;1,I10/G10&gt;-1),I10/G10,"n/a"))</f>
        <v>-0.11405192838068552</v>
      </c>
      <c r="M10" s="58">
        <v>19794869.719999999</v>
      </c>
      <c r="N10" s="54"/>
      <c r="O10" s="58">
        <f>E10-M10</f>
        <v>442842.08000000194</v>
      </c>
      <c r="Q10" s="17">
        <f>IF(M10=0,"n/a",IF(AND(O10/M10&lt;1,O10/M10&gt;-1),O10/M10,"n/a"))</f>
        <v>2.2371558199878971E-2</v>
      </c>
      <c r="S10" s="18">
        <f>IF(E48=0,"n/a",E10/E48)</f>
        <v>1.6473122331972248</v>
      </c>
      <c r="T10" s="19"/>
      <c r="U10" s="18">
        <f>IF(G48=0,"n/a",G10/G48)</f>
        <v>1.7201054216867471</v>
      </c>
      <c r="V10" s="19"/>
      <c r="W10" s="18">
        <f>IF(M48=0,"n/a",M10/M48)</f>
        <v>1.6106404776998258</v>
      </c>
    </row>
    <row r="11" spans="1:23" x14ac:dyDescent="0.2">
      <c r="C11" s="5" t="s">
        <v>13</v>
      </c>
      <c r="E11" s="56">
        <v>10424921.539999999</v>
      </c>
      <c r="F11" s="54"/>
      <c r="G11" s="56">
        <v>10651000</v>
      </c>
      <c r="H11" s="54"/>
      <c r="I11" s="56">
        <f>E11-G11</f>
        <v>-226078.46000000089</v>
      </c>
      <c r="K11" s="17">
        <f>IF(G11=0,"n/a",IF(AND(I11/G11&lt;1,I11/G11&gt;-1),I11/G11,"n/a"))</f>
        <v>-2.1226031358557967E-2</v>
      </c>
      <c r="M11" s="56">
        <v>9725245.7400000002</v>
      </c>
      <c r="N11" s="54"/>
      <c r="O11" s="56">
        <f>E11-M11</f>
        <v>699675.79999999888</v>
      </c>
      <c r="Q11" s="17">
        <f>IF(M11=0,"n/a",IF(AND(O11/M11&lt;1,O11/M11&gt;-1),O11/M11,"n/a"))</f>
        <v>7.1944279733953426E-2</v>
      </c>
      <c r="S11" s="23">
        <f>IF(E49=0,"n/a",E11/E49)</f>
        <v>1.081370000817387</v>
      </c>
      <c r="T11" s="19"/>
      <c r="U11" s="23">
        <f>IF(G49=0,"n/a",G11/G49)</f>
        <v>1.085175751400917</v>
      </c>
      <c r="V11" s="19"/>
      <c r="W11" s="23">
        <f>IF(M49=0,"n/a",M11/M49)</f>
        <v>1.0862482480850122</v>
      </c>
    </row>
    <row r="12" spans="1:23" x14ac:dyDescent="0.2">
      <c r="C12" s="5" t="s">
        <v>14</v>
      </c>
      <c r="E12" s="63">
        <v>784970.05</v>
      </c>
      <c r="F12" s="54"/>
      <c r="G12" s="63">
        <v>1070000</v>
      </c>
      <c r="H12" s="54"/>
      <c r="I12" s="63">
        <f>E12-G12</f>
        <v>-285029.94999999995</v>
      </c>
      <c r="K12" s="26">
        <f>IF(G12=0,"n/a",IF(AND(I12/G12&lt;1,I12/G12&gt;-1),I12/G12,"n/a"))</f>
        <v>-0.26638313084112147</v>
      </c>
      <c r="M12" s="63">
        <v>931637.41</v>
      </c>
      <c r="N12" s="54"/>
      <c r="O12" s="63">
        <f>E12-M12</f>
        <v>-146667.35999999999</v>
      </c>
      <c r="Q12" s="26">
        <f>IF(M12=0,"n/a",IF(AND(O12/M12&lt;1,O12/M12&gt;-1),O12/M12,"n/a"))</f>
        <v>-0.15742965924908489</v>
      </c>
      <c r="S12" s="27">
        <f>IF(E50=0,"n/a",E12/E50)</f>
        <v>0.79621418674521593</v>
      </c>
      <c r="T12" s="19"/>
      <c r="U12" s="27">
        <f>IF(G50=0,"n/a",G12/G50)</f>
        <v>0.83528493364558942</v>
      </c>
      <c r="V12" s="19"/>
      <c r="W12" s="27">
        <f>IF(M50=0,"n/a",M12/M50)</f>
        <v>0.79516960689506255</v>
      </c>
    </row>
    <row r="13" spans="1:23" ht="6.9" customHeight="1" x14ac:dyDescent="0.2">
      <c r="E13" s="56"/>
      <c r="F13" s="54"/>
      <c r="G13" s="56"/>
      <c r="H13" s="54"/>
      <c r="I13" s="56"/>
      <c r="K13" s="29"/>
      <c r="M13" s="56"/>
      <c r="N13" s="54"/>
      <c r="O13" s="56"/>
      <c r="Q13" s="29"/>
      <c r="S13" s="19"/>
      <c r="T13" s="19"/>
      <c r="U13" s="19"/>
      <c r="V13" s="19"/>
      <c r="W13" s="19"/>
    </row>
    <row r="14" spans="1:23" x14ac:dyDescent="0.2">
      <c r="C14" s="5" t="s">
        <v>15</v>
      </c>
      <c r="E14" s="56">
        <f>SUM(E10:E12)</f>
        <v>31447603.390000001</v>
      </c>
      <c r="F14" s="54"/>
      <c r="G14" s="56">
        <f>SUM(G10:G12)</f>
        <v>34564000</v>
      </c>
      <c r="H14" s="54"/>
      <c r="I14" s="56">
        <f>E14-G14</f>
        <v>-3116396.6099999994</v>
      </c>
      <c r="K14" s="17">
        <f>IF(G14=0,"n/a",IF(AND(I14/G14&lt;1,I14/G14&gt;-1),I14/G14,"n/a"))</f>
        <v>-9.0163077479458384E-2</v>
      </c>
      <c r="M14" s="56">
        <f>SUM(M10:M12)</f>
        <v>30451752.870000001</v>
      </c>
      <c r="N14" s="54"/>
      <c r="O14" s="56">
        <f>E14-M14</f>
        <v>995850.51999999955</v>
      </c>
      <c r="Q14" s="17">
        <f>IF(M14=0,"n/a",IF(AND(O14/M14&lt;1,O14/M14&gt;-1),O14/M14,"n/a"))</f>
        <v>3.2702568034468603E-2</v>
      </c>
      <c r="S14" s="23">
        <f>IF(E52=0,"n/a",E14/E52)</f>
        <v>1.3725597624020553</v>
      </c>
      <c r="T14" s="19"/>
      <c r="U14" s="23">
        <f>IF(G52=0,"n/a",G14/G52)</f>
        <v>1.4179520840170661</v>
      </c>
      <c r="V14" s="19"/>
      <c r="W14" s="23">
        <f>IF(M52=0,"n/a",M14/M52)</f>
        <v>1.3585591513834958</v>
      </c>
    </row>
    <row r="15" spans="1:23" ht="6.9" customHeight="1" x14ac:dyDescent="0.2">
      <c r="E15" s="56"/>
      <c r="F15" s="54"/>
      <c r="G15" s="56"/>
      <c r="H15" s="54"/>
      <c r="I15" s="56"/>
      <c r="K15" s="29"/>
      <c r="M15" s="56"/>
      <c r="N15" s="54"/>
      <c r="O15" s="56"/>
      <c r="Q15" s="29"/>
      <c r="S15" s="19"/>
      <c r="T15" s="19"/>
      <c r="U15" s="19"/>
      <c r="V15" s="19"/>
      <c r="W15" s="19"/>
    </row>
    <row r="16" spans="1:23" ht="12" x14ac:dyDescent="0.25">
      <c r="B16" s="13" t="s">
        <v>16</v>
      </c>
      <c r="E16" s="56"/>
      <c r="F16" s="54"/>
      <c r="G16" s="56"/>
      <c r="H16" s="54"/>
      <c r="I16" s="56"/>
      <c r="K16" s="29"/>
      <c r="M16" s="56"/>
      <c r="N16" s="54"/>
      <c r="O16" s="56"/>
      <c r="Q16" s="29"/>
      <c r="S16" s="19"/>
      <c r="T16" s="19"/>
      <c r="U16" s="19"/>
      <c r="V16" s="19"/>
      <c r="W16" s="19"/>
    </row>
    <row r="17" spans="2:23" x14ac:dyDescent="0.2">
      <c r="C17" s="5" t="s">
        <v>17</v>
      </c>
      <c r="E17" s="56">
        <v>1170420.45</v>
      </c>
      <c r="F17" s="54"/>
      <c r="G17" s="56">
        <v>1011000</v>
      </c>
      <c r="H17" s="54"/>
      <c r="I17" s="56">
        <f>E17-G17</f>
        <v>159420.44999999995</v>
      </c>
      <c r="K17" s="17">
        <f>IF(G17=0,"n/a",IF(AND(I17/G17&lt;1,I17/G17&gt;-1),I17/G17,"n/a"))</f>
        <v>0.15768590504451033</v>
      </c>
      <c r="M17" s="56">
        <v>1437896.09</v>
      </c>
      <c r="N17" s="54"/>
      <c r="O17" s="56">
        <f>E17-M17</f>
        <v>-267475.64000000013</v>
      </c>
      <c r="Q17" s="17">
        <f>IF(M17=0,"n/a",IF(AND(O17/M17&lt;1,O17/M17&gt;-1),O17/M17,"n/a"))</f>
        <v>-0.18601875466536674</v>
      </c>
      <c r="S17" s="23">
        <f>IF(E55=0,"n/a",E17/E55)</f>
        <v>0.54384282083331392</v>
      </c>
      <c r="T17" s="19"/>
      <c r="U17" s="23">
        <f>IF(G55=0,"n/a",G17/G55)</f>
        <v>0.53266596417281353</v>
      </c>
      <c r="V17" s="19"/>
      <c r="W17" s="23">
        <f>IF(M55=0,"n/a",M17/M55)</f>
        <v>0.50356604809018057</v>
      </c>
    </row>
    <row r="18" spans="2:23" x14ac:dyDescent="0.2">
      <c r="C18" s="5" t="s">
        <v>18</v>
      </c>
      <c r="E18" s="63">
        <v>58677.84</v>
      </c>
      <c r="F18" s="68"/>
      <c r="G18" s="63">
        <v>84000</v>
      </c>
      <c r="H18" s="67"/>
      <c r="I18" s="63">
        <f>E18-G18</f>
        <v>-25322.160000000003</v>
      </c>
      <c r="J18" s="66"/>
      <c r="K18" s="26">
        <f>IF(G18=0,"n/a",IF(AND(I18/G18&lt;1,I18/G18&gt;-1),I18/G18,"n/a"))</f>
        <v>-0.30145428571428573</v>
      </c>
      <c r="L18" s="65"/>
      <c r="M18" s="63">
        <v>133212.44</v>
      </c>
      <c r="N18" s="64"/>
      <c r="O18" s="63">
        <f>E18-M18</f>
        <v>-74534.600000000006</v>
      </c>
      <c r="Q18" s="26">
        <f>IF(M18=0,"n/a",IF(AND(O18/M18&lt;1,O18/M18&gt;-1),O18/M18,"n/a"))</f>
        <v>-0.55951681389515873</v>
      </c>
      <c r="S18" s="27">
        <f>IF(E56=0,"n/a",E18/E56)</f>
        <v>0.55272501201006019</v>
      </c>
      <c r="T18" s="19"/>
      <c r="U18" s="27">
        <f>IF(G56=0,"n/a",G18/G56)</f>
        <v>0.53164556962025311</v>
      </c>
      <c r="V18" s="19"/>
      <c r="W18" s="27">
        <f>IF(M56=0,"n/a",M18/M56)</f>
        <v>0.52829584977494004</v>
      </c>
    </row>
    <row r="19" spans="2:23" ht="6.9" customHeight="1" x14ac:dyDescent="0.2">
      <c r="E19" s="56"/>
      <c r="F19" s="60"/>
      <c r="G19" s="56"/>
      <c r="H19" s="60"/>
      <c r="I19" s="56"/>
      <c r="J19" s="35"/>
      <c r="K19" s="29"/>
      <c r="L19" s="35"/>
      <c r="M19" s="56"/>
      <c r="N19" s="60"/>
      <c r="O19" s="56"/>
      <c r="Q19" s="29"/>
      <c r="S19" s="19"/>
      <c r="T19" s="19"/>
      <c r="U19" s="19"/>
      <c r="V19" s="19"/>
      <c r="W19" s="19"/>
    </row>
    <row r="20" spans="2:23" x14ac:dyDescent="0.2">
      <c r="C20" s="5" t="s">
        <v>19</v>
      </c>
      <c r="E20" s="63">
        <f>SUM(E17:E18)</f>
        <v>1229098.29</v>
      </c>
      <c r="F20" s="68"/>
      <c r="G20" s="63">
        <f>SUM(G17:G18)</f>
        <v>1095000</v>
      </c>
      <c r="H20" s="67"/>
      <c r="I20" s="63">
        <f>E20-G20</f>
        <v>134098.29000000004</v>
      </c>
      <c r="J20" s="66"/>
      <c r="K20" s="26">
        <f>IF(G20=0,"n/a",IF(AND(I20/G20&lt;1,I20/G20&gt;-1),I20/G20,"n/a"))</f>
        <v>0.12246419178082195</v>
      </c>
      <c r="L20" s="65"/>
      <c r="M20" s="63">
        <f>SUM(M17:M18)</f>
        <v>1571108.53</v>
      </c>
      <c r="N20" s="64"/>
      <c r="O20" s="63">
        <f>E20-M20</f>
        <v>-342010.24</v>
      </c>
      <c r="Q20" s="26">
        <f>IF(M20=0,"n/a",IF(AND(O20/M20&lt;1,O20/M20&gt;-1),O20/M20,"n/a"))</f>
        <v>-0.21768721477185282</v>
      </c>
      <c r="S20" s="27">
        <f>IF(E58=0,"n/a",E20/E58)</f>
        <v>0.5442603676851212</v>
      </c>
      <c r="T20" s="19"/>
      <c r="U20" s="27">
        <f>IF(G58=0,"n/a",G20/G58)</f>
        <v>0.53258754863813229</v>
      </c>
      <c r="V20" s="19"/>
      <c r="W20" s="27">
        <f>IF(M58=0,"n/a",M20/M58)</f>
        <v>0.50557267032696163</v>
      </c>
    </row>
    <row r="21" spans="2:23" ht="6.9" customHeight="1" x14ac:dyDescent="0.2">
      <c r="E21" s="56"/>
      <c r="F21" s="60"/>
      <c r="G21" s="56"/>
      <c r="H21" s="60"/>
      <c r="I21" s="56"/>
      <c r="J21" s="35"/>
      <c r="K21" s="29"/>
      <c r="L21" s="35"/>
      <c r="M21" s="56"/>
      <c r="N21" s="60"/>
      <c r="O21" s="56"/>
      <c r="Q21" s="29"/>
      <c r="S21" s="19"/>
      <c r="T21" s="19"/>
      <c r="U21" s="19"/>
      <c r="V21" s="19"/>
      <c r="W21" s="19"/>
    </row>
    <row r="22" spans="2:23" x14ac:dyDescent="0.2">
      <c r="C22" s="5" t="s">
        <v>20</v>
      </c>
      <c r="E22" s="56">
        <f>E14+E20</f>
        <v>32676701.68</v>
      </c>
      <c r="F22" s="60"/>
      <c r="G22" s="56">
        <f>G14+G20</f>
        <v>35659000</v>
      </c>
      <c r="H22" s="60"/>
      <c r="I22" s="56">
        <f>E22-G22</f>
        <v>-2982298.3200000003</v>
      </c>
      <c r="J22" s="35"/>
      <c r="K22" s="17">
        <f>IF(G22=0,"n/a",IF(AND(I22/G22&lt;1,I22/G22&gt;-1),I22/G22,"n/a"))</f>
        <v>-8.3633818110434965E-2</v>
      </c>
      <c r="L22" s="35"/>
      <c r="M22" s="56">
        <f>M14+M20</f>
        <v>32022861.400000002</v>
      </c>
      <c r="N22" s="60"/>
      <c r="O22" s="56">
        <f>E22-M22</f>
        <v>653840.27999999747</v>
      </c>
      <c r="Q22" s="17">
        <f>IF(M22=0,"n/a",IF(AND(O22/M22&lt;1,O22/M22&gt;-1),O22/M22,"n/a"))</f>
        <v>2.0417921803827233E-2</v>
      </c>
      <c r="S22" s="23">
        <f>IF(E60=0,"n/a",E22/E60)</f>
        <v>1.2982432844388923</v>
      </c>
      <c r="T22" s="19"/>
      <c r="U22" s="23">
        <f>IF(G60=0,"n/a",G22/G60)</f>
        <v>1.3490844430992737</v>
      </c>
      <c r="V22" s="19"/>
      <c r="W22" s="23">
        <f>IF(M60=0,"n/a",M22/M60)</f>
        <v>1.2547000578787419</v>
      </c>
    </row>
    <row r="23" spans="2:23" ht="6.9" customHeight="1" x14ac:dyDescent="0.2">
      <c r="E23" s="56"/>
      <c r="F23" s="60"/>
      <c r="G23" s="56"/>
      <c r="H23" s="60"/>
      <c r="I23" s="56"/>
      <c r="J23" s="35"/>
      <c r="K23" s="29"/>
      <c r="L23" s="35"/>
      <c r="M23" s="56"/>
      <c r="N23" s="60"/>
      <c r="O23" s="56"/>
      <c r="Q23" s="29"/>
      <c r="S23" s="19"/>
      <c r="T23" s="19"/>
      <c r="U23" s="19"/>
      <c r="V23" s="19"/>
      <c r="W23" s="19"/>
    </row>
    <row r="24" spans="2:23" ht="12" x14ac:dyDescent="0.25">
      <c r="B24" s="13" t="s">
        <v>21</v>
      </c>
      <c r="E24" s="56"/>
      <c r="F24" s="60"/>
      <c r="G24" s="56"/>
      <c r="H24" s="60"/>
      <c r="I24" s="56"/>
      <c r="J24" s="35"/>
      <c r="K24" s="29"/>
      <c r="L24" s="35"/>
      <c r="M24" s="56"/>
      <c r="N24" s="60"/>
      <c r="O24" s="56"/>
      <c r="Q24" s="29"/>
      <c r="S24" s="19"/>
      <c r="T24" s="19"/>
      <c r="U24" s="19"/>
      <c r="V24" s="19"/>
      <c r="W24" s="19"/>
    </row>
    <row r="25" spans="2:23" x14ac:dyDescent="0.2">
      <c r="C25" s="5" t="s">
        <v>22</v>
      </c>
      <c r="E25" s="56">
        <v>633016.42000000004</v>
      </c>
      <c r="F25" s="60"/>
      <c r="G25" s="56">
        <v>439000</v>
      </c>
      <c r="H25" s="60"/>
      <c r="I25" s="56">
        <f>E25-G25</f>
        <v>194016.42000000004</v>
      </c>
      <c r="J25" s="35"/>
      <c r="K25" s="17">
        <f>IF(G25=0,"n/a",IF(AND(I25/G25&lt;1,I25/G25&gt;-1),I25/G25,"n/a"))</f>
        <v>0.44195084282460145</v>
      </c>
      <c r="L25" s="35"/>
      <c r="M25" s="56">
        <v>494848.43</v>
      </c>
      <c r="N25" s="60"/>
      <c r="O25" s="56">
        <f>E25-M25</f>
        <v>138167.99000000005</v>
      </c>
      <c r="Q25" s="17">
        <f>IF(M25=0,"n/a",IF(AND(O25/M25&lt;1,O25/M25&gt;-1),O25/M25,"n/a"))</f>
        <v>0.27921274803276641</v>
      </c>
      <c r="S25" s="23">
        <f>IF(E63=0,"n/a",E25/E63)</f>
        <v>0.17457951559715817</v>
      </c>
      <c r="T25" s="19"/>
      <c r="U25" s="23">
        <f>IF(G63=0,"n/a",G25/G63)</f>
        <v>0.11198979591836734</v>
      </c>
      <c r="V25" s="19"/>
      <c r="W25" s="23">
        <f>IF(M63=0,"n/a",M25/M63)</f>
        <v>0.13918949182805873</v>
      </c>
    </row>
    <row r="26" spans="2:23" x14ac:dyDescent="0.2">
      <c r="C26" s="5" t="s">
        <v>23</v>
      </c>
      <c r="E26" s="63">
        <v>1208511.46</v>
      </c>
      <c r="F26" s="68"/>
      <c r="G26" s="63">
        <v>1160000</v>
      </c>
      <c r="H26" s="67"/>
      <c r="I26" s="63">
        <f>E26-G26</f>
        <v>48511.459999999963</v>
      </c>
      <c r="J26" s="66"/>
      <c r="K26" s="26">
        <f>IF(G26=0,"n/a",IF(AND(I26/G26&lt;1,I26/G26&gt;-1),I26/G26,"n/a"))</f>
        <v>4.1820224137931003E-2</v>
      </c>
      <c r="L26" s="65"/>
      <c r="M26" s="63">
        <v>1128269.69</v>
      </c>
      <c r="N26" s="64"/>
      <c r="O26" s="63">
        <f>E26-M26</f>
        <v>80241.770000000019</v>
      </c>
      <c r="Q26" s="26">
        <f>IF(M26=0,"n/a",IF(AND(O26/M26&lt;1,O26/M26&gt;-1),O26/M26,"n/a"))</f>
        <v>7.1119317226362805E-2</v>
      </c>
      <c r="S26" s="27">
        <f>IF(E64=0,"n/a",E26/E64)</f>
        <v>8.2772472787223744E-2</v>
      </c>
      <c r="T26" s="19"/>
      <c r="U26" s="27">
        <f>IF(G64=0,"n/a",G26/G64)</f>
        <v>8.3621683967704724E-2</v>
      </c>
      <c r="V26" s="19"/>
      <c r="W26" s="27">
        <f>IF(M64=0,"n/a",M26/M64)</f>
        <v>8.1030153391910067E-2</v>
      </c>
    </row>
    <row r="27" spans="2:23" ht="6.9" customHeight="1" x14ac:dyDescent="0.2">
      <c r="E27" s="56"/>
      <c r="F27" s="60"/>
      <c r="G27" s="56"/>
      <c r="H27" s="60"/>
      <c r="I27" s="56"/>
      <c r="J27" s="35"/>
      <c r="K27" s="29"/>
      <c r="L27" s="35"/>
      <c r="M27" s="56"/>
      <c r="N27" s="60"/>
      <c r="O27" s="56"/>
      <c r="Q27" s="29"/>
      <c r="S27" s="19"/>
      <c r="T27" s="19"/>
      <c r="U27" s="19"/>
      <c r="V27" s="19"/>
      <c r="W27" s="19"/>
    </row>
    <row r="28" spans="2:23" x14ac:dyDescent="0.2">
      <c r="C28" s="5" t="s">
        <v>24</v>
      </c>
      <c r="E28" s="63">
        <f>SUM(E25:E26)</f>
        <v>1841527.88</v>
      </c>
      <c r="F28" s="68"/>
      <c r="G28" s="63">
        <f>SUM(G25:G26)</f>
        <v>1599000</v>
      </c>
      <c r="H28" s="67"/>
      <c r="I28" s="63">
        <f>E28-G28</f>
        <v>242527.87999999989</v>
      </c>
      <c r="J28" s="66"/>
      <c r="K28" s="26">
        <f>IF(G28=0,"n/a",IF(AND(I28/G28&lt;1,I28/G28&gt;-1),I28/G28,"n/a"))</f>
        <v>0.15167472170106308</v>
      </c>
      <c r="L28" s="65"/>
      <c r="M28" s="63">
        <f>SUM(M25:M26)</f>
        <v>1623118.1199999999</v>
      </c>
      <c r="N28" s="64"/>
      <c r="O28" s="63">
        <f>E28-M28</f>
        <v>218409.76</v>
      </c>
      <c r="Q28" s="26">
        <f>IF(M28=0,"n/a",IF(AND(O28/M28&lt;1,O28/M28&gt;-1),O28/M28,"n/a"))</f>
        <v>0.13456183952896789</v>
      </c>
      <c r="S28" s="27">
        <f>IF(E66=0,"n/a",E28/E66)</f>
        <v>0.10103655849508447</v>
      </c>
      <c r="T28" s="19"/>
      <c r="U28" s="27">
        <f>IF(G66=0,"n/a",G28/G66)</f>
        <v>8.9871852517985615E-2</v>
      </c>
      <c r="V28" s="19"/>
      <c r="W28" s="27">
        <f>IF(M66=0,"n/a",M28/M66)</f>
        <v>9.2859520692092343E-2</v>
      </c>
    </row>
    <row r="29" spans="2:23" ht="6.9" customHeight="1" x14ac:dyDescent="0.2">
      <c r="E29" s="56"/>
      <c r="F29" s="60"/>
      <c r="G29" s="56"/>
      <c r="H29" s="60"/>
      <c r="I29" s="56"/>
      <c r="J29" s="35"/>
      <c r="K29" s="29"/>
      <c r="L29" s="35"/>
      <c r="M29" s="56"/>
      <c r="N29" s="60"/>
      <c r="O29" s="56"/>
      <c r="Q29" s="29"/>
      <c r="S29" s="19"/>
      <c r="T29" s="19"/>
      <c r="U29" s="19"/>
      <c r="V29" s="19"/>
      <c r="W29" s="19"/>
    </row>
    <row r="30" spans="2:23" x14ac:dyDescent="0.2">
      <c r="C30" s="5" t="s">
        <v>25</v>
      </c>
      <c r="E30" s="56">
        <f>E22+E28</f>
        <v>34518229.560000002</v>
      </c>
      <c r="F30" s="60"/>
      <c r="G30" s="56">
        <f>G22+G28</f>
        <v>37258000</v>
      </c>
      <c r="H30" s="60"/>
      <c r="I30" s="56">
        <f>E30-G30</f>
        <v>-2739770.4399999976</v>
      </c>
      <c r="J30" s="35"/>
      <c r="K30" s="17">
        <f>IF(G30=0,"n/a",IF(AND(I30/G30&lt;1,I30/G30&gt;-1),I30/G30,"n/a"))</f>
        <v>-7.3535091523967949E-2</v>
      </c>
      <c r="L30" s="35"/>
      <c r="M30" s="56">
        <f>M22+M28</f>
        <v>33645979.520000003</v>
      </c>
      <c r="N30" s="60"/>
      <c r="O30" s="56">
        <f>E30-M30</f>
        <v>872250.03999999911</v>
      </c>
      <c r="Q30" s="17">
        <f>IF(M30=0,"n/a",IF(AND(O30/M30&lt;1,O30/M30&gt;-1),O30/M30,"n/a"))</f>
        <v>2.5924346755353402E-2</v>
      </c>
      <c r="S30" s="18">
        <f>IF(E68=0,"n/a",E30/E68)</f>
        <v>0.7954189253371412</v>
      </c>
      <c r="T30" s="19"/>
      <c r="U30" s="18">
        <f>IF(G68=0,"n/a",G30/G68)</f>
        <v>0.84248371924746746</v>
      </c>
      <c r="V30" s="19"/>
      <c r="W30" s="18">
        <f>IF(M68=0,"n/a",M30/M68)</f>
        <v>0.78243534416502092</v>
      </c>
    </row>
    <row r="31" spans="2:23" ht="6.9" customHeight="1" x14ac:dyDescent="0.2">
      <c r="E31" s="56"/>
      <c r="F31" s="60"/>
      <c r="G31" s="56"/>
      <c r="H31" s="60"/>
      <c r="I31" s="56"/>
      <c r="J31" s="35"/>
      <c r="K31" s="29"/>
      <c r="L31" s="35"/>
      <c r="M31" s="56"/>
      <c r="N31" s="60"/>
      <c r="O31" s="56"/>
      <c r="Q31" s="29"/>
      <c r="S31" s="34"/>
      <c r="T31" s="34"/>
      <c r="U31" s="34"/>
      <c r="V31" s="34"/>
      <c r="W31" s="34"/>
    </row>
    <row r="32" spans="2:23" x14ac:dyDescent="0.2">
      <c r="B32" s="5" t="s">
        <v>26</v>
      </c>
      <c r="E32" s="56">
        <v>383481.72</v>
      </c>
      <c r="F32" s="60"/>
      <c r="G32" s="56">
        <v>-2141000</v>
      </c>
      <c r="H32" s="60"/>
      <c r="I32" s="56">
        <f>E32-G32</f>
        <v>2524481.7199999997</v>
      </c>
      <c r="J32" s="35"/>
      <c r="K32" s="17" t="str">
        <f>IF(G32=0,"n/a",IF(AND(I32/G32&lt;1,I32/G32&gt;-1),I32/G32,"n/a"))</f>
        <v>n/a</v>
      </c>
      <c r="L32" s="35"/>
      <c r="M32" s="56">
        <v>68216.91</v>
      </c>
      <c r="N32" s="60"/>
      <c r="O32" s="56">
        <f>E32-M32</f>
        <v>315264.80999999994</v>
      </c>
      <c r="Q32" s="17" t="str">
        <f>IF(M32=0,"n/a",IF(AND(O32/M32&lt;1,O32/M32&gt;-1),O32/M32,"n/a"))</f>
        <v>n/a</v>
      </c>
      <c r="S32" s="34"/>
      <c r="T32" s="34"/>
      <c r="U32" s="34"/>
      <c r="V32" s="34"/>
      <c r="W32" s="34"/>
    </row>
    <row r="33" spans="1:23" x14ac:dyDescent="0.2">
      <c r="B33" s="5" t="s">
        <v>27</v>
      </c>
      <c r="E33" s="63">
        <v>1017527.17</v>
      </c>
      <c r="F33" s="68"/>
      <c r="G33" s="63">
        <v>955000</v>
      </c>
      <c r="H33" s="67"/>
      <c r="I33" s="63">
        <f>E33-G33</f>
        <v>62527.170000000042</v>
      </c>
      <c r="J33" s="66"/>
      <c r="K33" s="26">
        <f>IF(G33=0,"n/a",IF(AND(I33/G33&lt;1,I33/G33&gt;-1),I33/G33,"n/a"))</f>
        <v>6.5473476439790623E-2</v>
      </c>
      <c r="L33" s="65"/>
      <c r="M33" s="63">
        <v>1044984.17</v>
      </c>
      <c r="N33" s="64"/>
      <c r="O33" s="63">
        <f>E33-M33</f>
        <v>-27457</v>
      </c>
      <c r="Q33" s="26">
        <f>IF(M33=0,"n/a",IF(AND(O33/M33&lt;1,O33/M33&gt;-1),O33/M33,"n/a"))</f>
        <v>-2.6275039171167539E-2</v>
      </c>
    </row>
    <row r="34" spans="1:23" ht="6.9" customHeight="1" x14ac:dyDescent="0.2">
      <c r="E34" s="55"/>
      <c r="F34" s="60"/>
      <c r="G34" s="55"/>
      <c r="H34" s="60"/>
      <c r="I34" s="56"/>
      <c r="J34" s="35"/>
      <c r="K34" s="36"/>
      <c r="L34" s="35"/>
      <c r="M34" s="55"/>
      <c r="N34" s="60"/>
      <c r="O34" s="55"/>
      <c r="Q34" s="36"/>
      <c r="S34" s="34"/>
      <c r="T34" s="34"/>
      <c r="U34" s="34"/>
      <c r="V34" s="34"/>
      <c r="W34" s="34"/>
    </row>
    <row r="35" spans="1:23" ht="12" thickBot="1" x14ac:dyDescent="0.25">
      <c r="C35" s="5" t="s">
        <v>28</v>
      </c>
      <c r="E35" s="61">
        <f>SUM(E30:E33)</f>
        <v>35919238.450000003</v>
      </c>
      <c r="F35" s="62"/>
      <c r="G35" s="61">
        <f>SUM(G30:G33)</f>
        <v>36072000</v>
      </c>
      <c r="H35" s="60"/>
      <c r="I35" s="61">
        <f>E35-G35</f>
        <v>-152761.54999999702</v>
      </c>
      <c r="J35" s="35"/>
      <c r="K35" s="40">
        <f>IF(G35=0,"n/a",IF(AND(I35/G35&lt;1,I35/G35&gt;-1),I35/G35,"n/a"))</f>
        <v>-4.2349065757373312E-3</v>
      </c>
      <c r="L35" s="35"/>
      <c r="M35" s="61">
        <f>SUM(M30:M33)</f>
        <v>34759180.600000001</v>
      </c>
      <c r="N35" s="60"/>
      <c r="O35" s="61">
        <f>E35-M35</f>
        <v>1160057.8500000015</v>
      </c>
      <c r="Q35" s="40">
        <f>IF(M35=0,"n/a",IF(AND(O35/M35&lt;1,O35/M35&gt;-1),O35/M35,"n/a"))</f>
        <v>3.3374142599897808E-2</v>
      </c>
    </row>
    <row r="36" spans="1:23" ht="12" thickTop="1" x14ac:dyDescent="0.2">
      <c r="E36" s="55"/>
      <c r="F36" s="60"/>
      <c r="G36" s="55"/>
      <c r="H36" s="54"/>
      <c r="I36" s="55"/>
      <c r="M36" s="55"/>
      <c r="N36" s="54"/>
      <c r="O36" s="55"/>
    </row>
    <row r="37" spans="1:23" x14ac:dyDescent="0.2">
      <c r="C37" s="5" t="s">
        <v>29</v>
      </c>
      <c r="E37" s="58">
        <v>1661033.68</v>
      </c>
      <c r="F37" s="58"/>
      <c r="G37" s="58">
        <v>1476390</v>
      </c>
      <c r="H37" s="15"/>
      <c r="I37" s="14"/>
      <c r="J37" s="15"/>
      <c r="K37" s="59"/>
      <c r="L37" s="15"/>
      <c r="M37" s="58">
        <v>1680527.83</v>
      </c>
      <c r="N37" s="54"/>
      <c r="O37" s="55"/>
    </row>
    <row r="38" spans="1:23" x14ac:dyDescent="0.2">
      <c r="C38" s="5" t="s">
        <v>30</v>
      </c>
      <c r="E38" s="56">
        <v>423703.27</v>
      </c>
      <c r="F38" s="55"/>
      <c r="G38" s="56">
        <v>312325</v>
      </c>
      <c r="H38" s="54"/>
      <c r="I38" s="55"/>
      <c r="M38" s="56">
        <v>454636.27</v>
      </c>
      <c r="N38" s="54"/>
      <c r="O38" s="55"/>
    </row>
    <row r="39" spans="1:23" x14ac:dyDescent="0.2">
      <c r="C39" s="5" t="s">
        <v>31</v>
      </c>
      <c r="E39" s="56">
        <v>181744.53</v>
      </c>
      <c r="F39" s="54"/>
      <c r="G39" s="56"/>
      <c r="H39" s="54"/>
      <c r="I39" s="55"/>
      <c r="M39" s="56">
        <v>178260.35</v>
      </c>
      <c r="N39" s="54"/>
      <c r="O39" s="55"/>
    </row>
    <row r="40" spans="1:23" x14ac:dyDescent="0.2">
      <c r="C40" s="5" t="s">
        <v>32</v>
      </c>
      <c r="E40" s="56">
        <v>-86105.56</v>
      </c>
      <c r="F40" s="54"/>
      <c r="G40" s="56">
        <v>-91444</v>
      </c>
      <c r="H40" s="54"/>
      <c r="I40" s="55"/>
      <c r="M40" s="56">
        <v>-85482.82</v>
      </c>
      <c r="N40" s="54"/>
      <c r="O40" s="55"/>
    </row>
    <row r="41" spans="1:23" x14ac:dyDescent="0.2">
      <c r="C41" s="5" t="s">
        <v>33</v>
      </c>
      <c r="E41" s="56">
        <v>688290.81</v>
      </c>
      <c r="F41" s="54"/>
      <c r="G41" s="56">
        <v>934992</v>
      </c>
      <c r="H41" s="54"/>
      <c r="I41" s="55"/>
      <c r="K41" s="20"/>
      <c r="M41" s="56">
        <v>699127.39</v>
      </c>
      <c r="N41" s="54"/>
      <c r="O41" s="55"/>
    </row>
    <row r="42" spans="1:23" x14ac:dyDescent="0.2">
      <c r="C42" s="5" t="s">
        <v>34</v>
      </c>
      <c r="E42" s="56">
        <v>-46805.82</v>
      </c>
      <c r="F42" s="54"/>
      <c r="G42" s="57"/>
      <c r="H42" s="54"/>
      <c r="I42" s="55"/>
      <c r="K42" s="20"/>
      <c r="M42" s="56">
        <v>-44694.71</v>
      </c>
      <c r="N42" s="54"/>
      <c r="O42" s="55"/>
    </row>
    <row r="43" spans="1:23" x14ac:dyDescent="0.2">
      <c r="C43" s="5" t="s">
        <v>35</v>
      </c>
      <c r="E43" s="56">
        <v>2087435.05</v>
      </c>
      <c r="F43" s="54"/>
      <c r="G43" s="57"/>
      <c r="H43" s="54"/>
      <c r="I43" s="55"/>
      <c r="K43" s="20"/>
      <c r="M43" s="56">
        <v>1488922.96</v>
      </c>
      <c r="N43" s="54"/>
      <c r="O43" s="55"/>
    </row>
    <row r="44" spans="1:23" x14ac:dyDescent="0.2">
      <c r="C44" s="5" t="s">
        <v>36</v>
      </c>
      <c r="E44" s="56">
        <v>370626.11</v>
      </c>
      <c r="F44" s="54"/>
      <c r="G44" s="56"/>
      <c r="H44" s="54"/>
      <c r="I44" s="55"/>
      <c r="K44" s="20"/>
      <c r="M44" s="56">
        <v>208294.77</v>
      </c>
      <c r="N44" s="54"/>
      <c r="O44" s="55"/>
    </row>
    <row r="45" spans="1:23" x14ac:dyDescent="0.2">
      <c r="E45" s="49"/>
      <c r="F45" s="54"/>
      <c r="G45" s="54"/>
      <c r="H45" s="54"/>
      <c r="I45" s="54"/>
      <c r="M45" s="54"/>
      <c r="N45" s="54"/>
      <c r="O45" s="54"/>
    </row>
    <row r="46" spans="1:23" ht="13.2" x14ac:dyDescent="0.25">
      <c r="A46" s="3" t="s">
        <v>37</v>
      </c>
      <c r="E46" s="49"/>
      <c r="F46" s="54"/>
      <c r="G46" s="54"/>
      <c r="H46" s="54"/>
      <c r="I46" s="54"/>
      <c r="M46" s="54"/>
      <c r="N46" s="54"/>
      <c r="O46" s="54"/>
    </row>
    <row r="47" spans="1:23" ht="12" x14ac:dyDescent="0.25">
      <c r="B47" s="13" t="s">
        <v>38</v>
      </c>
      <c r="E47" s="49"/>
      <c r="F47" s="54"/>
      <c r="G47" s="54"/>
      <c r="H47" s="54"/>
      <c r="I47" s="54"/>
      <c r="M47" s="54"/>
      <c r="N47" s="54"/>
      <c r="O47" s="54"/>
    </row>
    <row r="48" spans="1:23" x14ac:dyDescent="0.2">
      <c r="C48" s="5" t="s">
        <v>12</v>
      </c>
      <c r="E48" s="49">
        <v>12285292</v>
      </c>
      <c r="F48" s="54"/>
      <c r="G48" s="49">
        <v>13280000</v>
      </c>
      <c r="H48" s="53"/>
      <c r="I48" s="49">
        <f>E48-G48</f>
        <v>-994708</v>
      </c>
      <c r="K48" s="17">
        <f>IF(G48=0,"n/a",IF(AND(I48/G48&lt;1,I48/G48&gt;-1),I48/G48,"n/a"))</f>
        <v>-7.4902710843373493E-2</v>
      </c>
      <c r="M48" s="49">
        <v>12290061</v>
      </c>
      <c r="N48" s="53"/>
      <c r="O48" s="49">
        <f>E48-M48</f>
        <v>-4769</v>
      </c>
      <c r="Q48" s="17">
        <f>IF(M48=0,"n/a",IF(AND(O48/M48&lt;1,O48/M48&gt;-1),O48/M48,"n/a"))</f>
        <v>-3.8803713016558663E-4</v>
      </c>
    </row>
    <row r="49" spans="2:23" x14ac:dyDescent="0.2">
      <c r="C49" s="5" t="s">
        <v>13</v>
      </c>
      <c r="E49" s="49">
        <v>9640476</v>
      </c>
      <c r="F49" s="54"/>
      <c r="G49" s="49">
        <v>9815000</v>
      </c>
      <c r="H49" s="53"/>
      <c r="I49" s="49">
        <f>E49-G49</f>
        <v>-174524</v>
      </c>
      <c r="K49" s="17">
        <f>IF(G49=0,"n/a",IF(AND(I49/G49&lt;1,I49/G49&gt;-1),I49/G49,"n/a"))</f>
        <v>-1.7781355068772289E-2</v>
      </c>
      <c r="M49" s="49">
        <v>8953060</v>
      </c>
      <c r="N49" s="53"/>
      <c r="O49" s="49">
        <f>E49-M49</f>
        <v>687416</v>
      </c>
      <c r="Q49" s="17">
        <f>IF(M49=0,"n/a",IF(AND(O49/M49&lt;1,O49/M49&gt;-1),O49/M49,"n/a"))</f>
        <v>7.6780005942102478E-2</v>
      </c>
    </row>
    <row r="50" spans="2:23" x14ac:dyDescent="0.2">
      <c r="C50" s="5" t="s">
        <v>14</v>
      </c>
      <c r="E50" s="51">
        <v>985878</v>
      </c>
      <c r="F50" s="54"/>
      <c r="G50" s="51">
        <v>1281000</v>
      </c>
      <c r="H50" s="53"/>
      <c r="I50" s="51">
        <f>E50-G50</f>
        <v>-295122</v>
      </c>
      <c r="K50" s="26">
        <f>IF(G50=0,"n/a",IF(AND(I50/G50&lt;1,I50/G50&gt;-1),I50/G50,"n/a"))</f>
        <v>-0.23038407494145199</v>
      </c>
      <c r="M50" s="51">
        <v>1171621</v>
      </c>
      <c r="N50" s="53"/>
      <c r="O50" s="51">
        <f>E50-M50</f>
        <v>-185743</v>
      </c>
      <c r="Q50" s="26">
        <f>IF(M50=0,"n/a",IF(AND(O50/M50&lt;1,O50/M50&gt;-1),O50/M50,"n/a"))</f>
        <v>-0.15853505527811468</v>
      </c>
    </row>
    <row r="51" spans="2:23" ht="6.9" customHeight="1" x14ac:dyDescent="0.2">
      <c r="E51" s="49"/>
      <c r="F51" s="54"/>
      <c r="G51" s="49"/>
      <c r="H51" s="54"/>
      <c r="I51" s="49"/>
      <c r="K51" s="29"/>
      <c r="M51" s="49"/>
      <c r="N51" s="54"/>
      <c r="O51" s="49"/>
      <c r="Q51" s="29"/>
      <c r="S51" s="34"/>
      <c r="T51" s="34"/>
      <c r="U51" s="34"/>
      <c r="V51" s="34"/>
      <c r="W51" s="34"/>
    </row>
    <row r="52" spans="2:23" x14ac:dyDescent="0.2">
      <c r="C52" s="5" t="s">
        <v>15</v>
      </c>
      <c r="E52" s="49">
        <f>SUM(E48:E50)</f>
        <v>22911646</v>
      </c>
      <c r="F52" s="54"/>
      <c r="G52" s="49">
        <f>SUM(G48:G50)</f>
        <v>24376000</v>
      </c>
      <c r="H52" s="53"/>
      <c r="I52" s="49">
        <f>E52-G52</f>
        <v>-1464354</v>
      </c>
      <c r="K52" s="17">
        <f>IF(G52=0,"n/a",IF(AND(I52/G52&lt;1,I52/G52&gt;-1),I52/G52,"n/a"))</f>
        <v>-6.007359698063669E-2</v>
      </c>
      <c r="M52" s="49">
        <f>SUM(M48:M50)</f>
        <v>22414742</v>
      </c>
      <c r="N52" s="53"/>
      <c r="O52" s="49">
        <f>E52-M52</f>
        <v>496904</v>
      </c>
      <c r="Q52" s="17">
        <f>IF(M52=0,"n/a",IF(AND(O52/M52&lt;1,O52/M52&gt;-1),O52/M52,"n/a"))</f>
        <v>2.2168624559675949E-2</v>
      </c>
    </row>
    <row r="53" spans="2:23" ht="6.9" customHeight="1" x14ac:dyDescent="0.2">
      <c r="E53" s="49"/>
      <c r="F53" s="54"/>
      <c r="G53" s="49"/>
      <c r="H53" s="54"/>
      <c r="I53" s="49"/>
      <c r="K53" s="29"/>
      <c r="M53" s="49"/>
      <c r="N53" s="54"/>
      <c r="O53" s="49"/>
      <c r="Q53" s="29"/>
      <c r="S53" s="34"/>
      <c r="T53" s="34"/>
      <c r="U53" s="34"/>
      <c r="V53" s="34"/>
      <c r="W53" s="34"/>
    </row>
    <row r="54" spans="2:23" ht="12" x14ac:dyDescent="0.25">
      <c r="B54" s="13" t="s">
        <v>39</v>
      </c>
      <c r="E54" s="49"/>
      <c r="F54" s="54"/>
      <c r="G54" s="49"/>
      <c r="H54" s="53"/>
      <c r="I54" s="49"/>
      <c r="K54" s="29"/>
      <c r="M54" s="49"/>
      <c r="N54" s="53"/>
      <c r="O54" s="49"/>
      <c r="Q54" s="29"/>
    </row>
    <row r="55" spans="2:23" x14ac:dyDescent="0.2">
      <c r="C55" s="5" t="s">
        <v>17</v>
      </c>
      <c r="E55" s="49">
        <v>2152130</v>
      </c>
      <c r="F55" s="54"/>
      <c r="G55" s="49">
        <v>1898000</v>
      </c>
      <c r="H55" s="53"/>
      <c r="I55" s="49">
        <f>E55-G55</f>
        <v>254130</v>
      </c>
      <c r="K55" s="17">
        <f>IF(G55=0,"n/a",IF(AND(I55/G55&lt;1,I55/G55&gt;-1),I55/G55,"n/a"))</f>
        <v>0.13389357218124343</v>
      </c>
      <c r="M55" s="49">
        <v>2855427</v>
      </c>
      <c r="N55" s="53"/>
      <c r="O55" s="49">
        <f>E55-M55</f>
        <v>-703297</v>
      </c>
      <c r="Q55" s="17">
        <f>IF(M55=0,"n/a",IF(AND(O55/M55&lt;1,O55/M55&gt;-1),O55/M55,"n/a"))</f>
        <v>-0.24630186658597822</v>
      </c>
    </row>
    <row r="56" spans="2:23" x14ac:dyDescent="0.2">
      <c r="C56" s="5" t="s">
        <v>18</v>
      </c>
      <c r="E56" s="51">
        <v>106161</v>
      </c>
      <c r="F56" s="54"/>
      <c r="G56" s="51">
        <v>158000</v>
      </c>
      <c r="H56" s="53"/>
      <c r="I56" s="51">
        <f>E56-G56</f>
        <v>-51839</v>
      </c>
      <c r="K56" s="26">
        <f>IF(G56=0,"n/a",IF(AND(I56/G56&lt;1,I56/G56&gt;-1),I56/G56,"n/a"))</f>
        <v>-0.32809493670886075</v>
      </c>
      <c r="M56" s="51">
        <v>252155</v>
      </c>
      <c r="N56" s="53"/>
      <c r="O56" s="51">
        <f>E56-M56</f>
        <v>-145994</v>
      </c>
      <c r="Q56" s="26">
        <f>IF(M56=0,"n/a",IF(AND(O56/M56&lt;1,O56/M56&gt;-1),O56/M56,"n/a"))</f>
        <v>-0.57898514802403289</v>
      </c>
    </row>
    <row r="57" spans="2:23" ht="6.9" customHeight="1" x14ac:dyDescent="0.2">
      <c r="E57" s="49"/>
      <c r="F57" s="54"/>
      <c r="G57" s="49"/>
      <c r="H57" s="54"/>
      <c r="I57" s="49"/>
      <c r="K57" s="29"/>
      <c r="M57" s="49"/>
      <c r="N57" s="54"/>
      <c r="O57" s="49"/>
      <c r="Q57" s="29"/>
      <c r="S57" s="34"/>
      <c r="T57" s="34"/>
      <c r="U57" s="34"/>
      <c r="V57" s="34"/>
      <c r="W57" s="34"/>
    </row>
    <row r="58" spans="2:23" x14ac:dyDescent="0.2">
      <c r="C58" s="5" t="s">
        <v>19</v>
      </c>
      <c r="E58" s="51">
        <f>SUM(E55:E56)</f>
        <v>2258291</v>
      </c>
      <c r="F58" s="54"/>
      <c r="G58" s="51">
        <f>SUM(G55:G56)</f>
        <v>2056000</v>
      </c>
      <c r="H58" s="53"/>
      <c r="I58" s="51">
        <f>E58-G58</f>
        <v>202291</v>
      </c>
      <c r="K58" s="26">
        <f>IF(G58=0,"n/a",IF(AND(I58/G58&lt;1,I58/G58&gt;-1),I58/G58,"n/a"))</f>
        <v>9.8390564202334635E-2</v>
      </c>
      <c r="M58" s="51">
        <f>SUM(M55:M56)</f>
        <v>3107582</v>
      </c>
      <c r="N58" s="53"/>
      <c r="O58" s="51">
        <f>E58-M58</f>
        <v>-849291</v>
      </c>
      <c r="Q58" s="26">
        <f>IF(M58=0,"n/a",IF(AND(O58/M58&lt;1,O58/M58&gt;-1),O58/M58,"n/a"))</f>
        <v>-0.27329640859034454</v>
      </c>
    </row>
    <row r="59" spans="2:23" ht="6.9" customHeight="1" x14ac:dyDescent="0.2">
      <c r="E59" s="49"/>
      <c r="F59" s="54"/>
      <c r="G59" s="49"/>
      <c r="H59" s="54"/>
      <c r="I59" s="49"/>
      <c r="K59" s="29"/>
      <c r="M59" s="49"/>
      <c r="N59" s="54"/>
      <c r="O59" s="49"/>
      <c r="Q59" s="29"/>
      <c r="S59" s="34"/>
      <c r="T59" s="34"/>
      <c r="U59" s="34"/>
      <c r="V59" s="34"/>
      <c r="W59" s="34"/>
    </row>
    <row r="60" spans="2:23" x14ac:dyDescent="0.2">
      <c r="C60" s="5" t="s">
        <v>40</v>
      </c>
      <c r="E60" s="49">
        <f>E52+E58</f>
        <v>25169937</v>
      </c>
      <c r="F60" s="54"/>
      <c r="G60" s="49">
        <f>G52+G58</f>
        <v>26432000</v>
      </c>
      <c r="H60" s="53"/>
      <c r="I60" s="49">
        <f>E60-G60</f>
        <v>-1262063</v>
      </c>
      <c r="K60" s="17">
        <f>IF(G60=0,"n/a",IF(AND(I60/G60&lt;1,I60/G60&gt;-1),I60/G60,"n/a"))</f>
        <v>-4.7747540859564168E-2</v>
      </c>
      <c r="M60" s="49">
        <f>M52+M58</f>
        <v>25522324</v>
      </c>
      <c r="N60" s="53"/>
      <c r="O60" s="49">
        <f>E60-M60</f>
        <v>-352387</v>
      </c>
      <c r="Q60" s="17">
        <f>IF(M60=0,"n/a",IF(AND(O60/M60&lt;1,O60/M60&gt;-1),O60/M60,"n/a"))</f>
        <v>-1.3807010678181188E-2</v>
      </c>
    </row>
    <row r="61" spans="2:23" ht="6.9" customHeight="1" x14ac:dyDescent="0.2">
      <c r="E61" s="49"/>
      <c r="F61" s="54"/>
      <c r="G61" s="49"/>
      <c r="H61" s="54"/>
      <c r="I61" s="49"/>
      <c r="K61" s="29"/>
      <c r="M61" s="49"/>
      <c r="N61" s="54"/>
      <c r="O61" s="49"/>
      <c r="Q61" s="29"/>
      <c r="S61" s="34"/>
      <c r="T61" s="34"/>
      <c r="U61" s="34"/>
      <c r="V61" s="34"/>
      <c r="W61" s="34"/>
    </row>
    <row r="62" spans="2:23" ht="12" x14ac:dyDescent="0.25">
      <c r="B62" s="13" t="s">
        <v>41</v>
      </c>
      <c r="E62" s="49"/>
      <c r="F62" s="54"/>
      <c r="G62" s="49"/>
      <c r="H62" s="53"/>
      <c r="I62" s="49"/>
      <c r="K62" s="29"/>
      <c r="M62" s="49"/>
      <c r="N62" s="53"/>
      <c r="O62" s="49"/>
      <c r="Q62" s="29"/>
    </row>
    <row r="63" spans="2:23" x14ac:dyDescent="0.2">
      <c r="C63" s="5" t="s">
        <v>22</v>
      </c>
      <c r="E63" s="49">
        <v>3625949</v>
      </c>
      <c r="F63" s="54"/>
      <c r="G63" s="49">
        <v>3920000</v>
      </c>
      <c r="H63" s="53"/>
      <c r="I63" s="49">
        <f>E63-G63</f>
        <v>-294051</v>
      </c>
      <c r="K63" s="17">
        <f>IF(G63=0,"n/a",IF(AND(I63/G63&lt;1,I63/G63&gt;-1),I63/G63,"n/a"))</f>
        <v>-7.5013010204081632E-2</v>
      </c>
      <c r="M63" s="49">
        <v>3555214</v>
      </c>
      <c r="N63" s="53"/>
      <c r="O63" s="49">
        <f>E63-M63</f>
        <v>70735</v>
      </c>
      <c r="Q63" s="17">
        <f>IF(M63=0,"n/a",IF(AND(O63/M63&lt;1,O63/M63&gt;-1),O63/M63,"n/a"))</f>
        <v>1.9896130021990237E-2</v>
      </c>
    </row>
    <row r="64" spans="2:23" x14ac:dyDescent="0.2">
      <c r="C64" s="5" t="s">
        <v>23</v>
      </c>
      <c r="E64" s="51">
        <v>14600403</v>
      </c>
      <c r="F64" s="54"/>
      <c r="G64" s="51">
        <v>13872000</v>
      </c>
      <c r="H64" s="53"/>
      <c r="I64" s="51">
        <f>E64-G64</f>
        <v>728403</v>
      </c>
      <c r="K64" s="26">
        <f>IF(G64=0,"n/a",IF(AND(I64/G64&lt;1,I64/G64&gt;-1),I64/G64,"n/a"))</f>
        <v>5.2508866782006919E-2</v>
      </c>
      <c r="M64" s="51">
        <v>13924072</v>
      </c>
      <c r="N64" s="53"/>
      <c r="O64" s="51">
        <f>E64-M64</f>
        <v>676331</v>
      </c>
      <c r="Q64" s="26">
        <f>IF(M64=0,"n/a",IF(AND(O64/M64&lt;1,O64/M64&gt;-1),O64/M64,"n/a"))</f>
        <v>4.8572788190121396E-2</v>
      </c>
    </row>
    <row r="65" spans="1:23" ht="6.9" customHeight="1" x14ac:dyDescent="0.2">
      <c r="E65" s="49"/>
      <c r="F65" s="54"/>
      <c r="G65" s="49"/>
      <c r="H65" s="54"/>
      <c r="I65" s="49"/>
      <c r="K65" s="29"/>
      <c r="M65" s="49"/>
      <c r="N65" s="54"/>
      <c r="O65" s="49"/>
      <c r="Q65" s="29"/>
      <c r="S65" s="34"/>
      <c r="T65" s="34"/>
      <c r="U65" s="34"/>
      <c r="V65" s="34"/>
      <c r="W65" s="34"/>
    </row>
    <row r="66" spans="1:23" x14ac:dyDescent="0.2">
      <c r="C66" s="5" t="s">
        <v>24</v>
      </c>
      <c r="E66" s="51">
        <f>SUM(E63:E64)</f>
        <v>18226352</v>
      </c>
      <c r="F66" s="54"/>
      <c r="G66" s="51">
        <f>SUM(G63:G64)</f>
        <v>17792000</v>
      </c>
      <c r="H66" s="53"/>
      <c r="I66" s="51">
        <f>E66-G66</f>
        <v>434352</v>
      </c>
      <c r="K66" s="26">
        <f>IF(G66=0,"n/a",IF(AND(I66/G66&lt;1,I66/G66&gt;-1),I66/G66,"n/a"))</f>
        <v>2.4412769784172662E-2</v>
      </c>
      <c r="M66" s="51">
        <f>SUM(M63:M64)</f>
        <v>17479286</v>
      </c>
      <c r="N66" s="53"/>
      <c r="O66" s="51">
        <f>E66-M66</f>
        <v>747066</v>
      </c>
      <c r="Q66" s="26">
        <f>IF(M66=0,"n/a",IF(AND(O66/M66&lt;1,O66/M66&gt;-1),O66/M66,"n/a"))</f>
        <v>4.2740075309712307E-2</v>
      </c>
    </row>
    <row r="67" spans="1:23" ht="6.9" customHeight="1" x14ac:dyDescent="0.2">
      <c r="E67" s="49"/>
      <c r="F67" s="54"/>
      <c r="G67" s="49"/>
      <c r="H67" s="54"/>
      <c r="I67" s="49"/>
      <c r="K67" s="29"/>
      <c r="M67" s="49"/>
      <c r="N67" s="54"/>
      <c r="O67" s="49"/>
      <c r="Q67" s="29"/>
      <c r="S67" s="34"/>
      <c r="T67" s="34"/>
      <c r="U67" s="34"/>
      <c r="V67" s="34"/>
      <c r="W67" s="34"/>
    </row>
    <row r="68" spans="1:23" ht="12" thickBot="1" x14ac:dyDescent="0.25">
      <c r="C68" s="5" t="s">
        <v>42</v>
      </c>
      <c r="E68" s="52">
        <f>E60+E66</f>
        <v>43396289</v>
      </c>
      <c r="F68" s="54"/>
      <c r="G68" s="52">
        <f>G60+G66</f>
        <v>44224000</v>
      </c>
      <c r="H68" s="53"/>
      <c r="I68" s="52">
        <f>E68-G68</f>
        <v>-827711</v>
      </c>
      <c r="K68" s="40">
        <f>IF(G68=0,"n/a",IF(AND(I68/G68&lt;1,I68/G68&gt;-1),I68/G68,"n/a"))</f>
        <v>-1.8716330499276412E-2</v>
      </c>
      <c r="M68" s="52">
        <f>M60+M66</f>
        <v>43001610</v>
      </c>
      <c r="N68" s="53"/>
      <c r="O68" s="52">
        <f>E68-M68</f>
        <v>394679</v>
      </c>
      <c r="Q68" s="40">
        <f>IF(M68=0,"n/a",IF(AND(O68/M68&lt;1,O68/M68&gt;-1),O68/M68,"n/a"))</f>
        <v>9.1782377450518714E-3</v>
      </c>
    </row>
    <row r="69" spans="1:23" ht="12" thickTop="1" x14ac:dyDescent="0.2"/>
    <row r="70" spans="1:23" ht="13.2" x14ac:dyDescent="0.25">
      <c r="A70" s="5" t="s">
        <v>3</v>
      </c>
      <c r="C70" s="71"/>
      <c r="D70" s="72"/>
      <c r="E70" s="72"/>
      <c r="F70" s="72"/>
      <c r="G70" s="72"/>
      <c r="H70" s="72"/>
      <c r="I70" s="72"/>
      <c r="J70" s="72"/>
      <c r="K70" s="72"/>
      <c r="L70" s="72"/>
      <c r="M70" s="72"/>
      <c r="N70" s="72"/>
      <c r="O70" s="72"/>
      <c r="P70" s="72"/>
      <c r="Q70" s="72"/>
      <c r="R70" s="72"/>
      <c r="S70" s="72"/>
      <c r="T70" s="72"/>
    </row>
    <row r="71" spans="1:23" x14ac:dyDescent="0.2">
      <c r="A71" s="5" t="s">
        <v>3</v>
      </c>
    </row>
    <row r="72" spans="1:23" x14ac:dyDescent="0.2">
      <c r="A72" s="5" t="s">
        <v>3</v>
      </c>
    </row>
    <row r="73" spans="1:23" x14ac:dyDescent="0.2">
      <c r="A73" s="5" t="s">
        <v>3</v>
      </c>
    </row>
    <row r="74" spans="1:23" x14ac:dyDescent="0.2">
      <c r="A74" s="5" t="s">
        <v>3</v>
      </c>
    </row>
    <row r="75" spans="1:23" x14ac:dyDescent="0.2">
      <c r="A75" s="5" t="s">
        <v>3</v>
      </c>
    </row>
    <row r="76" spans="1:23" x14ac:dyDescent="0.2">
      <c r="A76" s="5" t="s">
        <v>3</v>
      </c>
    </row>
    <row r="77" spans="1:23" x14ac:dyDescent="0.2">
      <c r="A77" s="5" t="s">
        <v>3</v>
      </c>
    </row>
    <row r="78" spans="1:23" x14ac:dyDescent="0.2">
      <c r="A78" s="5" t="s">
        <v>3</v>
      </c>
    </row>
    <row r="79" spans="1:23" x14ac:dyDescent="0.2">
      <c r="A79" s="5" t="s">
        <v>3</v>
      </c>
    </row>
    <row r="80" spans="1:23" x14ac:dyDescent="0.2">
      <c r="A80" s="5" t="s">
        <v>3</v>
      </c>
    </row>
    <row r="81" spans="1:1" x14ac:dyDescent="0.2">
      <c r="A81" s="5" t="s">
        <v>3</v>
      </c>
    </row>
    <row r="82" spans="1:1" x14ac:dyDescent="0.2">
      <c r="A82" s="5" t="s">
        <v>3</v>
      </c>
    </row>
    <row r="83" spans="1:1" x14ac:dyDescent="0.2">
      <c r="A83" s="5" t="s">
        <v>3</v>
      </c>
    </row>
    <row r="84" spans="1:1" x14ac:dyDescent="0.2">
      <c r="A84" s="5" t="s">
        <v>3</v>
      </c>
    </row>
  </sheetData>
  <mergeCells count="8">
    <mergeCell ref="S6:W6"/>
    <mergeCell ref="C70:T70"/>
    <mergeCell ref="E1:Q1"/>
    <mergeCell ref="E2:Q2"/>
    <mergeCell ref="E3:Q3"/>
    <mergeCell ref="E4:Q4"/>
    <mergeCell ref="I6:K6"/>
    <mergeCell ref="O6:Q6"/>
  </mergeCells>
  <printOptions horizontalCentered="1"/>
  <pageMargins left="0.25" right="0.25" top="0.25" bottom="0.39" header="0" footer="0"/>
  <pageSetup scale="74" orientation="landscape" r:id="rId1"/>
  <headerFooter alignWithMargins="0">
    <oddFooter>&amp;C6a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4"/>
  <sheetViews>
    <sheetView zoomScaleNormal="100" zoomScaleSheetLayoutView="100" workbookViewId="0">
      <pane xSplit="4" ySplit="8" topLeftCell="E39" activePane="bottomRight" state="frozen"/>
      <selection activeCell="M42" sqref="M42"/>
      <selection pane="topRight" activeCell="M42" sqref="M42"/>
      <selection pane="bottomLeft" activeCell="M42" sqref="M42"/>
      <selection pane="bottomRight" activeCell="D77" sqref="D77"/>
    </sheetView>
  </sheetViews>
  <sheetFormatPr defaultColWidth="9.109375" defaultRowHeight="11.4" x14ac:dyDescent="0.2"/>
  <cols>
    <col min="1" max="2" width="1.6640625" style="5" customWidth="1"/>
    <col min="3" max="3" width="9.109375" style="5"/>
    <col min="4" max="4" width="23.88671875" style="5" customWidth="1"/>
    <col min="5" max="5" width="16.6640625" style="5" customWidth="1"/>
    <col min="6" max="6" width="0.88671875" style="5" customWidth="1"/>
    <col min="7" max="7" width="16.6640625" style="5" customWidth="1"/>
    <col min="8" max="8" width="0.88671875" style="5" customWidth="1"/>
    <col min="9" max="9" width="16.6640625" style="5" customWidth="1"/>
    <col min="10" max="10" width="0.88671875" style="5" customWidth="1"/>
    <col min="11" max="11" width="7.6640625" style="6" customWidth="1"/>
    <col min="12" max="12" width="0.88671875" style="5" customWidth="1"/>
    <col min="13" max="13" width="16.6640625" style="5" customWidth="1"/>
    <col min="14" max="14" width="0.88671875" style="5" customWidth="1"/>
    <col min="15" max="15" width="16.6640625" style="5" customWidth="1"/>
    <col min="16" max="16" width="0.88671875" style="5" customWidth="1"/>
    <col min="17" max="17" width="7.6640625" style="6" customWidth="1"/>
    <col min="18" max="18" width="0.88671875" style="5" customWidth="1"/>
    <col min="19" max="19" width="7.6640625" style="6" customWidth="1"/>
    <col min="20" max="20" width="0.88671875" style="6" customWidth="1"/>
    <col min="21" max="21" width="7.6640625" style="6" customWidth="1"/>
    <col min="22" max="22" width="0.88671875" style="6" customWidth="1"/>
    <col min="23" max="23" width="7.6640625" style="6" customWidth="1"/>
    <col min="24" max="16384" width="9.109375" style="5"/>
  </cols>
  <sheetData>
    <row r="1" spans="1:23" s="1" customFormat="1" ht="13.8" x14ac:dyDescent="0.25">
      <c r="E1" s="73" t="s">
        <v>0</v>
      </c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S1" s="2"/>
      <c r="T1" s="2"/>
      <c r="U1" s="2"/>
      <c r="V1" s="2"/>
      <c r="W1" s="2"/>
    </row>
    <row r="2" spans="1:23" s="1" customFormat="1" ht="13.8" x14ac:dyDescent="0.25">
      <c r="E2" s="73" t="s">
        <v>1</v>
      </c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S2" s="2"/>
      <c r="T2" s="2"/>
      <c r="U2" s="2"/>
      <c r="V2" s="2"/>
      <c r="W2" s="2"/>
    </row>
    <row r="3" spans="1:23" s="1" customFormat="1" ht="13.8" x14ac:dyDescent="0.25">
      <c r="E3" s="73" t="s">
        <v>45</v>
      </c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S3" s="2"/>
      <c r="T3" s="2"/>
      <c r="U3" s="2"/>
      <c r="V3" s="2"/>
      <c r="W3" s="2"/>
    </row>
    <row r="4" spans="1:23" s="3" customFormat="1" ht="13.2" x14ac:dyDescent="0.25">
      <c r="E4" s="74" t="s">
        <v>2</v>
      </c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S4" s="4"/>
      <c r="T4" s="4"/>
      <c r="U4" s="4"/>
      <c r="V4" s="4"/>
      <c r="W4" s="4"/>
    </row>
    <row r="5" spans="1:23" x14ac:dyDescent="0.2">
      <c r="A5" s="5" t="s">
        <v>3</v>
      </c>
    </row>
    <row r="6" spans="1:23" s="7" customFormat="1" ht="13.2" x14ac:dyDescent="0.25">
      <c r="A6" s="7" t="s">
        <v>3</v>
      </c>
      <c r="I6" s="75" t="s">
        <v>4</v>
      </c>
      <c r="J6" s="75"/>
      <c r="K6" s="75"/>
      <c r="O6" s="75" t="s">
        <v>44</v>
      </c>
      <c r="P6" s="75"/>
      <c r="Q6" s="75"/>
      <c r="S6" s="70" t="s">
        <v>5</v>
      </c>
      <c r="T6" s="70"/>
      <c r="U6" s="70"/>
      <c r="V6" s="70"/>
      <c r="W6" s="70"/>
    </row>
    <row r="7" spans="1:23" s="7" customFormat="1" ht="13.2" x14ac:dyDescent="0.25">
      <c r="E7" s="8" t="s">
        <v>6</v>
      </c>
      <c r="G7" s="8"/>
      <c r="I7" s="8"/>
      <c r="K7" s="9"/>
      <c r="M7" s="8" t="s">
        <v>6</v>
      </c>
      <c r="O7" s="8"/>
      <c r="Q7" s="9"/>
      <c r="S7" s="9"/>
      <c r="T7" s="10"/>
      <c r="U7" s="9"/>
      <c r="V7" s="10"/>
      <c r="W7" s="9"/>
    </row>
    <row r="8" spans="1:23" s="7" customFormat="1" ht="13.2" x14ac:dyDescent="0.25">
      <c r="A8" s="3" t="s">
        <v>7</v>
      </c>
      <c r="E8" s="11">
        <v>2017</v>
      </c>
      <c r="G8" s="11" t="s">
        <v>8</v>
      </c>
      <c r="I8" s="11" t="s">
        <v>9</v>
      </c>
      <c r="K8" s="12" t="s">
        <v>10</v>
      </c>
      <c r="M8" s="11">
        <f>E8-1</f>
        <v>2016</v>
      </c>
      <c r="O8" s="11" t="s">
        <v>9</v>
      </c>
      <c r="Q8" s="12" t="s">
        <v>10</v>
      </c>
      <c r="S8" s="12">
        <f>E8</f>
        <v>2017</v>
      </c>
      <c r="T8" s="10"/>
      <c r="U8" s="12" t="s">
        <v>8</v>
      </c>
      <c r="V8" s="10"/>
      <c r="W8" s="12">
        <f>M8</f>
        <v>2016</v>
      </c>
    </row>
    <row r="9" spans="1:23" ht="12" x14ac:dyDescent="0.25">
      <c r="B9" s="13" t="s">
        <v>11</v>
      </c>
    </row>
    <row r="10" spans="1:23" x14ac:dyDescent="0.2">
      <c r="C10" s="5" t="s">
        <v>12</v>
      </c>
      <c r="E10" s="58">
        <v>24233702.43</v>
      </c>
      <c r="F10" s="69"/>
      <c r="G10" s="58">
        <v>28444000</v>
      </c>
      <c r="H10" s="54"/>
      <c r="I10" s="58">
        <f>E10-G10</f>
        <v>-4210297.57</v>
      </c>
      <c r="J10" s="43"/>
      <c r="K10" s="17">
        <f>IF(G10=0,"n/a",IF(AND(I10/G10&lt;1,I10/G10&gt;-1),I10/G10,"n/a"))</f>
        <v>-0.14802058676698074</v>
      </c>
      <c r="M10" s="58">
        <v>25026918.510000002</v>
      </c>
      <c r="N10" s="54"/>
      <c r="O10" s="58">
        <f>E10-M10</f>
        <v>-793216.08000000194</v>
      </c>
      <c r="Q10" s="17">
        <f>IF(M10=0,"n/a",IF(AND(O10/M10&lt;1,O10/M10&gt;-1),O10/M10,"n/a"))</f>
        <v>-3.1694516433697452E-2</v>
      </c>
      <c r="S10" s="18">
        <f>IF(E48=0,"n/a",E10/E48)</f>
        <v>1.4667189450194553</v>
      </c>
      <c r="T10" s="19"/>
      <c r="U10" s="18">
        <f>IF(G48=0,"n/a",G10/G48)</f>
        <v>1.5311406578026592</v>
      </c>
      <c r="V10" s="19"/>
      <c r="W10" s="18">
        <f>IF(M48=0,"n/a",M10/M48)</f>
        <v>1.3880054745061936</v>
      </c>
    </row>
    <row r="11" spans="1:23" x14ac:dyDescent="0.2">
      <c r="C11" s="5" t="s">
        <v>13</v>
      </c>
      <c r="E11" s="56">
        <v>11473596.49</v>
      </c>
      <c r="F11" s="54"/>
      <c r="G11" s="56">
        <v>12203000</v>
      </c>
      <c r="H11" s="54"/>
      <c r="I11" s="56">
        <f>E11-G11</f>
        <v>-729403.50999999978</v>
      </c>
      <c r="K11" s="17">
        <f>IF(G11=0,"n/a",IF(AND(I11/G11&lt;1,I11/G11&gt;-1),I11/G11,"n/a"))</f>
        <v>-5.9772474801278355E-2</v>
      </c>
      <c r="M11" s="56">
        <v>11763196.17</v>
      </c>
      <c r="N11" s="54"/>
      <c r="O11" s="56">
        <f>E11-M11</f>
        <v>-289599.6799999997</v>
      </c>
      <c r="Q11" s="17">
        <f>IF(M11=0,"n/a",IF(AND(O11/M11&lt;1,O11/M11&gt;-1),O11/M11,"n/a"))</f>
        <v>-2.4619132063662567E-2</v>
      </c>
      <c r="S11" s="23">
        <f>IF(E49=0,"n/a",E11/E49)</f>
        <v>1.0211977172927322</v>
      </c>
      <c r="T11" s="19"/>
      <c r="U11" s="23">
        <f>IF(G49=0,"n/a",G11/G49)</f>
        <v>1.0327522004062288</v>
      </c>
      <c r="V11" s="19"/>
      <c r="W11" s="23">
        <f>IF(M49=0,"n/a",M11/M49)</f>
        <v>0.99330395860871878</v>
      </c>
    </row>
    <row r="12" spans="1:23" x14ac:dyDescent="0.2">
      <c r="C12" s="5" t="s">
        <v>14</v>
      </c>
      <c r="E12" s="63">
        <v>1312485.57</v>
      </c>
      <c r="F12" s="54"/>
      <c r="G12" s="63">
        <v>1191000</v>
      </c>
      <c r="H12" s="54"/>
      <c r="I12" s="63">
        <f>E12-G12</f>
        <v>121485.57000000007</v>
      </c>
      <c r="K12" s="26">
        <f>IF(G12=0,"n/a",IF(AND(I12/G12&lt;1,I12/G12&gt;-1),I12/G12,"n/a"))</f>
        <v>0.10200299748110837</v>
      </c>
      <c r="M12" s="63">
        <v>1032587.36</v>
      </c>
      <c r="N12" s="54"/>
      <c r="O12" s="63">
        <f>E12-M12</f>
        <v>279898.21000000008</v>
      </c>
      <c r="Q12" s="26">
        <f>IF(M12=0,"n/a",IF(AND(O12/M12&lt;1,O12/M12&gt;-1),O12/M12,"n/a"))</f>
        <v>0.27106491987273607</v>
      </c>
      <c r="S12" s="27">
        <f>IF(E50=0,"n/a",E12/E50)</f>
        <v>0.74862113593169999</v>
      </c>
      <c r="T12" s="19"/>
      <c r="U12" s="27">
        <f>IF(G50=0,"n/a",G12/G50)</f>
        <v>0.82593619972260746</v>
      </c>
      <c r="V12" s="19"/>
      <c r="W12" s="27">
        <f>IF(M50=0,"n/a",M12/M50)</f>
        <v>0.76679936433440765</v>
      </c>
    </row>
    <row r="13" spans="1:23" ht="6.9" customHeight="1" x14ac:dyDescent="0.2">
      <c r="E13" s="56"/>
      <c r="F13" s="54"/>
      <c r="G13" s="56"/>
      <c r="H13" s="54"/>
      <c r="I13" s="56"/>
      <c r="K13" s="29"/>
      <c r="M13" s="56"/>
      <c r="N13" s="54"/>
      <c r="O13" s="56"/>
      <c r="Q13" s="29"/>
      <c r="S13" s="19"/>
      <c r="T13" s="19"/>
      <c r="U13" s="19"/>
      <c r="V13" s="19"/>
      <c r="W13" s="19"/>
    </row>
    <row r="14" spans="1:23" x14ac:dyDescent="0.2">
      <c r="C14" s="5" t="s">
        <v>15</v>
      </c>
      <c r="E14" s="56">
        <f>SUM(E10:E12)</f>
        <v>37019784.490000002</v>
      </c>
      <c r="F14" s="54"/>
      <c r="G14" s="56">
        <f>SUM(G10:G12)</f>
        <v>41838000</v>
      </c>
      <c r="H14" s="54"/>
      <c r="I14" s="56">
        <f>E14-G14</f>
        <v>-4818215.5099999979</v>
      </c>
      <c r="K14" s="17">
        <f>IF(G14=0,"n/a",IF(AND(I14/G14&lt;1,I14/G14&gt;-1),I14/G14,"n/a"))</f>
        <v>-0.11516361943687552</v>
      </c>
      <c r="M14" s="56">
        <f>SUM(M10:M12)</f>
        <v>37822702.039999999</v>
      </c>
      <c r="N14" s="54"/>
      <c r="O14" s="56">
        <f>E14-M14</f>
        <v>-802917.54999999702</v>
      </c>
      <c r="Q14" s="17">
        <f>IF(M14=0,"n/a",IF(AND(O14/M14&lt;1,O14/M14&gt;-1),O14/M14,"n/a"))</f>
        <v>-2.1228455575459913E-2</v>
      </c>
      <c r="S14" s="23">
        <f>IF(E52=0,"n/a",E14/E52)</f>
        <v>1.2544391287662833</v>
      </c>
      <c r="T14" s="19"/>
      <c r="U14" s="23">
        <f>IF(G52=0,"n/a",G14/G52)</f>
        <v>1.3142139155018062</v>
      </c>
      <c r="V14" s="19"/>
      <c r="W14" s="23">
        <f>IF(M52=0,"n/a",M14/M52)</f>
        <v>1.2114908921739949</v>
      </c>
    </row>
    <row r="15" spans="1:23" ht="6.9" customHeight="1" x14ac:dyDescent="0.2">
      <c r="E15" s="56"/>
      <c r="F15" s="54"/>
      <c r="G15" s="56"/>
      <c r="H15" s="54"/>
      <c r="I15" s="56"/>
      <c r="K15" s="29"/>
      <c r="M15" s="56"/>
      <c r="N15" s="54"/>
      <c r="O15" s="56"/>
      <c r="Q15" s="29"/>
      <c r="S15" s="19"/>
      <c r="T15" s="19"/>
      <c r="U15" s="19"/>
      <c r="V15" s="19"/>
      <c r="W15" s="19"/>
    </row>
    <row r="16" spans="1:23" ht="12" x14ac:dyDescent="0.25">
      <c r="B16" s="13" t="s">
        <v>16</v>
      </c>
      <c r="E16" s="56"/>
      <c r="F16" s="54"/>
      <c r="G16" s="56"/>
      <c r="H16" s="54"/>
      <c r="I16" s="56"/>
      <c r="K16" s="29"/>
      <c r="M16" s="56"/>
      <c r="N16" s="54"/>
      <c r="O16" s="56"/>
      <c r="Q16" s="29"/>
      <c r="S16" s="19"/>
      <c r="T16" s="19"/>
      <c r="U16" s="19"/>
      <c r="V16" s="19"/>
      <c r="W16" s="19"/>
    </row>
    <row r="17" spans="2:23" x14ac:dyDescent="0.2">
      <c r="C17" s="5" t="s">
        <v>17</v>
      </c>
      <c r="E17" s="56">
        <v>977938.62</v>
      </c>
      <c r="F17" s="54"/>
      <c r="G17" s="56">
        <v>1180000</v>
      </c>
      <c r="H17" s="54"/>
      <c r="I17" s="56">
        <f>E17-G17</f>
        <v>-202061.38</v>
      </c>
      <c r="K17" s="17">
        <f>IF(G17=0,"n/a",IF(AND(I17/G17&lt;1,I17/G17&gt;-1),I17/G17,"n/a"))</f>
        <v>-0.17123845762711865</v>
      </c>
      <c r="M17" s="56">
        <v>948026.06</v>
      </c>
      <c r="N17" s="54"/>
      <c r="O17" s="56">
        <f>E17-M17</f>
        <v>29912.559999999939</v>
      </c>
      <c r="Q17" s="17">
        <f>IF(M17=0,"n/a",IF(AND(O17/M17&lt;1,O17/M17&gt;-1),O17/M17,"n/a"))</f>
        <v>3.1552465973350922E-2</v>
      </c>
      <c r="S17" s="23">
        <f>IF(E55=0,"n/a",E17/E55)</f>
        <v>0.48767769562314212</v>
      </c>
      <c r="T17" s="19"/>
      <c r="U17" s="23">
        <f>IF(G55=0,"n/a",G17/G55)</f>
        <v>0.52467763450422411</v>
      </c>
      <c r="V17" s="19"/>
      <c r="W17" s="23">
        <f>IF(M55=0,"n/a",M17/M55)</f>
        <v>0.51107325127993919</v>
      </c>
    </row>
    <row r="18" spans="2:23" x14ac:dyDescent="0.2">
      <c r="C18" s="5" t="s">
        <v>18</v>
      </c>
      <c r="E18" s="63">
        <v>78151.09</v>
      </c>
      <c r="F18" s="68"/>
      <c r="G18" s="63">
        <v>94000</v>
      </c>
      <c r="H18" s="67"/>
      <c r="I18" s="63">
        <f>E18-G18</f>
        <v>-15848.910000000003</v>
      </c>
      <c r="J18" s="66"/>
      <c r="K18" s="26">
        <f>IF(G18=0,"n/a",IF(AND(I18/G18&lt;1,I18/G18&gt;-1),I18/G18,"n/a"))</f>
        <v>-0.16860542553191493</v>
      </c>
      <c r="L18" s="65"/>
      <c r="M18" s="63">
        <v>187836.96</v>
      </c>
      <c r="N18" s="64"/>
      <c r="O18" s="63">
        <f>E18-M18</f>
        <v>-109685.87</v>
      </c>
      <c r="Q18" s="26">
        <f>IF(M18=0,"n/a",IF(AND(O18/M18&lt;1,O18/M18&gt;-1),O18/M18,"n/a"))</f>
        <v>-0.58394189301189714</v>
      </c>
      <c r="S18" s="27">
        <f>IF(E56=0,"n/a",E18/E56)</f>
        <v>0.51898323206162633</v>
      </c>
      <c r="T18" s="19"/>
      <c r="U18" s="27">
        <f>IF(G56=0,"n/a",G18/G56)</f>
        <v>0.5280898876404494</v>
      </c>
      <c r="V18" s="19"/>
      <c r="W18" s="27">
        <f>IF(M56=0,"n/a",M18/M56)</f>
        <v>0.58445542459581568</v>
      </c>
    </row>
    <row r="19" spans="2:23" ht="6.9" customHeight="1" x14ac:dyDescent="0.2">
      <c r="E19" s="56"/>
      <c r="F19" s="60"/>
      <c r="G19" s="56"/>
      <c r="H19" s="60"/>
      <c r="I19" s="56"/>
      <c r="J19" s="35"/>
      <c r="K19" s="29"/>
      <c r="L19" s="35"/>
      <c r="M19" s="56"/>
      <c r="N19" s="60"/>
      <c r="O19" s="56"/>
      <c r="Q19" s="29"/>
      <c r="S19" s="19"/>
      <c r="T19" s="19"/>
      <c r="U19" s="19"/>
      <c r="V19" s="19"/>
      <c r="W19" s="19"/>
    </row>
    <row r="20" spans="2:23" x14ac:dyDescent="0.2">
      <c r="C20" s="5" t="s">
        <v>19</v>
      </c>
      <c r="E20" s="63">
        <f>SUM(E17:E18)</f>
        <v>1056089.71</v>
      </c>
      <c r="F20" s="68"/>
      <c r="G20" s="63">
        <f>SUM(G17:G18)</f>
        <v>1274000</v>
      </c>
      <c r="H20" s="67"/>
      <c r="I20" s="63">
        <f>E20-G20</f>
        <v>-217910.29000000004</v>
      </c>
      <c r="J20" s="66"/>
      <c r="K20" s="26">
        <f>IF(G20=0,"n/a",IF(AND(I20/G20&lt;1,I20/G20&gt;-1),I20/G20,"n/a"))</f>
        <v>-0.17104418367346941</v>
      </c>
      <c r="L20" s="65"/>
      <c r="M20" s="63">
        <f>SUM(M17:M18)</f>
        <v>1135863.02</v>
      </c>
      <c r="N20" s="64"/>
      <c r="O20" s="63">
        <f>E20-M20</f>
        <v>-79773.310000000056</v>
      </c>
      <c r="Q20" s="26">
        <f>IF(M20=0,"n/a",IF(AND(O20/M20&lt;1,O20/M20&gt;-1),O20/M20,"n/a"))</f>
        <v>-7.0231452732742422E-2</v>
      </c>
      <c r="S20" s="27">
        <f>IF(E58=0,"n/a",E20/E58)</f>
        <v>0.48986433858624912</v>
      </c>
      <c r="T20" s="19"/>
      <c r="U20" s="27">
        <f>IF(G58=0,"n/a",G20/G58)</f>
        <v>0.52492789451998356</v>
      </c>
      <c r="V20" s="19"/>
      <c r="W20" s="27">
        <f>IF(M58=0,"n/a",M20/M58)</f>
        <v>0.52190976764403296</v>
      </c>
    </row>
    <row r="21" spans="2:23" ht="6.9" customHeight="1" x14ac:dyDescent="0.2">
      <c r="E21" s="56"/>
      <c r="F21" s="60"/>
      <c r="G21" s="56"/>
      <c r="H21" s="60"/>
      <c r="I21" s="56"/>
      <c r="J21" s="35"/>
      <c r="K21" s="29"/>
      <c r="L21" s="35"/>
      <c r="M21" s="56"/>
      <c r="N21" s="60"/>
      <c r="O21" s="56"/>
      <c r="Q21" s="29"/>
      <c r="S21" s="19"/>
      <c r="T21" s="19"/>
      <c r="U21" s="19"/>
      <c r="V21" s="19"/>
      <c r="W21" s="19"/>
    </row>
    <row r="22" spans="2:23" x14ac:dyDescent="0.2">
      <c r="C22" s="5" t="s">
        <v>20</v>
      </c>
      <c r="E22" s="56">
        <f>E14+E20</f>
        <v>38075874.200000003</v>
      </c>
      <c r="F22" s="60"/>
      <c r="G22" s="56">
        <f>G14+G20</f>
        <v>43112000</v>
      </c>
      <c r="H22" s="60"/>
      <c r="I22" s="56">
        <f>E22-G22</f>
        <v>-5036125.799999997</v>
      </c>
      <c r="J22" s="35"/>
      <c r="K22" s="17">
        <f>IF(G22=0,"n/a",IF(AND(I22/G22&lt;1,I22/G22&gt;-1),I22/G22,"n/a"))</f>
        <v>-0.11681494247541281</v>
      </c>
      <c r="L22" s="35"/>
      <c r="M22" s="56">
        <f>M14+M20</f>
        <v>38958565.060000002</v>
      </c>
      <c r="N22" s="60"/>
      <c r="O22" s="56">
        <f>E22-M22</f>
        <v>-882690.8599999994</v>
      </c>
      <c r="Q22" s="17">
        <f>IF(M22=0,"n/a",IF(AND(O22/M22&lt;1,O22/M22&gt;-1),O22/M22,"n/a"))</f>
        <v>-2.2657170731020741E-2</v>
      </c>
      <c r="S22" s="23">
        <f>IF(E60=0,"n/a",E22/E60)</f>
        <v>1.2023869018846711</v>
      </c>
      <c r="T22" s="19"/>
      <c r="U22" s="23">
        <f>IF(G60=0,"n/a",G22/G60)</f>
        <v>1.2583036600315218</v>
      </c>
      <c r="V22" s="19"/>
      <c r="W22" s="23">
        <f>IF(M60=0,"n/a",M22/M60)</f>
        <v>1.1665525291511885</v>
      </c>
    </row>
    <row r="23" spans="2:23" ht="6.9" customHeight="1" x14ac:dyDescent="0.2">
      <c r="E23" s="56"/>
      <c r="F23" s="60"/>
      <c r="G23" s="56"/>
      <c r="H23" s="60"/>
      <c r="I23" s="56"/>
      <c r="J23" s="35"/>
      <c r="K23" s="29"/>
      <c r="L23" s="35"/>
      <c r="M23" s="56"/>
      <c r="N23" s="60"/>
      <c r="O23" s="56"/>
      <c r="Q23" s="29"/>
      <c r="S23" s="19"/>
      <c r="T23" s="19"/>
      <c r="U23" s="19"/>
      <c r="V23" s="19"/>
      <c r="W23" s="19"/>
    </row>
    <row r="24" spans="2:23" ht="12" x14ac:dyDescent="0.25">
      <c r="B24" s="13" t="s">
        <v>21</v>
      </c>
      <c r="E24" s="56"/>
      <c r="F24" s="60"/>
      <c r="G24" s="56"/>
      <c r="H24" s="60"/>
      <c r="I24" s="56"/>
      <c r="J24" s="35"/>
      <c r="K24" s="29"/>
      <c r="L24" s="35"/>
      <c r="M24" s="56"/>
      <c r="N24" s="60"/>
      <c r="O24" s="56"/>
      <c r="Q24" s="29"/>
      <c r="S24" s="19"/>
      <c r="T24" s="19"/>
      <c r="U24" s="19"/>
      <c r="V24" s="19"/>
      <c r="W24" s="19"/>
    </row>
    <row r="25" spans="2:23" x14ac:dyDescent="0.2">
      <c r="C25" s="5" t="s">
        <v>22</v>
      </c>
      <c r="E25" s="56">
        <v>563800.53</v>
      </c>
      <c r="F25" s="60"/>
      <c r="G25" s="56">
        <v>426000</v>
      </c>
      <c r="H25" s="60"/>
      <c r="I25" s="56">
        <f>E25-G25</f>
        <v>137800.53000000003</v>
      </c>
      <c r="J25" s="35"/>
      <c r="K25" s="17">
        <f>IF(G25=0,"n/a",IF(AND(I25/G25&lt;1,I25/G25&gt;-1),I25/G25,"n/a"))</f>
        <v>0.32347542253521133</v>
      </c>
      <c r="L25" s="35"/>
      <c r="M25" s="56">
        <v>517260.1</v>
      </c>
      <c r="N25" s="60"/>
      <c r="O25" s="56">
        <f>E25-M25</f>
        <v>46540.430000000051</v>
      </c>
      <c r="Q25" s="17">
        <f>IF(M25=0,"n/a",IF(AND(O25/M25&lt;1,O25/M25&gt;-1),O25/M25,"n/a"))</f>
        <v>8.9974908174823565E-2</v>
      </c>
      <c r="S25" s="23">
        <f>IF(E63=0,"n/a",E25/E63)</f>
        <v>0.16141418216080078</v>
      </c>
      <c r="T25" s="19"/>
      <c r="U25" s="23">
        <f>IF(G63=0,"n/a",G25/G63)</f>
        <v>0.10547165139886111</v>
      </c>
      <c r="V25" s="19"/>
      <c r="W25" s="23">
        <f>IF(M63=0,"n/a",M25/M63)</f>
        <v>0.14470202315914504</v>
      </c>
    </row>
    <row r="26" spans="2:23" x14ac:dyDescent="0.2">
      <c r="C26" s="5" t="s">
        <v>23</v>
      </c>
      <c r="E26" s="63">
        <v>1188220.76</v>
      </c>
      <c r="F26" s="68"/>
      <c r="G26" s="63">
        <v>1036000</v>
      </c>
      <c r="H26" s="67"/>
      <c r="I26" s="63">
        <f>E26-G26</f>
        <v>152220.76</v>
      </c>
      <c r="J26" s="66"/>
      <c r="K26" s="26">
        <f>IF(G26=0,"n/a",IF(AND(I26/G26&lt;1,I26/G26&gt;-1),I26/G26,"n/a"))</f>
        <v>0.14693123552123552</v>
      </c>
      <c r="L26" s="65"/>
      <c r="M26" s="63">
        <v>1149387.9099999999</v>
      </c>
      <c r="N26" s="64"/>
      <c r="O26" s="63">
        <f>E26-M26</f>
        <v>38832.850000000093</v>
      </c>
      <c r="Q26" s="26">
        <f>IF(M26=0,"n/a",IF(AND(O26/M26&lt;1,O26/M26&gt;-1),O26/M26,"n/a"))</f>
        <v>3.3785678152817959E-2</v>
      </c>
      <c r="S26" s="27">
        <f>IF(E64=0,"n/a",E26/E64)</f>
        <v>8.3199915639196237E-2</v>
      </c>
      <c r="T26" s="19"/>
      <c r="U26" s="27">
        <f>IF(G64=0,"n/a",G26/G64)</f>
        <v>7.5852979938497586E-2</v>
      </c>
      <c r="V26" s="19"/>
      <c r="W26" s="27">
        <f>IF(M64=0,"n/a",M26/M64)</f>
        <v>8.4395873678299274E-2</v>
      </c>
    </row>
    <row r="27" spans="2:23" ht="6.9" customHeight="1" x14ac:dyDescent="0.2">
      <c r="E27" s="56"/>
      <c r="F27" s="60"/>
      <c r="G27" s="56"/>
      <c r="H27" s="60"/>
      <c r="I27" s="56"/>
      <c r="J27" s="35"/>
      <c r="K27" s="29"/>
      <c r="L27" s="35"/>
      <c r="M27" s="56"/>
      <c r="N27" s="60"/>
      <c r="O27" s="56"/>
      <c r="Q27" s="29"/>
      <c r="S27" s="19"/>
      <c r="T27" s="19"/>
      <c r="U27" s="19"/>
      <c r="V27" s="19"/>
      <c r="W27" s="19"/>
    </row>
    <row r="28" spans="2:23" x14ac:dyDescent="0.2">
      <c r="C28" s="5" t="s">
        <v>24</v>
      </c>
      <c r="E28" s="63">
        <f>SUM(E25:E26)</f>
        <v>1752021.29</v>
      </c>
      <c r="F28" s="68"/>
      <c r="G28" s="63">
        <f>SUM(G25:G26)</f>
        <v>1462000</v>
      </c>
      <c r="H28" s="67"/>
      <c r="I28" s="63">
        <f>E28-G28</f>
        <v>290021.29000000004</v>
      </c>
      <c r="J28" s="66"/>
      <c r="K28" s="26">
        <f>IF(G28=0,"n/a",IF(AND(I28/G28&lt;1,I28/G28&gt;-1),I28/G28,"n/a"))</f>
        <v>0.19837297537619702</v>
      </c>
      <c r="L28" s="65"/>
      <c r="M28" s="63">
        <f>SUM(M25:M26)</f>
        <v>1666648.0099999998</v>
      </c>
      <c r="N28" s="64"/>
      <c r="O28" s="63">
        <f>E28-M28</f>
        <v>85373.280000000261</v>
      </c>
      <c r="Q28" s="26">
        <f>IF(M28=0,"n/a",IF(AND(O28/M28&lt;1,O28/M28&gt;-1),O28/M28,"n/a"))</f>
        <v>5.1224541407516679E-2</v>
      </c>
      <c r="S28" s="27">
        <f>IF(E66=0,"n/a",E28/E66)</f>
        <v>9.8569953576478977E-2</v>
      </c>
      <c r="T28" s="19"/>
      <c r="U28" s="27">
        <f>IF(G66=0,"n/a",G28/G66)</f>
        <v>8.2612872238232465E-2</v>
      </c>
      <c r="V28" s="19"/>
      <c r="W28" s="27">
        <f>IF(M66=0,"n/a",M28/M66)</f>
        <v>9.6933853478458884E-2</v>
      </c>
    </row>
    <row r="29" spans="2:23" ht="6.9" customHeight="1" x14ac:dyDescent="0.2">
      <c r="E29" s="56"/>
      <c r="F29" s="60"/>
      <c r="G29" s="56"/>
      <c r="H29" s="60"/>
      <c r="I29" s="56"/>
      <c r="J29" s="35"/>
      <c r="K29" s="29"/>
      <c r="L29" s="35"/>
      <c r="M29" s="56"/>
      <c r="N29" s="60"/>
      <c r="O29" s="56"/>
      <c r="Q29" s="29"/>
      <c r="S29" s="19"/>
      <c r="T29" s="19"/>
      <c r="U29" s="19"/>
      <c r="V29" s="19"/>
      <c r="W29" s="19"/>
    </row>
    <row r="30" spans="2:23" x14ac:dyDescent="0.2">
      <c r="C30" s="5" t="s">
        <v>25</v>
      </c>
      <c r="E30" s="56">
        <f>E22+E28</f>
        <v>39827895.490000002</v>
      </c>
      <c r="F30" s="60"/>
      <c r="G30" s="56">
        <f>G22+G28</f>
        <v>44574000</v>
      </c>
      <c r="H30" s="60"/>
      <c r="I30" s="56">
        <f>E30-G30</f>
        <v>-4746104.5099999979</v>
      </c>
      <c r="J30" s="35"/>
      <c r="K30" s="17">
        <f>IF(G30=0,"n/a",IF(AND(I30/G30&lt;1,I30/G30&gt;-1),I30/G30,"n/a"))</f>
        <v>-0.10647697110423111</v>
      </c>
      <c r="L30" s="35"/>
      <c r="M30" s="56">
        <f>M22+M28</f>
        <v>40625213.07</v>
      </c>
      <c r="N30" s="60"/>
      <c r="O30" s="56">
        <f>E30-M30</f>
        <v>-797317.57999999821</v>
      </c>
      <c r="Q30" s="17">
        <f>IF(M30=0,"n/a",IF(AND(O30/M30&lt;1,O30/M30&gt;-1),O30/M30,"n/a"))</f>
        <v>-1.9626175956939988E-2</v>
      </c>
      <c r="S30" s="18">
        <f>IF(E68=0,"n/a",E30/E68)</f>
        <v>0.80555919603411741</v>
      </c>
      <c r="T30" s="19"/>
      <c r="U30" s="18">
        <f>IF(G68=0,"n/a",G30/G68)</f>
        <v>0.85786870417059602</v>
      </c>
      <c r="V30" s="19"/>
      <c r="W30" s="18">
        <f>IF(M68=0,"n/a",M30/M68)</f>
        <v>0.80302874703305904</v>
      </c>
    </row>
    <row r="31" spans="2:23" ht="6.9" customHeight="1" x14ac:dyDescent="0.2">
      <c r="E31" s="56"/>
      <c r="F31" s="60"/>
      <c r="G31" s="56"/>
      <c r="H31" s="60"/>
      <c r="I31" s="56"/>
      <c r="J31" s="35"/>
      <c r="K31" s="29"/>
      <c r="L31" s="35"/>
      <c r="M31" s="56"/>
      <c r="N31" s="60"/>
      <c r="O31" s="56"/>
      <c r="Q31" s="29"/>
      <c r="S31" s="34"/>
      <c r="T31" s="34"/>
      <c r="U31" s="34"/>
      <c r="V31" s="34"/>
      <c r="W31" s="34"/>
    </row>
    <row r="32" spans="2:23" x14ac:dyDescent="0.2">
      <c r="B32" s="5" t="s">
        <v>26</v>
      </c>
      <c r="E32" s="56">
        <v>-3498496.61</v>
      </c>
      <c r="F32" s="60"/>
      <c r="G32" s="56">
        <v>-4668000</v>
      </c>
      <c r="H32" s="60"/>
      <c r="I32" s="56">
        <f>E32-G32</f>
        <v>1169503.3900000001</v>
      </c>
      <c r="J32" s="35"/>
      <c r="K32" s="17">
        <f>IF(G32=0,"n/a",IF(AND(I32/G32&lt;1,I32/G32&gt;-1),I32/G32,"n/a"))</f>
        <v>-0.2505362874892888</v>
      </c>
      <c r="L32" s="35"/>
      <c r="M32" s="56">
        <v>264826.58</v>
      </c>
      <c r="N32" s="60"/>
      <c r="O32" s="56">
        <f>E32-M32</f>
        <v>-3763323.19</v>
      </c>
      <c r="Q32" s="17" t="str">
        <f>IF(M32=0,"n/a",IF(AND(O32/M32&lt;1,O32/M32&gt;-1),O32/M32,"n/a"))</f>
        <v>n/a</v>
      </c>
      <c r="S32" s="34"/>
      <c r="T32" s="34"/>
      <c r="U32" s="34"/>
      <c r="V32" s="34"/>
      <c r="W32" s="34"/>
    </row>
    <row r="33" spans="1:23" x14ac:dyDescent="0.2">
      <c r="B33" s="5" t="s">
        <v>27</v>
      </c>
      <c r="E33" s="63">
        <v>1009014.92</v>
      </c>
      <c r="F33" s="68"/>
      <c r="G33" s="63">
        <v>913000</v>
      </c>
      <c r="H33" s="67"/>
      <c r="I33" s="63">
        <f>E33-G33</f>
        <v>96014.920000000042</v>
      </c>
      <c r="J33" s="66"/>
      <c r="K33" s="26">
        <f>IF(G33=0,"n/a",IF(AND(I33/G33&lt;1,I33/G33&gt;-1),I33/G33,"n/a"))</f>
        <v>0.1051642059145674</v>
      </c>
      <c r="L33" s="65"/>
      <c r="M33" s="63">
        <v>940485.13</v>
      </c>
      <c r="N33" s="64"/>
      <c r="O33" s="63">
        <f>E33-M33</f>
        <v>68529.790000000037</v>
      </c>
      <c r="Q33" s="26">
        <f>IF(M33=0,"n/a",IF(AND(O33/M33&lt;1,O33/M33&gt;-1),O33/M33,"n/a"))</f>
        <v>7.2866425862575884E-2</v>
      </c>
    </row>
    <row r="34" spans="1:23" ht="6.9" customHeight="1" x14ac:dyDescent="0.2">
      <c r="E34" s="55"/>
      <c r="F34" s="60"/>
      <c r="G34" s="55"/>
      <c r="H34" s="60"/>
      <c r="I34" s="56"/>
      <c r="J34" s="35"/>
      <c r="K34" s="36"/>
      <c r="L34" s="35"/>
      <c r="M34" s="55"/>
      <c r="N34" s="60"/>
      <c r="O34" s="55"/>
      <c r="Q34" s="36"/>
      <c r="S34" s="34"/>
      <c r="T34" s="34"/>
      <c r="U34" s="34"/>
      <c r="V34" s="34"/>
      <c r="W34" s="34"/>
    </row>
    <row r="35" spans="1:23" ht="12" thickBot="1" x14ac:dyDescent="0.25">
      <c r="C35" s="5" t="s">
        <v>28</v>
      </c>
      <c r="E35" s="61">
        <f>SUM(E30:E33)</f>
        <v>37338413.800000004</v>
      </c>
      <c r="F35" s="62"/>
      <c r="G35" s="61">
        <f>SUM(G30:G33)</f>
        <v>40819000</v>
      </c>
      <c r="H35" s="60"/>
      <c r="I35" s="61">
        <f>E35-G35</f>
        <v>-3480586.1999999955</v>
      </c>
      <c r="J35" s="35"/>
      <c r="K35" s="40">
        <f>IF(G35=0,"n/a",IF(AND(I35/G35&lt;1,I35/G35&gt;-1),I35/G35,"n/a"))</f>
        <v>-8.5268776795119808E-2</v>
      </c>
      <c r="L35" s="35"/>
      <c r="M35" s="61">
        <f>SUM(M30:M33)</f>
        <v>41830524.780000001</v>
      </c>
      <c r="N35" s="60"/>
      <c r="O35" s="61">
        <f>E35-M35</f>
        <v>-4492110.9799999967</v>
      </c>
      <c r="Q35" s="40">
        <f>IF(M35=0,"n/a",IF(AND(O35/M35&lt;1,O35/M35&gt;-1),O35/M35,"n/a"))</f>
        <v>-0.10738834866704239</v>
      </c>
    </row>
    <row r="36" spans="1:23" ht="12" thickTop="1" x14ac:dyDescent="0.2">
      <c r="E36" s="55"/>
      <c r="F36" s="60"/>
      <c r="G36" s="55"/>
      <c r="H36" s="54"/>
      <c r="I36" s="55"/>
      <c r="M36" s="55"/>
      <c r="N36" s="54"/>
      <c r="O36" s="55"/>
    </row>
    <row r="37" spans="1:23" x14ac:dyDescent="0.2">
      <c r="C37" s="5" t="s">
        <v>29</v>
      </c>
      <c r="E37" s="58">
        <v>1739813.58</v>
      </c>
      <c r="F37" s="58"/>
      <c r="G37" s="58">
        <v>1738520</v>
      </c>
      <c r="H37" s="15"/>
      <c r="I37" s="14"/>
      <c r="J37" s="15"/>
      <c r="K37" s="59"/>
      <c r="L37" s="15"/>
      <c r="M37" s="58">
        <v>1782199.86</v>
      </c>
      <c r="N37" s="54"/>
      <c r="O37" s="55"/>
    </row>
    <row r="38" spans="1:23" x14ac:dyDescent="0.2">
      <c r="C38" s="5" t="s">
        <v>30</v>
      </c>
      <c r="E38" s="56">
        <v>534360.43000000005</v>
      </c>
      <c r="F38" s="55"/>
      <c r="G38" s="56">
        <v>513027</v>
      </c>
      <c r="H38" s="54"/>
      <c r="I38" s="55"/>
      <c r="M38" s="56">
        <v>598799.37</v>
      </c>
      <c r="N38" s="54"/>
      <c r="O38" s="55"/>
    </row>
    <row r="39" spans="1:23" x14ac:dyDescent="0.2">
      <c r="C39" s="5" t="s">
        <v>31</v>
      </c>
      <c r="E39" s="56">
        <v>203797.79</v>
      </c>
      <c r="F39" s="54"/>
      <c r="G39" s="56"/>
      <c r="H39" s="54"/>
      <c r="I39" s="55"/>
      <c r="M39" s="56">
        <v>238238.43</v>
      </c>
      <c r="N39" s="54"/>
      <c r="O39" s="55"/>
    </row>
    <row r="40" spans="1:23" x14ac:dyDescent="0.2">
      <c r="C40" s="5" t="s">
        <v>32</v>
      </c>
      <c r="E40" s="56">
        <v>-94803.04</v>
      </c>
      <c r="F40" s="54"/>
      <c r="G40" s="56">
        <v>-117371</v>
      </c>
      <c r="H40" s="54"/>
      <c r="I40" s="55"/>
      <c r="M40" s="56">
        <v>-114683.7</v>
      </c>
      <c r="N40" s="54"/>
      <c r="O40" s="55"/>
    </row>
    <row r="41" spans="1:23" x14ac:dyDescent="0.2">
      <c r="C41" s="5" t="s">
        <v>33</v>
      </c>
      <c r="E41" s="56">
        <v>839259.74</v>
      </c>
      <c r="F41" s="54"/>
      <c r="G41" s="56">
        <v>751804</v>
      </c>
      <c r="H41" s="54"/>
      <c r="I41" s="55"/>
      <c r="K41" s="20"/>
      <c r="M41" s="56">
        <v>933869.68</v>
      </c>
      <c r="N41" s="54"/>
      <c r="O41" s="55"/>
    </row>
    <row r="42" spans="1:23" x14ac:dyDescent="0.2">
      <c r="C42" s="5" t="s">
        <v>34</v>
      </c>
      <c r="E42" s="56">
        <v>-58783.03</v>
      </c>
      <c r="F42" s="54"/>
      <c r="G42" s="57"/>
      <c r="H42" s="54"/>
      <c r="I42" s="55"/>
      <c r="K42" s="20"/>
      <c r="M42" s="56">
        <v>-62122.95</v>
      </c>
      <c r="N42" s="54"/>
      <c r="O42" s="55"/>
    </row>
    <row r="43" spans="1:23" x14ac:dyDescent="0.2">
      <c r="C43" s="5" t="s">
        <v>35</v>
      </c>
      <c r="E43" s="56">
        <v>2624525.58</v>
      </c>
      <c r="F43" s="54"/>
      <c r="G43" s="57"/>
      <c r="H43" s="54"/>
      <c r="I43" s="55"/>
      <c r="K43" s="20"/>
      <c r="M43" s="56">
        <v>2042707.59</v>
      </c>
      <c r="N43" s="54"/>
      <c r="O43" s="55"/>
    </row>
    <row r="44" spans="1:23" x14ac:dyDescent="0.2">
      <c r="C44" s="5" t="s">
        <v>36</v>
      </c>
      <c r="E44" s="56">
        <v>451376.3</v>
      </c>
      <c r="F44" s="54"/>
      <c r="G44" s="56"/>
      <c r="H44" s="54"/>
      <c r="I44" s="55"/>
      <c r="K44" s="20"/>
      <c r="M44" s="56">
        <v>275207.82</v>
      </c>
      <c r="N44" s="54"/>
      <c r="O44" s="55"/>
    </row>
    <row r="45" spans="1:23" x14ac:dyDescent="0.2">
      <c r="E45" s="49"/>
      <c r="F45" s="54"/>
      <c r="G45" s="54"/>
      <c r="H45" s="54"/>
      <c r="I45" s="54"/>
      <c r="M45" s="54"/>
      <c r="N45" s="54"/>
      <c r="O45" s="54"/>
    </row>
    <row r="46" spans="1:23" ht="13.2" x14ac:dyDescent="0.25">
      <c r="A46" s="3" t="s">
        <v>37</v>
      </c>
      <c r="E46" s="49"/>
      <c r="F46" s="54"/>
      <c r="G46" s="54"/>
      <c r="H46" s="54"/>
      <c r="I46" s="54"/>
      <c r="M46" s="54"/>
      <c r="N46" s="54"/>
      <c r="O46" s="54"/>
    </row>
    <row r="47" spans="1:23" ht="12" x14ac:dyDescent="0.25">
      <c r="B47" s="13" t="s">
        <v>38</v>
      </c>
      <c r="E47" s="49"/>
      <c r="F47" s="54"/>
      <c r="G47" s="54"/>
      <c r="H47" s="54"/>
      <c r="I47" s="54"/>
      <c r="M47" s="54"/>
      <c r="N47" s="54"/>
      <c r="O47" s="54"/>
    </row>
    <row r="48" spans="1:23" x14ac:dyDescent="0.2">
      <c r="C48" s="5" t="s">
        <v>12</v>
      </c>
      <c r="E48" s="49">
        <v>16522390</v>
      </c>
      <c r="F48" s="54"/>
      <c r="G48" s="49">
        <v>18577000</v>
      </c>
      <c r="H48" s="53"/>
      <c r="I48" s="49">
        <f>E48-G48</f>
        <v>-2054610</v>
      </c>
      <c r="K48" s="17">
        <f>IF(G48=0,"n/a",IF(AND(I48/G48&lt;1,I48/G48&gt;-1),I48/G48,"n/a"))</f>
        <v>-0.11059966625396997</v>
      </c>
      <c r="M48" s="49">
        <v>18030850</v>
      </c>
      <c r="N48" s="53"/>
      <c r="O48" s="49">
        <f>E48-M48</f>
        <v>-1508460</v>
      </c>
      <c r="Q48" s="17">
        <f>IF(M48=0,"n/a",IF(AND(O48/M48&lt;1,O48/M48&gt;-1),O48/M48,"n/a"))</f>
        <v>-8.3659949475482304E-2</v>
      </c>
    </row>
    <row r="49" spans="2:23" x14ac:dyDescent="0.2">
      <c r="C49" s="5" t="s">
        <v>13</v>
      </c>
      <c r="E49" s="49">
        <v>11235431</v>
      </c>
      <c r="F49" s="54"/>
      <c r="G49" s="49">
        <v>11816000</v>
      </c>
      <c r="H49" s="53"/>
      <c r="I49" s="49">
        <f>E49-G49</f>
        <v>-580569</v>
      </c>
      <c r="K49" s="17">
        <f>IF(G49=0,"n/a",IF(AND(I49/G49&lt;1,I49/G49&gt;-1),I49/G49,"n/a"))</f>
        <v>-4.9134140148950574E-2</v>
      </c>
      <c r="M49" s="49">
        <v>11842494</v>
      </c>
      <c r="N49" s="53"/>
      <c r="O49" s="49">
        <f>E49-M49</f>
        <v>-607063</v>
      </c>
      <c r="Q49" s="17">
        <f>IF(M49=0,"n/a",IF(AND(O49/M49&lt;1,O49/M49&gt;-1),O49/M49,"n/a"))</f>
        <v>-5.1261415036393518E-2</v>
      </c>
    </row>
    <row r="50" spans="2:23" x14ac:dyDescent="0.2">
      <c r="C50" s="5" t="s">
        <v>14</v>
      </c>
      <c r="E50" s="51">
        <v>1753204</v>
      </c>
      <c r="F50" s="54"/>
      <c r="G50" s="51">
        <v>1442000</v>
      </c>
      <c r="H50" s="53"/>
      <c r="I50" s="51">
        <f>E50-G50</f>
        <v>311204</v>
      </c>
      <c r="K50" s="26">
        <f>IF(G50=0,"n/a",IF(AND(I50/G50&lt;1,I50/G50&gt;-1),I50/G50,"n/a"))</f>
        <v>0.21581414701803051</v>
      </c>
      <c r="M50" s="51">
        <v>1346620</v>
      </c>
      <c r="N50" s="53"/>
      <c r="O50" s="51">
        <f>E50-M50</f>
        <v>406584</v>
      </c>
      <c r="Q50" s="26">
        <f>IF(M50=0,"n/a",IF(AND(O50/M50&lt;1,O50/M50&gt;-1),O50/M50,"n/a"))</f>
        <v>0.30192927477684872</v>
      </c>
    </row>
    <row r="51" spans="2:23" ht="6.9" customHeight="1" x14ac:dyDescent="0.2">
      <c r="E51" s="49"/>
      <c r="F51" s="54"/>
      <c r="G51" s="49"/>
      <c r="H51" s="54"/>
      <c r="I51" s="49"/>
      <c r="K51" s="29"/>
      <c r="M51" s="49"/>
      <c r="N51" s="54"/>
      <c r="O51" s="49"/>
      <c r="Q51" s="29"/>
      <c r="S51" s="34"/>
      <c r="T51" s="34"/>
      <c r="U51" s="34"/>
      <c r="V51" s="34"/>
      <c r="W51" s="34"/>
    </row>
    <row r="52" spans="2:23" x14ac:dyDescent="0.2">
      <c r="C52" s="5" t="s">
        <v>15</v>
      </c>
      <c r="E52" s="49">
        <f>SUM(E48:E50)</f>
        <v>29511025</v>
      </c>
      <c r="F52" s="54"/>
      <c r="G52" s="49">
        <f>SUM(G48:G50)</f>
        <v>31835000</v>
      </c>
      <c r="H52" s="53"/>
      <c r="I52" s="49">
        <f>E52-G52</f>
        <v>-2323975</v>
      </c>
      <c r="K52" s="17">
        <f>IF(G52=0,"n/a",IF(AND(I52/G52&lt;1,I52/G52&gt;-1),I52/G52,"n/a"))</f>
        <v>-7.3000628239359197E-2</v>
      </c>
      <c r="M52" s="49">
        <f>SUM(M48:M50)</f>
        <v>31219964</v>
      </c>
      <c r="N52" s="53"/>
      <c r="O52" s="49">
        <f>E52-M52</f>
        <v>-1708939</v>
      </c>
      <c r="Q52" s="17">
        <f>IF(M52=0,"n/a",IF(AND(O52/M52&lt;1,O52/M52&gt;-1),O52/M52,"n/a"))</f>
        <v>-5.4738660172702312E-2</v>
      </c>
    </row>
    <row r="53" spans="2:23" ht="6.9" customHeight="1" x14ac:dyDescent="0.2">
      <c r="E53" s="49"/>
      <c r="F53" s="54"/>
      <c r="G53" s="49"/>
      <c r="H53" s="54"/>
      <c r="I53" s="49"/>
      <c r="K53" s="29"/>
      <c r="M53" s="49"/>
      <c r="N53" s="54"/>
      <c r="O53" s="49"/>
      <c r="Q53" s="29"/>
      <c r="S53" s="34"/>
      <c r="T53" s="34"/>
      <c r="U53" s="34"/>
      <c r="V53" s="34"/>
      <c r="W53" s="34"/>
    </row>
    <row r="54" spans="2:23" ht="12" x14ac:dyDescent="0.25">
      <c r="B54" s="13" t="s">
        <v>39</v>
      </c>
      <c r="E54" s="49"/>
      <c r="F54" s="54"/>
      <c r="G54" s="49"/>
      <c r="H54" s="53"/>
      <c r="I54" s="49"/>
      <c r="K54" s="29"/>
      <c r="M54" s="49"/>
      <c r="N54" s="53"/>
      <c r="O54" s="49"/>
      <c r="Q54" s="29"/>
    </row>
    <row r="55" spans="2:23" x14ac:dyDescent="0.2">
      <c r="C55" s="5" t="s">
        <v>17</v>
      </c>
      <c r="E55" s="49">
        <v>2005297</v>
      </c>
      <c r="F55" s="54"/>
      <c r="G55" s="49">
        <v>2249000</v>
      </c>
      <c r="H55" s="53"/>
      <c r="I55" s="49">
        <f>E55-G55</f>
        <v>-243703</v>
      </c>
      <c r="K55" s="17">
        <f>IF(G55=0,"n/a",IF(AND(I55/G55&lt;1,I55/G55&gt;-1),I55/G55,"n/a"))</f>
        <v>-0.10836060471320587</v>
      </c>
      <c r="M55" s="49">
        <v>1854971</v>
      </c>
      <c r="N55" s="53"/>
      <c r="O55" s="49">
        <f>E55-M55</f>
        <v>150326</v>
      </c>
      <c r="Q55" s="17">
        <f>IF(M55=0,"n/a",IF(AND(O55/M55&lt;1,O55/M55&gt;-1),O55/M55,"n/a"))</f>
        <v>8.1039541858066777E-2</v>
      </c>
    </row>
    <row r="56" spans="2:23" x14ac:dyDescent="0.2">
      <c r="C56" s="5" t="s">
        <v>18</v>
      </c>
      <c r="E56" s="51">
        <v>150585</v>
      </c>
      <c r="F56" s="54"/>
      <c r="G56" s="51">
        <v>178000</v>
      </c>
      <c r="H56" s="53"/>
      <c r="I56" s="51">
        <f>E56-G56</f>
        <v>-27415</v>
      </c>
      <c r="K56" s="26">
        <f>IF(G56=0,"n/a",IF(AND(I56/G56&lt;1,I56/G56&gt;-1),I56/G56,"n/a"))</f>
        <v>-0.15401685393258427</v>
      </c>
      <c r="M56" s="51">
        <v>321388</v>
      </c>
      <c r="N56" s="53"/>
      <c r="O56" s="51">
        <f>E56-M56</f>
        <v>-170803</v>
      </c>
      <c r="Q56" s="26">
        <f>IF(M56=0,"n/a",IF(AND(O56/M56&lt;1,O56/M56&gt;-1),O56/M56,"n/a"))</f>
        <v>-0.53145419244029024</v>
      </c>
    </row>
    <row r="57" spans="2:23" ht="6.9" customHeight="1" x14ac:dyDescent="0.2">
      <c r="E57" s="49"/>
      <c r="F57" s="54"/>
      <c r="G57" s="49"/>
      <c r="H57" s="54"/>
      <c r="I57" s="49"/>
      <c r="K57" s="29"/>
      <c r="M57" s="49"/>
      <c r="N57" s="54"/>
      <c r="O57" s="49"/>
      <c r="Q57" s="29"/>
      <c r="S57" s="34"/>
      <c r="T57" s="34"/>
      <c r="U57" s="34"/>
      <c r="V57" s="34"/>
      <c r="W57" s="34"/>
    </row>
    <row r="58" spans="2:23" x14ac:dyDescent="0.2">
      <c r="C58" s="5" t="s">
        <v>19</v>
      </c>
      <c r="E58" s="51">
        <f>SUM(E55:E56)</f>
        <v>2155882</v>
      </c>
      <c r="F58" s="54"/>
      <c r="G58" s="51">
        <f>SUM(G55:G56)</f>
        <v>2427000</v>
      </c>
      <c r="H58" s="53"/>
      <c r="I58" s="51">
        <f>E58-G58</f>
        <v>-271118</v>
      </c>
      <c r="K58" s="26">
        <f>IF(G58=0,"n/a",IF(AND(I58/G58&lt;1,I58/G58&gt;-1),I58/G58,"n/a"))</f>
        <v>-0.1117091058920478</v>
      </c>
      <c r="M58" s="51">
        <f>SUM(M55:M56)</f>
        <v>2176359</v>
      </c>
      <c r="N58" s="53"/>
      <c r="O58" s="51">
        <f>E58-M58</f>
        <v>-20477</v>
      </c>
      <c r="Q58" s="26">
        <f>IF(M58=0,"n/a",IF(AND(O58/M58&lt;1,O58/M58&gt;-1),O58/M58,"n/a"))</f>
        <v>-9.408833744800376E-3</v>
      </c>
    </row>
    <row r="59" spans="2:23" ht="6.9" customHeight="1" x14ac:dyDescent="0.2">
      <c r="E59" s="49"/>
      <c r="F59" s="54"/>
      <c r="G59" s="49"/>
      <c r="H59" s="54"/>
      <c r="I59" s="49"/>
      <c r="K59" s="29"/>
      <c r="M59" s="49"/>
      <c r="N59" s="54"/>
      <c r="O59" s="49"/>
      <c r="Q59" s="29"/>
      <c r="S59" s="34"/>
      <c r="T59" s="34"/>
      <c r="U59" s="34"/>
      <c r="V59" s="34"/>
      <c r="W59" s="34"/>
    </row>
    <row r="60" spans="2:23" x14ac:dyDescent="0.2">
      <c r="C60" s="5" t="s">
        <v>40</v>
      </c>
      <c r="E60" s="49">
        <f>E52+E58</f>
        <v>31666907</v>
      </c>
      <c r="F60" s="54"/>
      <c r="G60" s="49">
        <f>G52+G58</f>
        <v>34262000</v>
      </c>
      <c r="H60" s="53"/>
      <c r="I60" s="49">
        <f>E60-G60</f>
        <v>-2595093</v>
      </c>
      <c r="K60" s="17">
        <f>IF(G60=0,"n/a",IF(AND(I60/G60&lt;1,I60/G60&gt;-1),I60/G60,"n/a"))</f>
        <v>-7.5742601132449947E-2</v>
      </c>
      <c r="M60" s="49">
        <f>M52+M58</f>
        <v>33396323</v>
      </c>
      <c r="N60" s="53"/>
      <c r="O60" s="49">
        <f>E60-M60</f>
        <v>-1729416</v>
      </c>
      <c r="Q60" s="17">
        <f>IF(M60=0,"n/a",IF(AND(O60/M60&lt;1,O60/M60&gt;-1),O60/M60,"n/a"))</f>
        <v>-5.1784623115544784E-2</v>
      </c>
    </row>
    <row r="61" spans="2:23" ht="6.9" customHeight="1" x14ac:dyDescent="0.2">
      <c r="E61" s="49"/>
      <c r="F61" s="54"/>
      <c r="G61" s="49"/>
      <c r="H61" s="54"/>
      <c r="I61" s="49"/>
      <c r="K61" s="29"/>
      <c r="M61" s="49"/>
      <c r="N61" s="54"/>
      <c r="O61" s="49"/>
      <c r="Q61" s="29"/>
      <c r="S61" s="34"/>
      <c r="T61" s="34"/>
      <c r="U61" s="34"/>
      <c r="V61" s="34"/>
      <c r="W61" s="34"/>
    </row>
    <row r="62" spans="2:23" ht="12" x14ac:dyDescent="0.25">
      <c r="B62" s="13" t="s">
        <v>41</v>
      </c>
      <c r="E62" s="49"/>
      <c r="F62" s="54"/>
      <c r="G62" s="49"/>
      <c r="H62" s="53"/>
      <c r="I62" s="49"/>
      <c r="K62" s="29"/>
      <c r="M62" s="49"/>
      <c r="N62" s="53"/>
      <c r="O62" s="49"/>
      <c r="Q62" s="29"/>
    </row>
    <row r="63" spans="2:23" x14ac:dyDescent="0.2">
      <c r="C63" s="5" t="s">
        <v>22</v>
      </c>
      <c r="E63" s="49">
        <v>3492881</v>
      </c>
      <c r="F63" s="54"/>
      <c r="G63" s="49">
        <v>4039000</v>
      </c>
      <c r="H63" s="53"/>
      <c r="I63" s="49">
        <f>E63-G63</f>
        <v>-546119</v>
      </c>
      <c r="K63" s="17">
        <f>IF(G63=0,"n/a",IF(AND(I63/G63&lt;1,I63/G63&gt;-1),I63/G63,"n/a"))</f>
        <v>-0.13521143847487002</v>
      </c>
      <c r="M63" s="49">
        <v>3574657</v>
      </c>
      <c r="N63" s="53"/>
      <c r="O63" s="49">
        <f>E63-M63</f>
        <v>-81776</v>
      </c>
      <c r="Q63" s="17">
        <f>IF(M63=0,"n/a",IF(AND(O63/M63&lt;1,O63/M63&gt;-1),O63/M63,"n/a"))</f>
        <v>-2.2876600468240728E-2</v>
      </c>
    </row>
    <row r="64" spans="2:23" x14ac:dyDescent="0.2">
      <c r="C64" s="5" t="s">
        <v>23</v>
      </c>
      <c r="E64" s="51">
        <v>14281514</v>
      </c>
      <c r="F64" s="54"/>
      <c r="G64" s="51">
        <v>13658000</v>
      </c>
      <c r="H64" s="53"/>
      <c r="I64" s="51">
        <f>E64-G64</f>
        <v>623514</v>
      </c>
      <c r="K64" s="26">
        <f>IF(G64=0,"n/a",IF(AND(I64/G64&lt;1,I64/G64&gt;-1),I64/G64,"n/a"))</f>
        <v>4.5651925611363303E-2</v>
      </c>
      <c r="M64" s="51">
        <v>13619006</v>
      </c>
      <c r="N64" s="53"/>
      <c r="O64" s="51">
        <f>E64-M64</f>
        <v>662508</v>
      </c>
      <c r="Q64" s="26">
        <f>IF(M64=0,"n/a",IF(AND(O64/M64&lt;1,O64/M64&gt;-1),O64/M64,"n/a"))</f>
        <v>4.8645840966660858E-2</v>
      </c>
    </row>
    <row r="65" spans="1:23" ht="6.9" customHeight="1" x14ac:dyDescent="0.2">
      <c r="E65" s="49"/>
      <c r="F65" s="54"/>
      <c r="G65" s="49"/>
      <c r="H65" s="54"/>
      <c r="I65" s="49"/>
      <c r="K65" s="29"/>
      <c r="M65" s="49"/>
      <c r="N65" s="54"/>
      <c r="O65" s="49"/>
      <c r="Q65" s="29"/>
      <c r="S65" s="34"/>
      <c r="T65" s="34"/>
      <c r="U65" s="34"/>
      <c r="V65" s="34"/>
      <c r="W65" s="34"/>
    </row>
    <row r="66" spans="1:23" x14ac:dyDescent="0.2">
      <c r="C66" s="5" t="s">
        <v>24</v>
      </c>
      <c r="E66" s="51">
        <f>SUM(E63:E64)</f>
        <v>17774395</v>
      </c>
      <c r="F66" s="54"/>
      <c r="G66" s="51">
        <f>SUM(G63:G64)</f>
        <v>17697000</v>
      </c>
      <c r="H66" s="53"/>
      <c r="I66" s="51">
        <f>E66-G66</f>
        <v>77395</v>
      </c>
      <c r="K66" s="26">
        <f>IF(G66=0,"n/a",IF(AND(I66/G66&lt;1,I66/G66&gt;-1),I66/G66,"n/a"))</f>
        <v>4.3733401141436406E-3</v>
      </c>
      <c r="M66" s="51">
        <f>SUM(M63:M64)</f>
        <v>17193663</v>
      </c>
      <c r="N66" s="53"/>
      <c r="O66" s="51">
        <f>E66-M66</f>
        <v>580732</v>
      </c>
      <c r="Q66" s="26">
        <f>IF(M66=0,"n/a",IF(AND(O66/M66&lt;1,O66/M66&gt;-1),O66/M66,"n/a"))</f>
        <v>3.3775932446739244E-2</v>
      </c>
    </row>
    <row r="67" spans="1:23" ht="6.9" customHeight="1" x14ac:dyDescent="0.2">
      <c r="E67" s="49"/>
      <c r="F67" s="54"/>
      <c r="G67" s="49"/>
      <c r="H67" s="54"/>
      <c r="I67" s="49"/>
      <c r="K67" s="29"/>
      <c r="M67" s="49"/>
      <c r="N67" s="54"/>
      <c r="O67" s="49"/>
      <c r="Q67" s="29"/>
      <c r="S67" s="34"/>
      <c r="T67" s="34"/>
      <c r="U67" s="34"/>
      <c r="V67" s="34"/>
      <c r="W67" s="34"/>
    </row>
    <row r="68" spans="1:23" ht="12" thickBot="1" x14ac:dyDescent="0.25">
      <c r="C68" s="5" t="s">
        <v>42</v>
      </c>
      <c r="E68" s="52">
        <f>E60+E66</f>
        <v>49441302</v>
      </c>
      <c r="F68" s="54"/>
      <c r="G68" s="52">
        <f>G60+G66</f>
        <v>51959000</v>
      </c>
      <c r="H68" s="53"/>
      <c r="I68" s="52">
        <f>E68-G68</f>
        <v>-2517698</v>
      </c>
      <c r="K68" s="40">
        <f>IF(G68=0,"n/a",IF(AND(I68/G68&lt;1,I68/G68&gt;-1),I68/G68,"n/a"))</f>
        <v>-4.8455474508747279E-2</v>
      </c>
      <c r="M68" s="52">
        <f>M60+M66</f>
        <v>50589986</v>
      </c>
      <c r="N68" s="53"/>
      <c r="O68" s="52">
        <f>E68-M68</f>
        <v>-1148684</v>
      </c>
      <c r="Q68" s="40">
        <f>IF(M68=0,"n/a",IF(AND(O68/M68&lt;1,O68/M68&gt;-1),O68/M68,"n/a"))</f>
        <v>-2.2705758408393312E-2</v>
      </c>
    </row>
    <row r="69" spans="1:23" ht="12" thickTop="1" x14ac:dyDescent="0.2"/>
    <row r="70" spans="1:23" ht="13.2" x14ac:dyDescent="0.25">
      <c r="A70" s="5" t="s">
        <v>3</v>
      </c>
      <c r="C70" s="71"/>
      <c r="D70" s="72"/>
      <c r="E70" s="72"/>
      <c r="F70" s="72"/>
      <c r="G70" s="72"/>
      <c r="H70" s="72"/>
      <c r="I70" s="72"/>
      <c r="J70" s="72"/>
      <c r="K70" s="72"/>
      <c r="L70" s="72"/>
      <c r="M70" s="72"/>
      <c r="N70" s="72"/>
      <c r="O70" s="72"/>
      <c r="P70" s="72"/>
      <c r="Q70" s="72"/>
      <c r="R70" s="72"/>
      <c r="S70" s="72"/>
      <c r="T70" s="72"/>
    </row>
    <row r="71" spans="1:23" x14ac:dyDescent="0.2">
      <c r="A71" s="5" t="s">
        <v>3</v>
      </c>
    </row>
    <row r="72" spans="1:23" x14ac:dyDescent="0.2">
      <c r="A72" s="5" t="s">
        <v>3</v>
      </c>
    </row>
    <row r="73" spans="1:23" x14ac:dyDescent="0.2">
      <c r="A73" s="5" t="s">
        <v>3</v>
      </c>
    </row>
    <row r="74" spans="1:23" x14ac:dyDescent="0.2">
      <c r="A74" s="5" t="s">
        <v>3</v>
      </c>
    </row>
    <row r="75" spans="1:23" x14ac:dyDescent="0.2">
      <c r="A75" s="5" t="s">
        <v>3</v>
      </c>
    </row>
    <row r="76" spans="1:23" x14ac:dyDescent="0.2">
      <c r="A76" s="5" t="s">
        <v>3</v>
      </c>
    </row>
    <row r="77" spans="1:23" x14ac:dyDescent="0.2">
      <c r="A77" s="5" t="s">
        <v>3</v>
      </c>
    </row>
    <row r="78" spans="1:23" x14ac:dyDescent="0.2">
      <c r="A78" s="5" t="s">
        <v>3</v>
      </c>
    </row>
    <row r="79" spans="1:23" x14ac:dyDescent="0.2">
      <c r="A79" s="5" t="s">
        <v>3</v>
      </c>
    </row>
    <row r="80" spans="1:23" x14ac:dyDescent="0.2">
      <c r="A80" s="5" t="s">
        <v>3</v>
      </c>
    </row>
    <row r="81" spans="1:1" x14ac:dyDescent="0.2">
      <c r="A81" s="5" t="s">
        <v>3</v>
      </c>
    </row>
    <row r="82" spans="1:1" x14ac:dyDescent="0.2">
      <c r="A82" s="5" t="s">
        <v>3</v>
      </c>
    </row>
    <row r="83" spans="1:1" x14ac:dyDescent="0.2">
      <c r="A83" s="5" t="s">
        <v>3</v>
      </c>
    </row>
    <row r="84" spans="1:1" x14ac:dyDescent="0.2">
      <c r="A84" s="5" t="s">
        <v>3</v>
      </c>
    </row>
  </sheetData>
  <mergeCells count="8">
    <mergeCell ref="S6:W6"/>
    <mergeCell ref="C70:T70"/>
    <mergeCell ref="E1:Q1"/>
    <mergeCell ref="E2:Q2"/>
    <mergeCell ref="E3:Q3"/>
    <mergeCell ref="E4:Q4"/>
    <mergeCell ref="I6:K6"/>
    <mergeCell ref="O6:Q6"/>
  </mergeCells>
  <printOptions horizontalCentered="1"/>
  <pageMargins left="0.25" right="0.25" top="0.25" bottom="0.39" header="0" footer="0"/>
  <pageSetup scale="74" orientation="landscape" r:id="rId1"/>
  <headerFooter alignWithMargins="0">
    <oddFooter>&amp;C6a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4"/>
  <sheetViews>
    <sheetView zoomScaleNormal="100" zoomScaleSheetLayoutView="100" workbookViewId="0">
      <pane xSplit="4" ySplit="8" topLeftCell="E43" activePane="bottomRight" state="frozen"/>
      <selection activeCell="C41" sqref="C41:C44"/>
      <selection pane="topRight" activeCell="C41" sqref="C41:C44"/>
      <selection pane="bottomLeft" activeCell="C41" sqref="C41:C44"/>
      <selection pane="bottomRight" activeCell="C70" sqref="C70:T70"/>
    </sheetView>
  </sheetViews>
  <sheetFormatPr defaultColWidth="9.109375" defaultRowHeight="11.4" x14ac:dyDescent="0.2"/>
  <cols>
    <col min="1" max="2" width="1.6640625" style="5" customWidth="1"/>
    <col min="3" max="3" width="9.109375" style="5"/>
    <col min="4" max="4" width="23.88671875" style="5" customWidth="1"/>
    <col min="5" max="5" width="16.6640625" style="5" customWidth="1"/>
    <col min="6" max="6" width="0.88671875" style="5" customWidth="1"/>
    <col min="7" max="7" width="16.6640625" style="5" hidden="1" customWidth="1"/>
    <col min="8" max="8" width="0.88671875" style="5" hidden="1" customWidth="1"/>
    <col min="9" max="9" width="16.6640625" style="5" hidden="1" customWidth="1"/>
    <col min="10" max="10" width="0.88671875" style="5" hidden="1" customWidth="1"/>
    <col min="11" max="11" width="7.6640625" style="6" hidden="1" customWidth="1"/>
    <col min="12" max="12" width="0.88671875" style="5" hidden="1" customWidth="1"/>
    <col min="13" max="13" width="16.6640625" style="5" customWidth="1"/>
    <col min="14" max="14" width="0.88671875" style="5" customWidth="1"/>
    <col min="15" max="15" width="16.6640625" style="5" customWidth="1"/>
    <col min="16" max="16" width="0.88671875" style="5" customWidth="1"/>
    <col min="17" max="17" width="7.6640625" style="6" customWidth="1"/>
    <col min="18" max="18" width="0.88671875" style="5" customWidth="1"/>
    <col min="19" max="19" width="10.6640625" style="6" customWidth="1"/>
    <col min="20" max="20" width="0.88671875" style="6" customWidth="1"/>
    <col min="21" max="21" width="7.6640625" style="6" hidden="1" customWidth="1"/>
    <col min="22" max="22" width="0.88671875" style="6" hidden="1" customWidth="1"/>
    <col min="23" max="23" width="10.6640625" style="6" customWidth="1"/>
    <col min="24" max="16384" width="9.109375" style="5"/>
  </cols>
  <sheetData>
    <row r="1" spans="1:23" s="1" customFormat="1" ht="13.8" x14ac:dyDescent="0.25">
      <c r="E1" s="73" t="s">
        <v>0</v>
      </c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S1" s="2"/>
      <c r="T1" s="2"/>
      <c r="U1" s="2"/>
      <c r="V1" s="2"/>
      <c r="W1" s="2"/>
    </row>
    <row r="2" spans="1:23" s="1" customFormat="1" ht="13.8" x14ac:dyDescent="0.25">
      <c r="E2" s="73" t="s">
        <v>1</v>
      </c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S2" s="2"/>
      <c r="T2" s="2"/>
      <c r="U2" s="2"/>
      <c r="V2" s="2"/>
      <c r="W2" s="2"/>
    </row>
    <row r="3" spans="1:23" s="1" customFormat="1" ht="13.8" x14ac:dyDescent="0.25">
      <c r="E3" s="73" t="s">
        <v>43</v>
      </c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S3" s="2"/>
      <c r="T3" s="2"/>
      <c r="U3" s="2"/>
      <c r="V3" s="2"/>
      <c r="W3" s="2"/>
    </row>
    <row r="4" spans="1:23" s="3" customFormat="1" ht="13.2" x14ac:dyDescent="0.25">
      <c r="E4" s="74" t="s">
        <v>2</v>
      </c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S4" s="4"/>
      <c r="T4" s="4"/>
      <c r="U4" s="4"/>
      <c r="V4" s="4"/>
      <c r="W4" s="4"/>
    </row>
    <row r="5" spans="1:23" x14ac:dyDescent="0.2">
      <c r="A5" s="5" t="s">
        <v>3</v>
      </c>
    </row>
    <row r="6" spans="1:23" s="7" customFormat="1" ht="13.2" x14ac:dyDescent="0.25">
      <c r="A6" s="7" t="s">
        <v>3</v>
      </c>
      <c r="I6" s="75" t="s">
        <v>4</v>
      </c>
      <c r="J6" s="75"/>
      <c r="K6" s="75"/>
      <c r="O6" s="75" t="s">
        <v>44</v>
      </c>
      <c r="P6" s="75"/>
      <c r="Q6" s="75"/>
      <c r="S6" s="70" t="s">
        <v>5</v>
      </c>
      <c r="T6" s="70"/>
      <c r="U6" s="70"/>
      <c r="V6" s="70"/>
      <c r="W6" s="70"/>
    </row>
    <row r="7" spans="1:23" s="7" customFormat="1" ht="13.2" x14ac:dyDescent="0.25">
      <c r="E7" s="8" t="s">
        <v>6</v>
      </c>
      <c r="G7" s="8"/>
      <c r="I7" s="8"/>
      <c r="K7" s="9"/>
      <c r="M7" s="8" t="s">
        <v>6</v>
      </c>
      <c r="O7" s="8"/>
      <c r="Q7" s="9"/>
      <c r="S7" s="9"/>
      <c r="T7" s="10"/>
      <c r="U7" s="9"/>
      <c r="V7" s="10"/>
      <c r="W7" s="9"/>
    </row>
    <row r="8" spans="1:23" s="7" customFormat="1" ht="13.2" x14ac:dyDescent="0.25">
      <c r="A8" s="3" t="s">
        <v>7</v>
      </c>
      <c r="E8" s="11">
        <v>2017</v>
      </c>
      <c r="G8" s="11" t="s">
        <v>8</v>
      </c>
      <c r="I8" s="11" t="s">
        <v>9</v>
      </c>
      <c r="K8" s="12" t="s">
        <v>10</v>
      </c>
      <c r="M8" s="11">
        <v>2016</v>
      </c>
      <c r="O8" s="11" t="s">
        <v>9</v>
      </c>
      <c r="Q8" s="12" t="s">
        <v>10</v>
      </c>
      <c r="S8" s="11">
        <v>2017</v>
      </c>
      <c r="T8" s="10"/>
      <c r="U8" s="12" t="s">
        <v>8</v>
      </c>
      <c r="V8" s="10"/>
      <c r="W8" s="11">
        <v>2016</v>
      </c>
    </row>
    <row r="9" spans="1:23" ht="12" x14ac:dyDescent="0.25">
      <c r="B9" s="13" t="s">
        <v>11</v>
      </c>
    </row>
    <row r="10" spans="1:23" x14ac:dyDescent="0.2">
      <c r="C10" s="5" t="s">
        <v>12</v>
      </c>
      <c r="E10" s="14">
        <v>670370006.42999995</v>
      </c>
      <c r="F10" s="15"/>
      <c r="G10" s="14">
        <v>755787000</v>
      </c>
      <c r="H10" s="15"/>
      <c r="I10" s="14">
        <f>E10-G10</f>
        <v>-85416993.570000052</v>
      </c>
      <c r="J10" s="15"/>
      <c r="K10" s="16">
        <f>IF(G10=0,"n/a",IF(AND(I10/G10&lt;1,I10/G10&gt;-1),I10/G10,"n/a"))</f>
        <v>-0.11301728340127583</v>
      </c>
      <c r="L10" s="15"/>
      <c r="M10" s="14">
        <v>575792986.84000003</v>
      </c>
      <c r="N10" s="15"/>
      <c r="O10" s="14">
        <f>E10-M10</f>
        <v>94577019.589999914</v>
      </c>
      <c r="Q10" s="17">
        <f>IF(M10=0,"n/a",IF(AND(O10/M10&lt;1,O10/M10&gt;-1),O10/M10,"n/a"))</f>
        <v>0.1642552475483359</v>
      </c>
      <c r="S10" s="18">
        <f>IF(E48=0,"n/a",E10/E48)</f>
        <v>1.111880435338314</v>
      </c>
      <c r="T10" s="19"/>
      <c r="U10" s="18" t="str">
        <f>IF(G48=0,"n/a",G10/G48)</f>
        <v>n/a</v>
      </c>
      <c r="V10" s="19"/>
      <c r="W10" s="18">
        <f>IF(M48=0,"n/a",M10/M48)</f>
        <v>1.1073891193570398</v>
      </c>
    </row>
    <row r="11" spans="1:23" x14ac:dyDescent="0.2">
      <c r="C11" s="5" t="s">
        <v>13</v>
      </c>
      <c r="E11" s="20">
        <v>244826777.84999999</v>
      </c>
      <c r="F11" s="21"/>
      <c r="G11" s="20">
        <v>268446000</v>
      </c>
      <c r="H11" s="21"/>
      <c r="I11" s="20">
        <f>E11-G11</f>
        <v>-23619222.150000006</v>
      </c>
      <c r="J11" s="21"/>
      <c r="K11" s="22">
        <f>IF(G11=0,"n/a",IF(AND(I11/G11&lt;1,I11/G11&gt;-1),I11/G11,"n/a"))</f>
        <v>-8.7985003129120956E-2</v>
      </c>
      <c r="L11" s="21"/>
      <c r="M11" s="20">
        <v>219295367.72999999</v>
      </c>
      <c r="N11" s="21"/>
      <c r="O11" s="20">
        <f>E11-M11</f>
        <v>25531410.120000005</v>
      </c>
      <c r="Q11" s="17">
        <f>IF(M11=0,"n/a",IF(AND(O11/M11&lt;1,O11/M11&gt;-1),O11/M11,"n/a"))</f>
        <v>0.11642475800690277</v>
      </c>
      <c r="S11" s="23">
        <f>IF(E49=0,"n/a",E11/E49)</f>
        <v>0.91035192579670388</v>
      </c>
      <c r="T11" s="19"/>
      <c r="U11" s="23" t="str">
        <f>IF(G49=0,"n/a",G11/G49)</f>
        <v>n/a</v>
      </c>
      <c r="V11" s="19"/>
      <c r="W11" s="23">
        <f>IF(M49=0,"n/a",M11/M49)</f>
        <v>0.91430154685536891</v>
      </c>
    </row>
    <row r="12" spans="1:23" x14ac:dyDescent="0.2">
      <c r="C12" s="5" t="s">
        <v>14</v>
      </c>
      <c r="E12" s="24">
        <v>19963769.890000001</v>
      </c>
      <c r="F12" s="21"/>
      <c r="G12" s="24">
        <v>23178000</v>
      </c>
      <c r="H12" s="21"/>
      <c r="I12" s="24">
        <f>E12-G12</f>
        <v>-3214230.1099999994</v>
      </c>
      <c r="J12" s="21"/>
      <c r="K12" s="25">
        <f>IF(G12=0,"n/a",IF(AND(I12/G12&lt;1,I12/G12&gt;-1),I12/G12,"n/a"))</f>
        <v>-0.1386759043058072</v>
      </c>
      <c r="L12" s="21"/>
      <c r="M12" s="24">
        <v>18632603.219999999</v>
      </c>
      <c r="N12" s="21"/>
      <c r="O12" s="24">
        <f>E12-M12</f>
        <v>1331166.6700000018</v>
      </c>
      <c r="Q12" s="26">
        <f>IF(M12=0,"n/a",IF(AND(O12/M12&lt;1,O12/M12&gt;-1),O12/M12,"n/a"))</f>
        <v>7.1442871094423585E-2</v>
      </c>
      <c r="S12" s="27">
        <f>IF(E50=0,"n/a",E12/E50)</f>
        <v>0.7918397635622666</v>
      </c>
      <c r="T12" s="19"/>
      <c r="U12" s="27" t="str">
        <f>IF(G50=0,"n/a",G12/G50)</f>
        <v>n/a</v>
      </c>
      <c r="V12" s="19"/>
      <c r="W12" s="27">
        <f>IF(M50=0,"n/a",M12/M50)</f>
        <v>0.78589726278128857</v>
      </c>
    </row>
    <row r="13" spans="1:23" ht="6.9" customHeight="1" x14ac:dyDescent="0.2">
      <c r="E13" s="20"/>
      <c r="F13" s="21"/>
      <c r="G13" s="20"/>
      <c r="H13" s="21"/>
      <c r="I13" s="20"/>
      <c r="J13" s="21"/>
      <c r="K13" s="28"/>
      <c r="L13" s="21"/>
      <c r="M13" s="20"/>
      <c r="N13" s="21"/>
      <c r="O13" s="20"/>
      <c r="Q13" s="29"/>
      <c r="S13" s="19"/>
      <c r="T13" s="19"/>
      <c r="U13" s="19"/>
      <c r="V13" s="19"/>
      <c r="W13" s="19"/>
    </row>
    <row r="14" spans="1:23" x14ac:dyDescent="0.2">
      <c r="C14" s="5" t="s">
        <v>15</v>
      </c>
      <c r="E14" s="20">
        <f>SUM(E10:E12)</f>
        <v>935160554.16999996</v>
      </c>
      <c r="F14" s="21"/>
      <c r="G14" s="20">
        <f>SUM(G10:G12)</f>
        <v>1047411000</v>
      </c>
      <c r="H14" s="21"/>
      <c r="I14" s="20">
        <f>E14-G14</f>
        <v>-112250445.83000004</v>
      </c>
      <c r="J14" s="21"/>
      <c r="K14" s="22">
        <f>IF(G14=0,"n/a",IF(AND(I14/G14&lt;1,I14/G14&gt;-1),I14/G14,"n/a"))</f>
        <v>-0.10716943571339239</v>
      </c>
      <c r="L14" s="21"/>
      <c r="M14" s="20">
        <f>SUM(M10:M12)</f>
        <v>813720957.79000008</v>
      </c>
      <c r="N14" s="21"/>
      <c r="O14" s="20">
        <f>E14-M14</f>
        <v>121439596.37999988</v>
      </c>
      <c r="Q14" s="17">
        <f>IF(M14=0,"n/a",IF(AND(O14/M14&lt;1,O14/M14&gt;-1),O14/M14,"n/a"))</f>
        <v>0.14923985331509704</v>
      </c>
      <c r="S14" s="23">
        <f>IF(E52=0,"n/a",E14/E52)</f>
        <v>1.0424682284429874</v>
      </c>
      <c r="T14" s="19"/>
      <c r="U14" s="23" t="str">
        <f>IF(G52=0,"n/a",G14/G52)</f>
        <v>n/a</v>
      </c>
      <c r="V14" s="19"/>
      <c r="W14" s="23">
        <f>IF(M52=0,"n/a",M14/M52)</f>
        <v>1.0385528015138799</v>
      </c>
    </row>
    <row r="15" spans="1:23" ht="6.9" customHeight="1" x14ac:dyDescent="0.2">
      <c r="E15" s="20"/>
      <c r="F15" s="21"/>
      <c r="G15" s="20"/>
      <c r="H15" s="21"/>
      <c r="I15" s="20"/>
      <c r="J15" s="21"/>
      <c r="K15" s="28"/>
      <c r="L15" s="21"/>
      <c r="M15" s="20"/>
      <c r="N15" s="21"/>
      <c r="O15" s="20"/>
      <c r="Q15" s="29"/>
      <c r="S15" s="19"/>
      <c r="T15" s="19"/>
      <c r="U15" s="19"/>
      <c r="V15" s="19"/>
      <c r="W15" s="19"/>
    </row>
    <row r="16" spans="1:23" ht="12" x14ac:dyDescent="0.25">
      <c r="B16" s="13" t="s">
        <v>16</v>
      </c>
      <c r="E16" s="20"/>
      <c r="F16" s="21"/>
      <c r="G16" s="20"/>
      <c r="H16" s="21"/>
      <c r="I16" s="20"/>
      <c r="J16" s="21"/>
      <c r="K16" s="28"/>
      <c r="L16" s="21"/>
      <c r="M16" s="20"/>
      <c r="N16" s="21"/>
      <c r="O16" s="20"/>
      <c r="Q16" s="29"/>
      <c r="S16" s="19"/>
      <c r="T16" s="19"/>
      <c r="U16" s="19"/>
      <c r="V16" s="19"/>
      <c r="W16" s="19"/>
    </row>
    <row r="17" spans="2:23" x14ac:dyDescent="0.2">
      <c r="C17" s="5" t="s">
        <v>17</v>
      </c>
      <c r="E17" s="20">
        <v>23449297.100000001</v>
      </c>
      <c r="F17" s="21"/>
      <c r="G17" s="20">
        <v>24611000</v>
      </c>
      <c r="H17" s="21"/>
      <c r="I17" s="20">
        <f>E17-G17</f>
        <v>-1161702.8999999985</v>
      </c>
      <c r="J17" s="21"/>
      <c r="K17" s="22">
        <f>IF(G17=0,"n/a",IF(AND(I17/G17&lt;1,I17/G17&gt;-1),I17/G17,"n/a"))</f>
        <v>-4.7202588273536163E-2</v>
      </c>
      <c r="L17" s="21"/>
      <c r="M17" s="20">
        <v>22155202.190000001</v>
      </c>
      <c r="N17" s="21"/>
      <c r="O17" s="20">
        <f>E17-M17</f>
        <v>1294094.9100000001</v>
      </c>
      <c r="Q17" s="17">
        <f>IF(M17=0,"n/a",IF(AND(O17/M17&lt;1,O17/M17&gt;-1),O17/M17,"n/a"))</f>
        <v>5.8410431053710014E-2</v>
      </c>
      <c r="S17" s="23">
        <f>IF(E55=0,"n/a",E17/E55)</f>
        <v>0.49504904658084603</v>
      </c>
      <c r="T17" s="19"/>
      <c r="U17" s="23">
        <f>IF(G55=0,"n/a",G17/G55)</f>
        <v>2.7399197094756623E-2</v>
      </c>
      <c r="V17" s="19"/>
      <c r="W17" s="23">
        <f>IF(M55=0,"n/a",M17/M55)</f>
        <v>0.51366985044008739</v>
      </c>
    </row>
    <row r="18" spans="2:23" x14ac:dyDescent="0.2">
      <c r="C18" s="5" t="s">
        <v>18</v>
      </c>
      <c r="E18" s="24">
        <v>1195750.6299999999</v>
      </c>
      <c r="F18" s="30"/>
      <c r="G18" s="24">
        <v>1378000</v>
      </c>
      <c r="H18" s="31"/>
      <c r="I18" s="24">
        <f>E18-G18</f>
        <v>-182249.37000000011</v>
      </c>
      <c r="J18" s="30"/>
      <c r="K18" s="25">
        <f>IF(G18=0,"n/a",IF(AND(I18/G18&lt;1,I18/G18&gt;-1),I18/G18,"n/a"))</f>
        <v>-0.13225643686502186</v>
      </c>
      <c r="L18" s="32"/>
      <c r="M18" s="24">
        <v>1671851.4</v>
      </c>
      <c r="N18" s="32"/>
      <c r="O18" s="24">
        <f>E18-M18</f>
        <v>-476100.77</v>
      </c>
      <c r="Q18" s="26">
        <f>IF(M18=0,"n/a",IF(AND(O18/M18&lt;1,O18/M18&gt;-1),O18/M18,"n/a"))</f>
        <v>-0.28477457386463895</v>
      </c>
      <c r="S18" s="27">
        <f>IF(E56=0,"n/a",E18/E56)</f>
        <v>0.52960687091196412</v>
      </c>
      <c r="T18" s="19"/>
      <c r="U18" s="27" t="str">
        <f>IF(G56=0,"n/a",G18/G56)</f>
        <v>n/a</v>
      </c>
      <c r="V18" s="19"/>
      <c r="W18" s="27">
        <f>IF(M56=0,"n/a",M18/M56)</f>
        <v>0.5408044080770753</v>
      </c>
    </row>
    <row r="19" spans="2:23" ht="6.9" customHeight="1" x14ac:dyDescent="0.2">
      <c r="E19" s="20"/>
      <c r="F19" s="33"/>
      <c r="G19" s="20"/>
      <c r="H19" s="33"/>
      <c r="I19" s="20"/>
      <c r="J19" s="33"/>
      <c r="K19" s="28"/>
      <c r="L19" s="33"/>
      <c r="M19" s="20"/>
      <c r="N19" s="33"/>
      <c r="O19" s="20"/>
      <c r="Q19" s="29"/>
      <c r="S19" s="19"/>
      <c r="T19" s="19"/>
      <c r="U19" s="19"/>
      <c r="V19" s="19"/>
      <c r="W19" s="19"/>
    </row>
    <row r="20" spans="2:23" x14ac:dyDescent="0.2">
      <c r="C20" s="5" t="s">
        <v>19</v>
      </c>
      <c r="E20" s="24">
        <f>SUM(E17:E18)</f>
        <v>24645047.73</v>
      </c>
      <c r="F20" s="30"/>
      <c r="G20" s="24">
        <f>SUM(G17:G18)</f>
        <v>25989000</v>
      </c>
      <c r="H20" s="31"/>
      <c r="I20" s="24">
        <f>E20-G20</f>
        <v>-1343952.2699999996</v>
      </c>
      <c r="J20" s="30"/>
      <c r="K20" s="25">
        <f>IF(G20=0,"n/a",IF(AND(I20/G20&lt;1,I20/G20&gt;-1),I20/G20,"n/a"))</f>
        <v>-5.1712350225095217E-2</v>
      </c>
      <c r="L20" s="32"/>
      <c r="M20" s="24">
        <f>SUM(M17:M18)</f>
        <v>23827053.59</v>
      </c>
      <c r="N20" s="32"/>
      <c r="O20" s="24">
        <f>E20-M20</f>
        <v>817994.1400000006</v>
      </c>
      <c r="Q20" s="26">
        <f>IF(M20=0,"n/a",IF(AND(O20/M20&lt;1,O20/M20&gt;-1),O20/M20,"n/a"))</f>
        <v>3.433047803876621E-2</v>
      </c>
      <c r="S20" s="27">
        <f>IF(E58=0,"n/a",E20/E58)</f>
        <v>0.4966213237196605</v>
      </c>
      <c r="T20" s="19"/>
      <c r="U20" s="27">
        <f>IF(G58=0,"n/a",G20/G58)</f>
        <v>2.8933311661274629E-2</v>
      </c>
      <c r="V20" s="19"/>
      <c r="W20" s="27">
        <f>IF(M58=0,"n/a",M20/M58)</f>
        <v>0.51548463711256909</v>
      </c>
    </row>
    <row r="21" spans="2:23" ht="6.9" customHeight="1" x14ac:dyDescent="0.2">
      <c r="E21" s="20"/>
      <c r="F21" s="33"/>
      <c r="G21" s="20"/>
      <c r="H21" s="33"/>
      <c r="I21" s="20"/>
      <c r="J21" s="33"/>
      <c r="K21" s="28"/>
      <c r="L21" s="33"/>
      <c r="M21" s="20"/>
      <c r="N21" s="33"/>
      <c r="O21" s="20"/>
      <c r="Q21" s="29"/>
      <c r="S21" s="19"/>
      <c r="T21" s="19"/>
      <c r="U21" s="19"/>
      <c r="V21" s="19"/>
      <c r="W21" s="19"/>
    </row>
    <row r="22" spans="2:23" x14ac:dyDescent="0.2">
      <c r="C22" s="5" t="s">
        <v>20</v>
      </c>
      <c r="E22" s="20">
        <f>E14+E20</f>
        <v>959805601.89999998</v>
      </c>
      <c r="F22" s="33"/>
      <c r="G22" s="20">
        <f>G14+G20</f>
        <v>1073400000</v>
      </c>
      <c r="H22" s="33"/>
      <c r="I22" s="20">
        <f>E22-G22</f>
        <v>-113594398.10000002</v>
      </c>
      <c r="J22" s="33"/>
      <c r="K22" s="22">
        <f>IF(G22=0,"n/a",IF(AND(I22/G22&lt;1,I22/G22&gt;-1),I22/G22,"n/a"))</f>
        <v>-0.10582671706726293</v>
      </c>
      <c r="L22" s="33"/>
      <c r="M22" s="20">
        <f>M14+M20</f>
        <v>837548011.38000011</v>
      </c>
      <c r="N22" s="33"/>
      <c r="O22" s="20">
        <f>E22-M22</f>
        <v>122257590.51999986</v>
      </c>
      <c r="Q22" s="17">
        <f>IF(M22=0,"n/a",IF(AND(O22/M22&lt;1,O22/M22&gt;-1),O22/M22,"n/a"))</f>
        <v>0.14597084448754177</v>
      </c>
      <c r="S22" s="23">
        <f>IF(E60=0,"n/a",E22/E60)</f>
        <v>1.013854945080956</v>
      </c>
      <c r="T22" s="19"/>
      <c r="U22" s="23">
        <f>IF(G60=0,"n/a",G22/G60)</f>
        <v>1.1950062232949397</v>
      </c>
      <c r="V22" s="19"/>
      <c r="W22" s="23">
        <f>IF(M60=0,"n/a",M22/M60)</f>
        <v>1.0094139458635849</v>
      </c>
    </row>
    <row r="23" spans="2:23" ht="6.9" customHeight="1" x14ac:dyDescent="0.2">
      <c r="E23" s="20"/>
      <c r="F23" s="33"/>
      <c r="G23" s="20"/>
      <c r="H23" s="33"/>
      <c r="I23" s="20"/>
      <c r="J23" s="33"/>
      <c r="K23" s="28"/>
      <c r="L23" s="33"/>
      <c r="M23" s="20"/>
      <c r="N23" s="33"/>
      <c r="O23" s="20"/>
      <c r="Q23" s="29"/>
      <c r="S23" s="19"/>
      <c r="T23" s="19"/>
      <c r="U23" s="19"/>
      <c r="V23" s="19"/>
      <c r="W23" s="19"/>
    </row>
    <row r="24" spans="2:23" ht="12" x14ac:dyDescent="0.25">
      <c r="B24" s="13" t="s">
        <v>21</v>
      </c>
      <c r="E24" s="20"/>
      <c r="F24" s="33"/>
      <c r="G24" s="20"/>
      <c r="H24" s="33"/>
      <c r="I24" s="20"/>
      <c r="J24" s="33"/>
      <c r="K24" s="28"/>
      <c r="L24" s="33"/>
      <c r="M24" s="20"/>
      <c r="N24" s="33"/>
      <c r="O24" s="20"/>
      <c r="Q24" s="29"/>
      <c r="S24" s="19"/>
      <c r="T24" s="19"/>
      <c r="U24" s="19"/>
      <c r="V24" s="19"/>
      <c r="W24" s="19"/>
    </row>
    <row r="25" spans="2:23" x14ac:dyDescent="0.2">
      <c r="C25" s="5" t="s">
        <v>22</v>
      </c>
      <c r="E25" s="20">
        <v>7099417.6699999999</v>
      </c>
      <c r="F25" s="33"/>
      <c r="G25" s="20">
        <v>6344000</v>
      </c>
      <c r="H25" s="33"/>
      <c r="I25" s="20">
        <f>E25-G25</f>
        <v>755417.66999999993</v>
      </c>
      <c r="J25" s="33"/>
      <c r="K25" s="22">
        <f>IF(G25=0,"n/a",IF(AND(I25/G25&lt;1,I25/G25&gt;-1),I25/G25,"n/a"))</f>
        <v>0.11907592528373265</v>
      </c>
      <c r="L25" s="33"/>
      <c r="M25" s="20">
        <v>6414276.5499999998</v>
      </c>
      <c r="N25" s="33"/>
      <c r="O25" s="20">
        <f>E25-M25</f>
        <v>685141.12000000011</v>
      </c>
      <c r="Q25" s="17">
        <f>IF(M25=0,"n/a",IF(AND(O25/M25&lt;1,O25/M25&gt;-1),O25/M25,"n/a"))</f>
        <v>0.10681502655198116</v>
      </c>
      <c r="S25" s="23">
        <f>IF(E63=0,"n/a",E25/E63)</f>
        <v>0.13486762597075849</v>
      </c>
      <c r="T25" s="19"/>
      <c r="U25" s="23">
        <f>IF(G63=0,"n/a",G25/G63)</f>
        <v>6.705918416963521E-3</v>
      </c>
      <c r="V25" s="19"/>
      <c r="W25" s="23">
        <f>IF(M63=0,"n/a",M25/M63)</f>
        <v>0.12364640207374644</v>
      </c>
    </row>
    <row r="26" spans="2:23" x14ac:dyDescent="0.2">
      <c r="C26" s="5" t="s">
        <v>23</v>
      </c>
      <c r="E26" s="24">
        <v>14433048.6</v>
      </c>
      <c r="F26" s="30"/>
      <c r="G26" s="24">
        <v>13930000</v>
      </c>
      <c r="H26" s="31"/>
      <c r="I26" s="24">
        <f>E26-G26</f>
        <v>503048.59999999963</v>
      </c>
      <c r="J26" s="30"/>
      <c r="K26" s="25">
        <f>IF(G26=0,"n/a",IF(AND(I26/G26&lt;1,I26/G26&gt;-1),I26/G26,"n/a"))</f>
        <v>3.6112605886575708E-2</v>
      </c>
      <c r="L26" s="32"/>
      <c r="M26" s="24">
        <v>13530168.17</v>
      </c>
      <c r="N26" s="32"/>
      <c r="O26" s="24">
        <f>E26-M26</f>
        <v>902880.4299999997</v>
      </c>
      <c r="Q26" s="26">
        <f>IF(M26=0,"n/a",IF(AND(O26/M26&lt;1,O26/M26&gt;-1),O26/M26,"n/a"))</f>
        <v>6.673090967205618E-2</v>
      </c>
      <c r="S26" s="27">
        <f>IF(E64=0,"n/a",E26/E64)</f>
        <v>7.9926946363556586E-2</v>
      </c>
      <c r="T26" s="19"/>
      <c r="U26" s="27" t="str">
        <f>IF(G64=0,"n/a",G26/G64)</f>
        <v>n/a</v>
      </c>
      <c r="V26" s="19"/>
      <c r="W26" s="27">
        <f>IF(M64=0,"n/a",M26/M64)</f>
        <v>7.6032548055934845E-2</v>
      </c>
    </row>
    <row r="27" spans="2:23" ht="6.9" customHeight="1" x14ac:dyDescent="0.2">
      <c r="E27" s="20"/>
      <c r="F27" s="33"/>
      <c r="G27" s="20"/>
      <c r="H27" s="33"/>
      <c r="I27" s="20"/>
      <c r="J27" s="33"/>
      <c r="K27" s="28"/>
      <c r="L27" s="33"/>
      <c r="M27" s="20"/>
      <c r="N27" s="33"/>
      <c r="O27" s="20"/>
      <c r="Q27" s="29"/>
      <c r="S27" s="19"/>
      <c r="T27" s="19"/>
      <c r="U27" s="19"/>
      <c r="V27" s="19"/>
      <c r="W27" s="19"/>
    </row>
    <row r="28" spans="2:23" x14ac:dyDescent="0.2">
      <c r="C28" s="5" t="s">
        <v>24</v>
      </c>
      <c r="E28" s="24">
        <f>SUM(E25:E26)</f>
        <v>21532466.27</v>
      </c>
      <c r="F28" s="30"/>
      <c r="G28" s="24">
        <f>SUM(G25:G26)</f>
        <v>20274000</v>
      </c>
      <c r="H28" s="31"/>
      <c r="I28" s="24">
        <f>E28-G28</f>
        <v>1258466.2699999996</v>
      </c>
      <c r="J28" s="30"/>
      <c r="K28" s="25">
        <f>IF(G28=0,"n/a",IF(AND(I28/G28&lt;1,I28/G28&gt;-1),I28/G28,"n/a"))</f>
        <v>6.2072914570385697E-2</v>
      </c>
      <c r="L28" s="32"/>
      <c r="M28" s="24">
        <f>SUM(M25:M26)</f>
        <v>19944444.719999999</v>
      </c>
      <c r="N28" s="32"/>
      <c r="O28" s="24">
        <f>E28-M28</f>
        <v>1588021.5500000007</v>
      </c>
      <c r="Q28" s="26">
        <f>IF(M28=0,"n/a",IF(AND(O28/M28&lt;1,O28/M28&gt;-1),O28/M28,"n/a"))</f>
        <v>7.9622249317753926E-2</v>
      </c>
      <c r="S28" s="27">
        <f>IF(E66=0,"n/a",E28/E66)</f>
        <v>9.2327673723467729E-2</v>
      </c>
      <c r="T28" s="19"/>
      <c r="U28" s="27">
        <f>IF(G66=0,"n/a",G28/G66)</f>
        <v>2.1430610022937963E-2</v>
      </c>
      <c r="V28" s="19"/>
      <c r="W28" s="27">
        <f>IF(M66=0,"n/a",M28/M66)</f>
        <v>8.6779766062213645E-2</v>
      </c>
    </row>
    <row r="29" spans="2:23" ht="6.9" customHeight="1" x14ac:dyDescent="0.2">
      <c r="E29" s="20"/>
      <c r="F29" s="33"/>
      <c r="G29" s="20"/>
      <c r="H29" s="33"/>
      <c r="I29" s="20"/>
      <c r="J29" s="33"/>
      <c r="K29" s="28"/>
      <c r="L29" s="33"/>
      <c r="M29" s="20"/>
      <c r="N29" s="33"/>
      <c r="O29" s="20"/>
      <c r="Q29" s="29"/>
      <c r="S29" s="19"/>
      <c r="T29" s="19"/>
      <c r="U29" s="19"/>
      <c r="V29" s="19"/>
      <c r="W29" s="19"/>
    </row>
    <row r="30" spans="2:23" x14ac:dyDescent="0.2">
      <c r="C30" s="5" t="s">
        <v>25</v>
      </c>
      <c r="E30" s="20">
        <f>E22+E28</f>
        <v>981338068.16999996</v>
      </c>
      <c r="F30" s="33"/>
      <c r="G30" s="20">
        <f>G22+G28</f>
        <v>1093674000</v>
      </c>
      <c r="H30" s="33"/>
      <c r="I30" s="20">
        <f>E30-G30</f>
        <v>-112335931.83000004</v>
      </c>
      <c r="J30" s="33"/>
      <c r="K30" s="22">
        <f>IF(G30=0,"n/a",IF(AND(I30/G30&lt;1,I30/G30&gt;-1),I30/G30,"n/a"))</f>
        <v>-0.10271427484789804</v>
      </c>
      <c r="L30" s="33"/>
      <c r="M30" s="20">
        <f>M22+M28</f>
        <v>857492456.10000014</v>
      </c>
      <c r="N30" s="33"/>
      <c r="O30" s="20">
        <f>E30-M30</f>
        <v>123845612.06999981</v>
      </c>
      <c r="Q30" s="17">
        <f>IF(M30=0,"n/a",IF(AND(O30/M30&lt;1,O30/M30&gt;-1),O30/M30,"n/a"))</f>
        <v>0.14442764037046762</v>
      </c>
      <c r="S30" s="18">
        <f>IF(E68=0,"n/a",E30/E68)</f>
        <v>0.83170785716257722</v>
      </c>
      <c r="T30" s="19"/>
      <c r="U30" s="18">
        <f>IF(G68=0,"n/a",G30/G68)</f>
        <v>0.59301251228129537</v>
      </c>
      <c r="V30" s="19"/>
      <c r="W30" s="18">
        <f>IF(M68=0,"n/a",M30/M68)</f>
        <v>0.80928710996535325</v>
      </c>
    </row>
    <row r="31" spans="2:23" ht="6.9" customHeight="1" x14ac:dyDescent="0.2">
      <c r="E31" s="20"/>
      <c r="F31" s="33"/>
      <c r="G31" s="20"/>
      <c r="H31" s="33"/>
      <c r="I31" s="20"/>
      <c r="J31" s="33"/>
      <c r="K31" s="28"/>
      <c r="L31" s="33"/>
      <c r="M31" s="20"/>
      <c r="N31" s="33"/>
      <c r="O31" s="20"/>
      <c r="Q31" s="29"/>
      <c r="S31" s="34"/>
      <c r="T31" s="34"/>
      <c r="U31" s="34"/>
      <c r="V31" s="34"/>
      <c r="W31" s="34"/>
    </row>
    <row r="32" spans="2:23" x14ac:dyDescent="0.2">
      <c r="B32" s="5" t="s">
        <v>26</v>
      </c>
      <c r="E32" s="20">
        <v>-13271725.33</v>
      </c>
      <c r="F32" s="33"/>
      <c r="G32" s="20">
        <v>-17346000</v>
      </c>
      <c r="H32" s="33"/>
      <c r="I32" s="20">
        <f>E32-G32</f>
        <v>4074274.67</v>
      </c>
      <c r="J32" s="33"/>
      <c r="K32" s="22">
        <f>IF(G32=0,"n/a",IF(AND(I32/G32&lt;1,I32/G32&gt;-1),I32/G32,"n/a"))</f>
        <v>-0.23488266286175485</v>
      </c>
      <c r="L32" s="33"/>
      <c r="M32" s="20">
        <v>24029578.809999999</v>
      </c>
      <c r="N32" s="33"/>
      <c r="O32" s="20">
        <f>E32-M32</f>
        <v>-37301304.140000001</v>
      </c>
      <c r="Q32" s="17" t="str">
        <f>IF(M32=0,"n/a",IF(AND(O32/M32&lt;1,O32/M32&gt;-1),O32/M32,"n/a"))</f>
        <v>n/a</v>
      </c>
      <c r="S32" s="34"/>
      <c r="T32" s="34"/>
      <c r="U32" s="34"/>
      <c r="V32" s="34"/>
      <c r="W32" s="34"/>
    </row>
    <row r="33" spans="1:23" x14ac:dyDescent="0.2">
      <c r="B33" s="5" t="s">
        <v>27</v>
      </c>
      <c r="E33" s="24">
        <v>12820511.27</v>
      </c>
      <c r="F33" s="30"/>
      <c r="G33" s="24">
        <v>6601000</v>
      </c>
      <c r="H33" s="31"/>
      <c r="I33" s="24">
        <f>E33-G33</f>
        <v>6219511.2699999996</v>
      </c>
      <c r="J33" s="30"/>
      <c r="K33" s="25">
        <f>IF(G33=0,"n/a",IF(AND(I33/G33&lt;1,I33/G33&gt;-1),I33/G33,"n/a"))</f>
        <v>0.9422074337221632</v>
      </c>
      <c r="L33" s="32"/>
      <c r="M33" s="24">
        <v>13950563.67</v>
      </c>
      <c r="N33" s="32"/>
      <c r="O33" s="24">
        <f>E33-M33</f>
        <v>-1130052.4000000004</v>
      </c>
      <c r="Q33" s="26">
        <f>IF(M33=0,"n/a",IF(AND(O33/M33&lt;1,O33/M33&gt;-1),O33/M33,"n/a"))</f>
        <v>-8.10040674148617E-2</v>
      </c>
    </row>
    <row r="34" spans="1:23" ht="6.9" customHeight="1" x14ac:dyDescent="0.2">
      <c r="E34" s="20"/>
      <c r="F34" s="35"/>
      <c r="G34" s="20"/>
      <c r="H34" s="35"/>
      <c r="I34" s="20"/>
      <c r="J34" s="35"/>
      <c r="K34" s="36"/>
      <c r="L34" s="35"/>
      <c r="M34" s="20"/>
      <c r="N34" s="35"/>
      <c r="O34" s="20"/>
      <c r="Q34" s="36"/>
      <c r="S34" s="34"/>
      <c r="T34" s="34"/>
      <c r="U34" s="34"/>
      <c r="V34" s="34"/>
      <c r="W34" s="34"/>
    </row>
    <row r="35" spans="1:23" ht="12" thickBot="1" x14ac:dyDescent="0.25">
      <c r="C35" s="5" t="s">
        <v>28</v>
      </c>
      <c r="E35" s="37">
        <f>SUM(E30:E33)</f>
        <v>980886854.1099999</v>
      </c>
      <c r="F35" s="38"/>
      <c r="G35" s="37">
        <f>SUM(G30:G33)</f>
        <v>1082929000</v>
      </c>
      <c r="H35" s="38"/>
      <c r="I35" s="37">
        <f>E35-G35</f>
        <v>-102042145.8900001</v>
      </c>
      <c r="J35" s="38"/>
      <c r="K35" s="39">
        <f>IF(G35=0,"n/a",IF(AND(I35/G35&lt;1,I35/G35&gt;-1),I35/G35,"n/a"))</f>
        <v>-9.422791881092861E-2</v>
      </c>
      <c r="L35" s="38"/>
      <c r="M35" s="37">
        <f>SUM(M30:M33)</f>
        <v>895472598.58000004</v>
      </c>
      <c r="N35" s="38"/>
      <c r="O35" s="37">
        <f>E35-M35</f>
        <v>85414255.529999852</v>
      </c>
      <c r="Q35" s="40">
        <f>IF(M35=0,"n/a",IF(AND(O35/M35&lt;1,O35/M35&gt;-1),O35/M35,"n/a"))</f>
        <v>9.5384555223069822E-2</v>
      </c>
    </row>
    <row r="36" spans="1:23" ht="12" thickTop="1" x14ac:dyDescent="0.2">
      <c r="E36" s="41"/>
      <c r="F36" s="42"/>
      <c r="G36" s="41"/>
      <c r="H36" s="43"/>
      <c r="I36" s="41"/>
      <c r="J36" s="43"/>
      <c r="K36" s="44"/>
      <c r="L36" s="43"/>
      <c r="M36" s="41"/>
      <c r="N36" s="43"/>
      <c r="O36" s="41"/>
    </row>
    <row r="37" spans="1:23" x14ac:dyDescent="0.2">
      <c r="C37" s="5" t="s">
        <v>29</v>
      </c>
      <c r="E37" s="14">
        <v>46184064.259999998</v>
      </c>
      <c r="F37" s="41"/>
      <c r="G37" s="41">
        <v>43588337.936999999</v>
      </c>
      <c r="H37" s="43"/>
      <c r="I37" s="41"/>
      <c r="J37" s="43"/>
      <c r="K37" s="44"/>
      <c r="L37" s="43"/>
      <c r="M37" s="41">
        <v>40434316.899999999</v>
      </c>
      <c r="N37" s="43"/>
      <c r="O37" s="41"/>
    </row>
    <row r="38" spans="1:23" x14ac:dyDescent="0.2">
      <c r="C38" s="5" t="s">
        <v>30</v>
      </c>
      <c r="E38" s="20">
        <v>16811878.109999999</v>
      </c>
      <c r="F38" s="21"/>
      <c r="G38" s="20">
        <v>8059288.4529999997</v>
      </c>
      <c r="H38" s="21"/>
      <c r="I38" s="20"/>
      <c r="J38" s="21"/>
      <c r="K38" s="45"/>
      <c r="L38" s="21"/>
      <c r="M38" s="20">
        <v>12752862.109999999</v>
      </c>
      <c r="O38" s="46"/>
    </row>
    <row r="39" spans="1:23" x14ac:dyDescent="0.2">
      <c r="C39" s="5" t="s">
        <v>31</v>
      </c>
      <c r="E39" s="20">
        <v>6804170.1299999999</v>
      </c>
      <c r="F39" s="21"/>
      <c r="G39" s="20">
        <v>1798041.081</v>
      </c>
      <c r="H39" s="21"/>
      <c r="I39" s="20"/>
      <c r="J39" s="21"/>
      <c r="K39" s="45"/>
      <c r="L39" s="21"/>
      <c r="M39" s="20">
        <v>5953685.0199999996</v>
      </c>
      <c r="O39" s="46"/>
    </row>
    <row r="40" spans="1:23" x14ac:dyDescent="0.2">
      <c r="C40" s="5" t="s">
        <v>32</v>
      </c>
      <c r="E40" s="20">
        <v>-3225955.66</v>
      </c>
      <c r="F40" s="21"/>
      <c r="G40" s="20">
        <v>-3176644.318</v>
      </c>
      <c r="H40" s="21"/>
      <c r="I40" s="20"/>
      <c r="J40" s="21"/>
      <c r="K40" s="45"/>
      <c r="L40" s="21"/>
      <c r="M40" s="20">
        <v>-2749401.49</v>
      </c>
      <c r="O40" s="46"/>
    </row>
    <row r="41" spans="1:23" x14ac:dyDescent="0.2">
      <c r="C41" s="5" t="s">
        <v>33</v>
      </c>
      <c r="E41" s="20">
        <v>25871331.59</v>
      </c>
      <c r="F41" s="21"/>
      <c r="G41" s="20"/>
      <c r="H41" s="21"/>
      <c r="I41" s="20"/>
      <c r="J41" s="21"/>
      <c r="K41" s="45"/>
      <c r="L41" s="21"/>
      <c r="M41" s="20">
        <v>20419988.530000001</v>
      </c>
      <c r="O41" s="46"/>
    </row>
    <row r="42" spans="1:23" x14ac:dyDescent="0.2">
      <c r="C42" s="5" t="s">
        <v>34</v>
      </c>
      <c r="E42" s="20">
        <v>-1551145.91</v>
      </c>
      <c r="F42" s="21"/>
      <c r="G42" s="20"/>
      <c r="H42" s="21"/>
      <c r="I42" s="20"/>
      <c r="J42" s="21"/>
      <c r="K42" s="45"/>
      <c r="L42" s="21"/>
      <c r="M42" s="20">
        <v>-1337005.8400000001</v>
      </c>
      <c r="O42" s="46"/>
    </row>
    <row r="43" spans="1:23" x14ac:dyDescent="0.2">
      <c r="C43" s="5" t="s">
        <v>35</v>
      </c>
      <c r="E43" s="20">
        <v>62262080.030000001</v>
      </c>
      <c r="F43" s="21"/>
      <c r="G43" s="20"/>
      <c r="H43" s="21"/>
      <c r="I43" s="20"/>
      <c r="J43" s="21"/>
      <c r="K43" s="45"/>
      <c r="L43" s="21"/>
      <c r="M43" s="20">
        <v>32772463.68</v>
      </c>
      <c r="O43" s="46"/>
    </row>
    <row r="44" spans="1:23" x14ac:dyDescent="0.2">
      <c r="C44" s="5" t="s">
        <v>36</v>
      </c>
      <c r="E44" s="20">
        <v>12804667.33</v>
      </c>
      <c r="F44" s="21"/>
      <c r="G44" s="20"/>
      <c r="H44" s="21"/>
      <c r="I44" s="20"/>
      <c r="J44" s="21"/>
      <c r="K44" s="45"/>
      <c r="L44" s="21"/>
      <c r="M44" s="20">
        <v>6210010.2400000002</v>
      </c>
      <c r="O44" s="46"/>
    </row>
    <row r="45" spans="1:23" x14ac:dyDescent="0.2">
      <c r="E45" s="47"/>
    </row>
    <row r="46" spans="1:23" ht="13.2" x14ac:dyDescent="0.25">
      <c r="A46" s="3" t="s">
        <v>37</v>
      </c>
      <c r="E46" s="47"/>
    </row>
    <row r="47" spans="1:23" ht="12" x14ac:dyDescent="0.25">
      <c r="B47" s="13" t="s">
        <v>38</v>
      </c>
      <c r="E47" s="47"/>
    </row>
    <row r="48" spans="1:23" x14ac:dyDescent="0.2">
      <c r="C48" s="5" t="s">
        <v>12</v>
      </c>
      <c r="E48" s="48">
        <v>602915552</v>
      </c>
      <c r="G48" s="49">
        <v>0</v>
      </c>
      <c r="H48" s="50"/>
      <c r="I48" s="49">
        <f>E48-G48</f>
        <v>602915552</v>
      </c>
      <c r="K48" s="17" t="str">
        <f>IF(G48=0,"n/a",IF(AND(I48/G48&lt;1,I48/G48&gt;-1),I48/G48,"n/a"))</f>
        <v>n/a</v>
      </c>
      <c r="M48" s="48">
        <v>519955431</v>
      </c>
      <c r="N48" s="50"/>
      <c r="O48" s="49">
        <f>E48-M48</f>
        <v>82960121</v>
      </c>
      <c r="Q48" s="17">
        <f>IF(M48=0,"n/a",IF(AND(O48/M48&lt;1,O48/M48&gt;-1),O48/M48,"n/a"))</f>
        <v>0.15955236940298445</v>
      </c>
    </row>
    <row r="49" spans="2:23" x14ac:dyDescent="0.2">
      <c r="C49" s="5" t="s">
        <v>13</v>
      </c>
      <c r="E49" s="48">
        <v>268936409</v>
      </c>
      <c r="G49" s="49">
        <v>0</v>
      </c>
      <c r="H49" s="50"/>
      <c r="I49" s="49">
        <f>E49-G49</f>
        <v>268936409</v>
      </c>
      <c r="K49" s="17" t="str">
        <f>IF(G49=0,"n/a",IF(AND(I49/G49&lt;1,I49/G49&gt;-1),I49/G49,"n/a"))</f>
        <v>n/a</v>
      </c>
      <c r="M49" s="48">
        <v>239850155</v>
      </c>
      <c r="N49" s="50"/>
      <c r="O49" s="49">
        <f>E49-M49</f>
        <v>29086254</v>
      </c>
      <c r="Q49" s="17">
        <f>IF(M49=0,"n/a",IF(AND(O49/M49&lt;1,O49/M49&gt;-1),O49/M49,"n/a"))</f>
        <v>0.12126843945545918</v>
      </c>
    </row>
    <row r="50" spans="2:23" x14ac:dyDescent="0.2">
      <c r="C50" s="5" t="s">
        <v>14</v>
      </c>
      <c r="E50" s="51">
        <v>25211881</v>
      </c>
      <c r="G50" s="51">
        <v>0</v>
      </c>
      <c r="H50" s="50"/>
      <c r="I50" s="51">
        <f>E50-G50</f>
        <v>25211881</v>
      </c>
      <c r="K50" s="26" t="str">
        <f>IF(G50=0,"n/a",IF(AND(I50/G50&lt;1,I50/G50&gt;-1),I50/G50,"n/a"))</f>
        <v>n/a</v>
      </c>
      <c r="M50" s="51">
        <v>23708701</v>
      </c>
      <c r="N50" s="50"/>
      <c r="O50" s="51">
        <f>E50-M50</f>
        <v>1503180</v>
      </c>
      <c r="Q50" s="26">
        <f>IF(M50=0,"n/a",IF(AND(O50/M50&lt;1,O50/M50&gt;-1),O50/M50,"n/a"))</f>
        <v>6.3402039614064057E-2</v>
      </c>
    </row>
    <row r="51" spans="2:23" ht="6.9" customHeight="1" x14ac:dyDescent="0.2">
      <c r="E51" s="49"/>
      <c r="G51" s="49"/>
      <c r="I51" s="49"/>
      <c r="K51" s="29"/>
      <c r="M51" s="49"/>
      <c r="O51" s="49"/>
      <c r="Q51" s="29"/>
      <c r="S51" s="34"/>
      <c r="T51" s="34"/>
      <c r="U51" s="34"/>
      <c r="V51" s="34"/>
      <c r="W51" s="34"/>
    </row>
    <row r="52" spans="2:23" x14ac:dyDescent="0.2">
      <c r="C52" s="5" t="s">
        <v>15</v>
      </c>
      <c r="E52" s="49">
        <f>SUM(E48:E50)</f>
        <v>897063842</v>
      </c>
      <c r="G52" s="49">
        <f>SUM(G48:G50)</f>
        <v>0</v>
      </c>
      <c r="H52" s="50"/>
      <c r="I52" s="49">
        <f>E52-G52</f>
        <v>897063842</v>
      </c>
      <c r="K52" s="17" t="str">
        <f>IF(G52=0,"n/a",IF(AND(I52/G52&lt;1,I52/G52&gt;-1),I52/G52,"n/a"))</f>
        <v>n/a</v>
      </c>
      <c r="M52" s="49">
        <f>SUM(M48:M50)</f>
        <v>783514287</v>
      </c>
      <c r="N52" s="50"/>
      <c r="O52" s="49">
        <f>E52-M52</f>
        <v>113549555</v>
      </c>
      <c r="Q52" s="17">
        <f>IF(M52=0,"n/a",IF(AND(O52/M52&lt;1,O52/M52&gt;-1),O52/M52,"n/a"))</f>
        <v>0.14492340073946858</v>
      </c>
    </row>
    <row r="53" spans="2:23" ht="6.9" customHeight="1" x14ac:dyDescent="0.2">
      <c r="E53" s="49"/>
      <c r="G53" s="49"/>
      <c r="I53" s="49"/>
      <c r="K53" s="29"/>
      <c r="M53" s="49"/>
      <c r="O53" s="49"/>
      <c r="Q53" s="29"/>
      <c r="S53" s="34"/>
      <c r="T53" s="34"/>
      <c r="U53" s="34"/>
      <c r="V53" s="34"/>
      <c r="W53" s="34"/>
    </row>
    <row r="54" spans="2:23" ht="12" x14ac:dyDescent="0.25">
      <c r="B54" s="13" t="s">
        <v>39</v>
      </c>
      <c r="E54" s="49"/>
      <c r="G54" s="49"/>
      <c r="H54" s="50"/>
      <c r="I54" s="49"/>
      <c r="K54" s="29"/>
      <c r="M54" s="49"/>
      <c r="N54" s="50"/>
      <c r="O54" s="49"/>
      <c r="Q54" s="29"/>
    </row>
    <row r="55" spans="2:23" x14ac:dyDescent="0.2">
      <c r="C55" s="5" t="s">
        <v>17</v>
      </c>
      <c r="E55" s="48">
        <v>47367624</v>
      </c>
      <c r="G55" s="49">
        <v>898238000</v>
      </c>
      <c r="H55" s="50"/>
      <c r="I55" s="49">
        <f>E55-G55</f>
        <v>-850870376</v>
      </c>
      <c r="K55" s="17">
        <f>IF(G55=0,"n/a",IF(AND(I55/G55&lt;1,I55/G55&gt;-1),I55/G55,"n/a"))</f>
        <v>-0.94726606534125701</v>
      </c>
      <c r="M55" s="48">
        <v>43131210</v>
      </c>
      <c r="N55" s="50"/>
      <c r="O55" s="49">
        <f>E55-M55</f>
        <v>4236414</v>
      </c>
      <c r="Q55" s="17">
        <f>IF(M55=0,"n/a",IF(AND(O55/M55&lt;1,O55/M55&gt;-1),O55/M55,"n/a"))</f>
        <v>9.8221543054321916E-2</v>
      </c>
    </row>
    <row r="56" spans="2:23" x14ac:dyDescent="0.2">
      <c r="C56" s="5" t="s">
        <v>18</v>
      </c>
      <c r="E56" s="51">
        <v>2257808</v>
      </c>
      <c r="G56" s="51">
        <v>0</v>
      </c>
      <c r="H56" s="50"/>
      <c r="I56" s="51">
        <f>E56-G56</f>
        <v>2257808</v>
      </c>
      <c r="K56" s="26" t="str">
        <f>IF(G56=0,"n/a",IF(AND(I56/G56&lt;1,I56/G56&gt;-1),I56/G56,"n/a"))</f>
        <v>n/a</v>
      </c>
      <c r="M56" s="51">
        <v>3091416</v>
      </c>
      <c r="N56" s="50"/>
      <c r="O56" s="51">
        <f>E56-M56</f>
        <v>-833608</v>
      </c>
      <c r="Q56" s="26">
        <f>IF(M56=0,"n/a",IF(AND(O56/M56&lt;1,O56/M56&gt;-1),O56/M56,"n/a"))</f>
        <v>-0.26965248287516141</v>
      </c>
    </row>
    <row r="57" spans="2:23" ht="6.9" customHeight="1" x14ac:dyDescent="0.2">
      <c r="E57" s="49"/>
      <c r="G57" s="49"/>
      <c r="I57" s="49"/>
      <c r="K57" s="29"/>
      <c r="M57" s="49"/>
      <c r="O57" s="49"/>
      <c r="Q57" s="29"/>
      <c r="S57" s="34"/>
      <c r="T57" s="34"/>
      <c r="U57" s="34"/>
      <c r="V57" s="34"/>
      <c r="W57" s="34"/>
    </row>
    <row r="58" spans="2:23" x14ac:dyDescent="0.2">
      <c r="C58" s="5" t="s">
        <v>19</v>
      </c>
      <c r="E58" s="51">
        <f>SUM(E55:E56)</f>
        <v>49625432</v>
      </c>
      <c r="G58" s="51">
        <f>SUM(G55:G56)</f>
        <v>898238000</v>
      </c>
      <c r="H58" s="50"/>
      <c r="I58" s="51">
        <f>E58-G58</f>
        <v>-848612568</v>
      </c>
      <c r="K58" s="26">
        <f>IF(G58=0,"n/a",IF(AND(I58/G58&lt;1,I58/G58&gt;-1),I58/G58,"n/a"))</f>
        <v>-0.94475246872209817</v>
      </c>
      <c r="M58" s="51">
        <f>SUM(M55:M56)</f>
        <v>46222626</v>
      </c>
      <c r="N58" s="50"/>
      <c r="O58" s="51">
        <f>E58-M58</f>
        <v>3402806</v>
      </c>
      <c r="Q58" s="26">
        <f>IF(M58=0,"n/a",IF(AND(O58/M58&lt;1,O58/M58&gt;-1),O58/M58,"n/a"))</f>
        <v>7.3617755944891575E-2</v>
      </c>
    </row>
    <row r="59" spans="2:23" ht="6.9" customHeight="1" x14ac:dyDescent="0.2">
      <c r="E59" s="49"/>
      <c r="G59" s="49"/>
      <c r="I59" s="49"/>
      <c r="K59" s="29"/>
      <c r="M59" s="49"/>
      <c r="O59" s="49"/>
      <c r="Q59" s="29"/>
      <c r="S59" s="34"/>
      <c r="T59" s="34"/>
      <c r="U59" s="34"/>
      <c r="V59" s="34"/>
      <c r="W59" s="34"/>
    </row>
    <row r="60" spans="2:23" x14ac:dyDescent="0.2">
      <c r="C60" s="5" t="s">
        <v>40</v>
      </c>
      <c r="E60" s="49">
        <f>E52+E58</f>
        <v>946689274</v>
      </c>
      <c r="G60" s="49">
        <f>G52+G58</f>
        <v>898238000</v>
      </c>
      <c r="H60" s="50"/>
      <c r="I60" s="49">
        <f>E60-G60</f>
        <v>48451274</v>
      </c>
      <c r="K60" s="17">
        <f>IF(G60=0,"n/a",IF(AND(I60/G60&lt;1,I60/G60&gt;-1),I60/G60,"n/a"))</f>
        <v>5.3940352111578445E-2</v>
      </c>
      <c r="M60" s="49">
        <f>M52+M58</f>
        <v>829736913</v>
      </c>
      <c r="N60" s="50"/>
      <c r="O60" s="49">
        <f>E60-M60</f>
        <v>116952361</v>
      </c>
      <c r="Q60" s="17">
        <f>IF(M60=0,"n/a",IF(AND(O60/M60&lt;1,O60/M60&gt;-1),O60/M60,"n/a"))</f>
        <v>0.14095113664058478</v>
      </c>
    </row>
    <row r="61" spans="2:23" ht="6.9" customHeight="1" x14ac:dyDescent="0.2">
      <c r="E61" s="49"/>
      <c r="G61" s="49"/>
      <c r="I61" s="49"/>
      <c r="K61" s="29"/>
      <c r="M61" s="49"/>
      <c r="O61" s="49"/>
      <c r="Q61" s="29"/>
      <c r="S61" s="34"/>
      <c r="T61" s="34"/>
      <c r="U61" s="34"/>
      <c r="V61" s="34"/>
      <c r="W61" s="34"/>
    </row>
    <row r="62" spans="2:23" ht="12" x14ac:dyDescent="0.25">
      <c r="B62" s="13" t="s">
        <v>41</v>
      </c>
      <c r="E62" s="49"/>
      <c r="G62" s="49"/>
      <c r="H62" s="50"/>
      <c r="I62" s="49"/>
      <c r="K62" s="29"/>
      <c r="M62" s="49"/>
      <c r="N62" s="50"/>
      <c r="O62" s="49"/>
      <c r="Q62" s="29"/>
    </row>
    <row r="63" spans="2:23" x14ac:dyDescent="0.2">
      <c r="C63" s="5" t="s">
        <v>22</v>
      </c>
      <c r="E63" s="48">
        <v>52639895</v>
      </c>
      <c r="G63" s="49">
        <v>946030000</v>
      </c>
      <c r="H63" s="50"/>
      <c r="I63" s="49">
        <f>E63-G63</f>
        <v>-893390105</v>
      </c>
      <c r="K63" s="17">
        <f>IF(G63=0,"n/a",IF(AND(I63/G63&lt;1,I63/G63&gt;-1),I63/G63,"n/a"))</f>
        <v>-0.94435705527308855</v>
      </c>
      <c r="M63" s="48">
        <v>51875966</v>
      </c>
      <c r="N63" s="50"/>
      <c r="O63" s="49">
        <f>E63-M63</f>
        <v>763929</v>
      </c>
      <c r="Q63" s="17">
        <f>IF(M63=0,"n/a",IF(AND(O63/M63&lt;1,O63/M63&gt;-1),O63/M63,"n/a"))</f>
        <v>1.4726067944450423E-2</v>
      </c>
    </row>
    <row r="64" spans="2:23" x14ac:dyDescent="0.2">
      <c r="C64" s="5" t="s">
        <v>23</v>
      </c>
      <c r="E64" s="51">
        <v>180578006</v>
      </c>
      <c r="G64" s="51">
        <v>0</v>
      </c>
      <c r="H64" s="50"/>
      <c r="I64" s="51">
        <f>E64-G64</f>
        <v>180578006</v>
      </c>
      <c r="K64" s="26" t="str">
        <f>IF(G64=0,"n/a",IF(AND(I64/G64&lt;1,I64/G64&gt;-1),I64/G64,"n/a"))</f>
        <v>n/a</v>
      </c>
      <c r="M64" s="51">
        <v>177952318</v>
      </c>
      <c r="N64" s="50"/>
      <c r="O64" s="51">
        <f>E64-M64</f>
        <v>2625688</v>
      </c>
      <c r="Q64" s="26">
        <f>IF(M64=0,"n/a",IF(AND(O64/M64&lt;1,O64/M64&gt;-1),O64/M64,"n/a"))</f>
        <v>1.4755008698453706E-2</v>
      </c>
    </row>
    <row r="65" spans="1:23" ht="6.9" customHeight="1" x14ac:dyDescent="0.2">
      <c r="E65" s="49"/>
      <c r="G65" s="49"/>
      <c r="I65" s="49"/>
      <c r="K65" s="29"/>
      <c r="M65" s="49"/>
      <c r="O65" s="49"/>
      <c r="Q65" s="29"/>
      <c r="S65" s="34"/>
      <c r="T65" s="34"/>
      <c r="U65" s="34"/>
      <c r="V65" s="34"/>
      <c r="W65" s="34"/>
    </row>
    <row r="66" spans="1:23" x14ac:dyDescent="0.2">
      <c r="C66" s="5" t="s">
        <v>24</v>
      </c>
      <c r="E66" s="51">
        <f>SUM(E63:E64)</f>
        <v>233217901</v>
      </c>
      <c r="G66" s="51">
        <f>SUM(G63:G64)</f>
        <v>946030000</v>
      </c>
      <c r="H66" s="50"/>
      <c r="I66" s="51">
        <f>E66-G66</f>
        <v>-712812099</v>
      </c>
      <c r="K66" s="26">
        <f>IF(G66=0,"n/a",IF(AND(I66/G66&lt;1,I66/G66&gt;-1),I66/G66,"n/a"))</f>
        <v>-0.75347726710569429</v>
      </c>
      <c r="M66" s="51">
        <f>SUM(M63:M64)</f>
        <v>229828284</v>
      </c>
      <c r="N66" s="50"/>
      <c r="O66" s="51">
        <f>E66-M66</f>
        <v>3389617</v>
      </c>
      <c r="Q66" s="26">
        <f>IF(M66=0,"n/a",IF(AND(O66/M66&lt;1,O66/M66&gt;-1),O66/M66,"n/a"))</f>
        <v>1.4748476301550422E-2</v>
      </c>
    </row>
    <row r="67" spans="1:23" ht="6.9" customHeight="1" x14ac:dyDescent="0.2">
      <c r="E67" s="49"/>
      <c r="G67" s="49"/>
      <c r="I67" s="49"/>
      <c r="K67" s="29"/>
      <c r="M67" s="49"/>
      <c r="O67" s="49"/>
      <c r="Q67" s="29"/>
      <c r="S67" s="34"/>
      <c r="T67" s="34"/>
      <c r="U67" s="34"/>
      <c r="V67" s="34"/>
      <c r="W67" s="34"/>
    </row>
    <row r="68" spans="1:23" ht="12" thickBot="1" x14ac:dyDescent="0.25">
      <c r="C68" s="5" t="s">
        <v>42</v>
      </c>
      <c r="E68" s="52">
        <f>E60+E66</f>
        <v>1179907175</v>
      </c>
      <c r="G68" s="52">
        <f>G60+G66</f>
        <v>1844268000</v>
      </c>
      <c r="H68" s="50"/>
      <c r="I68" s="52">
        <f>E68-G68</f>
        <v>-664360825</v>
      </c>
      <c r="K68" s="40">
        <f>IF(G68=0,"n/a",IF(AND(I68/G68&lt;1,I68/G68&gt;-1),I68/G68,"n/a"))</f>
        <v>-0.36023008857714822</v>
      </c>
      <c r="M68" s="52">
        <f>M60+M66</f>
        <v>1059565197</v>
      </c>
      <c r="N68" s="50"/>
      <c r="O68" s="52">
        <f>E68-M68</f>
        <v>120341978</v>
      </c>
      <c r="Q68" s="40">
        <f>IF(M68=0,"n/a",IF(AND(O68/M68&lt;1,O68/M68&gt;-1),O68/M68,"n/a"))</f>
        <v>0.11357675614556827</v>
      </c>
    </row>
    <row r="69" spans="1:23" ht="12" thickTop="1" x14ac:dyDescent="0.2"/>
    <row r="70" spans="1:23" ht="13.2" x14ac:dyDescent="0.25">
      <c r="A70" s="5" t="s">
        <v>3</v>
      </c>
      <c r="C70" s="71"/>
      <c r="D70" s="72"/>
      <c r="E70" s="72"/>
      <c r="F70" s="72"/>
      <c r="G70" s="72"/>
      <c r="H70" s="72"/>
      <c r="I70" s="72"/>
      <c r="J70" s="72"/>
      <c r="K70" s="72"/>
      <c r="L70" s="72"/>
      <c r="M70" s="72"/>
      <c r="N70" s="72"/>
      <c r="O70" s="72"/>
      <c r="P70" s="72"/>
      <c r="Q70" s="72"/>
      <c r="R70" s="72"/>
      <c r="S70" s="72"/>
      <c r="T70" s="72"/>
    </row>
    <row r="71" spans="1:23" x14ac:dyDescent="0.2">
      <c r="A71" s="5" t="s">
        <v>3</v>
      </c>
    </row>
    <row r="72" spans="1:23" x14ac:dyDescent="0.2">
      <c r="A72" s="5" t="s">
        <v>3</v>
      </c>
    </row>
    <row r="73" spans="1:23" x14ac:dyDescent="0.2">
      <c r="A73" s="5" t="s">
        <v>3</v>
      </c>
    </row>
    <row r="74" spans="1:23" x14ac:dyDescent="0.2">
      <c r="A74" s="5" t="s">
        <v>3</v>
      </c>
    </row>
    <row r="75" spans="1:23" x14ac:dyDescent="0.2">
      <c r="A75" s="5" t="s">
        <v>3</v>
      </c>
    </row>
    <row r="76" spans="1:23" x14ac:dyDescent="0.2">
      <c r="A76" s="5" t="s">
        <v>3</v>
      </c>
    </row>
    <row r="77" spans="1:23" x14ac:dyDescent="0.2">
      <c r="A77" s="5" t="s">
        <v>3</v>
      </c>
    </row>
    <row r="78" spans="1:23" x14ac:dyDescent="0.2">
      <c r="A78" s="5" t="s">
        <v>3</v>
      </c>
    </row>
    <row r="79" spans="1:23" x14ac:dyDescent="0.2">
      <c r="A79" s="5" t="s">
        <v>3</v>
      </c>
    </row>
    <row r="80" spans="1:23" x14ac:dyDescent="0.2">
      <c r="A80" s="5" t="s">
        <v>3</v>
      </c>
    </row>
    <row r="81" spans="1:1" x14ac:dyDescent="0.2">
      <c r="A81" s="5" t="s">
        <v>3</v>
      </c>
    </row>
    <row r="82" spans="1:1" x14ac:dyDescent="0.2">
      <c r="A82" s="5" t="s">
        <v>3</v>
      </c>
    </row>
    <row r="83" spans="1:1" x14ac:dyDescent="0.2">
      <c r="A83" s="5" t="s">
        <v>3</v>
      </c>
    </row>
    <row r="84" spans="1:1" x14ac:dyDescent="0.2">
      <c r="A84" s="5" t="s">
        <v>3</v>
      </c>
    </row>
  </sheetData>
  <mergeCells count="8">
    <mergeCell ref="S6:W6"/>
    <mergeCell ref="C70:T70"/>
    <mergeCell ref="E1:Q1"/>
    <mergeCell ref="E2:Q2"/>
    <mergeCell ref="E3:Q3"/>
    <mergeCell ref="E4:Q4"/>
    <mergeCell ref="I6:K6"/>
    <mergeCell ref="O6:Q6"/>
  </mergeCells>
  <printOptions horizontalCentered="1"/>
  <pageMargins left="0.25" right="0.25" top="0.25" bottom="0.39" header="0" footer="0"/>
  <pageSetup scale="74" orientation="landscape" r:id="rId1"/>
  <headerFooter alignWithMargins="0">
    <oddFooter>&amp;C6c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42BA6AF22F406448A8649E0BE8202519" ma:contentTypeVersion="104" ma:contentTypeDescription="" ma:contentTypeScope="" ma:versionID="1bb343ef30315b46bac47112e9d49a05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73172a68e7f9fac6748cf5da6db34b2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Initial Filing</DocumentSetType>
    <Visibility xmlns="dc463f71-b30c-4ab2-9473-d307f9d35888" xsi:nil="true"/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150</IndustryCode>
    <CaseStatus xmlns="dc463f71-b30c-4ab2-9473-d307f9d35888">Closed</CaseStatus>
    <OpenedDate xmlns="dc463f71-b30c-4ab2-9473-d307f9d35888">2017-11-14T08:00:00+00:00</OpenedDate>
    <Date1 xmlns="dc463f71-b30c-4ab2-9473-d307f9d35888">2017-11-14T08:00:00+00:00</Date1>
    <IsDocumentOrder xmlns="dc463f71-b30c-4ab2-9473-d307f9d35888" xsi:nil="true"/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171123</DocketNumber>
    <DelegatedOrder xmlns="dc463f71-b30c-4ab2-9473-d307f9d35888">false</DelegatedOrder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F63C6C62-94F1-4C16-9A84-E9476132407B}"/>
</file>

<file path=customXml/itemProps2.xml><?xml version="1.0" encoding="utf-8"?>
<ds:datastoreItem xmlns:ds="http://schemas.openxmlformats.org/officeDocument/2006/customXml" ds:itemID="{98504F80-A711-4E1A-B7C6-E2CC78962088}"/>
</file>

<file path=customXml/itemProps3.xml><?xml version="1.0" encoding="utf-8"?>
<ds:datastoreItem xmlns:ds="http://schemas.openxmlformats.org/officeDocument/2006/customXml" ds:itemID="{82FEF152-949D-460E-ADA8-784630FD6F96}"/>
</file>

<file path=customXml/itemProps4.xml><?xml version="1.0" encoding="utf-8"?>
<ds:datastoreItem xmlns:ds="http://schemas.openxmlformats.org/officeDocument/2006/customXml" ds:itemID="{8A2D898B-55B4-44B1-BE07-4B81974102B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SOG 7-2017</vt:lpstr>
      <vt:lpstr>SOG 8-2017</vt:lpstr>
      <vt:lpstr>SOG 9-2017</vt:lpstr>
      <vt:lpstr>SOG 12ME 9-2017</vt:lpstr>
      <vt:lpstr>'SOG 12ME 9-2017'!Print_Area</vt:lpstr>
      <vt:lpstr>'SOG 7-2017'!Print_Area</vt:lpstr>
      <vt:lpstr>'SOG 8-2017'!Print_Area</vt:lpstr>
      <vt:lpstr>'SOG 9-2017'!Print_Area</vt:lpstr>
    </vt:vector>
  </TitlesOfParts>
  <Company>Puget Sound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Puget Sound Energy</dc:creator>
  <cp:lastModifiedBy>Puget Sound Energy</cp:lastModifiedBy>
  <dcterms:created xsi:type="dcterms:W3CDTF">2017-11-10T22:34:15Z</dcterms:created>
  <dcterms:modified xsi:type="dcterms:W3CDTF">2017-11-13T22:36:00Z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0x0101006E56B4D1795A2E4DB2F0B01679ED314A0042BA6AF22F406448A8649E0BE8202519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