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5. Friday\TG-171025 American\"/>
    </mc:Choice>
  </mc:AlternateContent>
  <bookViews>
    <workbookView xWindow="375" yWindow="0" windowWidth="10230" windowHeight="7005" tabRatio="777"/>
  </bookViews>
  <sheets>
    <sheet name="Check Sheet" sheetId="1" r:id="rId1"/>
    <sheet name="Item 100, pg 23 " sheetId="2" r:id="rId2"/>
    <sheet name="Item 105, pg 27" sheetId="4" r:id="rId3"/>
    <sheet name="Item 105, pg 29" sheetId="6" r:id="rId4"/>
    <sheet name="Item 245, pg 42" sheetId="7" r:id="rId5"/>
  </sheets>
  <definedNames>
    <definedName name="_xlnm.Print_Area" localSheetId="3">'Item 105, pg 29'!$A$1:$J$49</definedName>
  </definedNames>
  <calcPr calcId="152511"/>
</workbook>
</file>

<file path=xl/calcChain.xml><?xml version="1.0" encoding="utf-8"?>
<calcChain xmlns="http://schemas.openxmlformats.org/spreadsheetml/2006/main">
  <c r="N19" i="4" l="1"/>
  <c r="N17" i="4" l="1"/>
  <c r="N34" i="2" l="1"/>
  <c r="N32" i="2"/>
  <c r="N30" i="2"/>
  <c r="N28" i="2"/>
  <c r="N15" i="4" l="1"/>
  <c r="C25" i="4"/>
  <c r="C23" i="4"/>
  <c r="N24" i="2"/>
  <c r="C36" i="2"/>
  <c r="P29" i="2"/>
  <c r="R29" i="2" s="1"/>
  <c r="R26" i="2"/>
  <c r="C34" i="2"/>
  <c r="C32" i="2"/>
  <c r="D17" i="7"/>
  <c r="D19" i="7" s="1"/>
  <c r="C21" i="4"/>
  <c r="P21" i="4"/>
  <c r="N21" i="4"/>
  <c r="C19" i="4"/>
  <c r="C17" i="4"/>
  <c r="I16" i="4"/>
  <c r="I15" i="4"/>
  <c r="T15" i="4" s="1"/>
  <c r="T20" i="4" s="1"/>
  <c r="E15" i="4"/>
  <c r="E16" i="4" s="1"/>
  <c r="P23" i="4" s="1"/>
  <c r="R23" i="4" s="1"/>
  <c r="C15" i="4"/>
  <c r="G15" i="4" s="1"/>
  <c r="T14" i="4"/>
  <c r="T19" i="4" s="1"/>
  <c r="P14" i="4"/>
  <c r="P15" i="4" s="1"/>
  <c r="P16" i="4" s="1"/>
  <c r="G14" i="4"/>
  <c r="C30" i="2"/>
  <c r="C28" i="2"/>
  <c r="P27" i="2"/>
  <c r="R27" i="2" s="1"/>
  <c r="P26" i="2"/>
  <c r="C26" i="2"/>
  <c r="P25" i="2"/>
  <c r="R25" i="2" s="1"/>
  <c r="P24" i="2"/>
  <c r="E24" i="2"/>
  <c r="E25" i="2" s="1"/>
  <c r="C24" i="2"/>
  <c r="P23" i="2"/>
  <c r="R23" i="2" s="1"/>
  <c r="G23" i="2"/>
  <c r="I17" i="4" l="1"/>
  <c r="T16" i="4"/>
  <c r="P17" i="4"/>
  <c r="R17" i="4" s="1"/>
  <c r="R16" i="4"/>
  <c r="P22" i="4"/>
  <c r="R22" i="4" s="1"/>
  <c r="R14" i="4"/>
  <c r="R24" i="2"/>
  <c r="R21" i="4"/>
  <c r="G24" i="2"/>
  <c r="P28" i="2"/>
  <c r="R28" i="2" s="1"/>
  <c r="R15" i="4"/>
  <c r="P18" i="4"/>
  <c r="R18" i="4" s="1"/>
  <c r="G16" i="4"/>
  <c r="E17" i="4"/>
  <c r="E18" i="4" s="1"/>
  <c r="T18" i="4"/>
  <c r="T21" i="4" s="1"/>
  <c r="T22" i="4" s="1"/>
  <c r="T23" i="4" s="1"/>
  <c r="T25" i="4" s="1"/>
  <c r="E26" i="2"/>
  <c r="P30" i="2" s="1"/>
  <c r="R30" i="2" s="1"/>
  <c r="G25" i="2"/>
  <c r="G17" i="4" l="1"/>
  <c r="I18" i="4"/>
  <c r="I19" i="4" s="1"/>
  <c r="I20" i="4" s="1"/>
  <c r="I21" i="4" s="1"/>
  <c r="I22" i="4" s="1"/>
  <c r="I23" i="4" s="1"/>
  <c r="I24" i="4" s="1"/>
  <c r="I25" i="4" s="1"/>
  <c r="T17" i="4"/>
  <c r="P19" i="4"/>
  <c r="R19" i="4" s="1"/>
  <c r="E19" i="4"/>
  <c r="G18" i="4"/>
  <c r="E27" i="2"/>
  <c r="P31" i="2" s="1"/>
  <c r="R31" i="2" s="1"/>
  <c r="G26" i="2"/>
  <c r="E20" i="4" l="1"/>
  <c r="G19" i="4"/>
  <c r="P20" i="4"/>
  <c r="R20" i="4" s="1"/>
  <c r="E28" i="2"/>
  <c r="P32" i="2" s="1"/>
  <c r="R32" i="2" s="1"/>
  <c r="G27" i="2"/>
  <c r="E21" i="4" l="1"/>
  <c r="G20" i="4"/>
  <c r="E29" i="2"/>
  <c r="P33" i="2" s="1"/>
  <c r="R33" i="2" s="1"/>
  <c r="G28" i="2"/>
  <c r="G21" i="4" l="1"/>
  <c r="E22" i="4"/>
  <c r="E30" i="2"/>
  <c r="P34" i="2" s="1"/>
  <c r="R34" i="2" s="1"/>
  <c r="G29" i="2"/>
  <c r="E23" i="4" l="1"/>
  <c r="G22" i="4"/>
  <c r="E31" i="2"/>
  <c r="G30" i="2"/>
  <c r="P37" i="2" l="1"/>
  <c r="R37" i="2" s="1"/>
  <c r="P35" i="2"/>
  <c r="R35" i="2" s="1"/>
  <c r="E24" i="4"/>
  <c r="G23" i="4"/>
  <c r="G31" i="2"/>
  <c r="E32" i="2"/>
  <c r="E25" i="4" l="1"/>
  <c r="G25" i="4" s="1"/>
  <c r="G24" i="4"/>
  <c r="P38" i="2"/>
  <c r="R38" i="2" s="1"/>
  <c r="P36" i="2"/>
  <c r="R36" i="2" s="1"/>
  <c r="E33" i="2"/>
  <c r="G32" i="2"/>
  <c r="E34" i="2" l="1"/>
  <c r="G33" i="2"/>
  <c r="E37" i="2" l="1"/>
  <c r="E35" i="2"/>
  <c r="G37" i="2"/>
  <c r="G34" i="2"/>
  <c r="E36" i="2" l="1"/>
  <c r="G36" i="2" s="1"/>
  <c r="G35" i="2"/>
</calcChain>
</file>

<file path=xl/sharedStrings.xml><?xml version="1.0" encoding="utf-8"?>
<sst xmlns="http://schemas.openxmlformats.org/spreadsheetml/2006/main" count="465" uniqueCount="161">
  <si>
    <t>Tariff No.</t>
  </si>
  <si>
    <t xml:space="preserve"> </t>
  </si>
  <si>
    <t>Revised Page No.</t>
  </si>
  <si>
    <t>Company Name/Permit Number: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</si>
  <si>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</si>
  <si>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</si>
  <si>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</si>
  <si>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</si>
  <si>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</si>
  <si>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</si>
  <si>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</si>
  <si>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</si>
  <si>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</si>
  <si>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</si>
  <si>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</si>
  <si>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</si>
  <si>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</si>
  <si>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</si>
  <si>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</si>
  <si>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</si>
  <si>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</si>
  <si>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</si>
  <si>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</si>
  <si>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</si>
  <si>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</si>
  <si>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</si>
  <si>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</si>
  <si>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</si>
  <si>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</si>
  <si>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</si>
  <si>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</si>
  <si>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</si>
  <si>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</si>
  <si>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</si>
  <si>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</si>
  <si>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</si>
  <si>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</si>
  <si>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</si>
  <si>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</si>
  <si>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</si>
  <si>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</si>
  <si>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</si>
  <si>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</si>
  <si>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</si>
  <si>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</si>
  <si>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</si>
  <si>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</si>
  <si>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</si>
  <si>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</si>
  <si>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</si>
  <si>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</si>
  <si>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</si>
  <si>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</si>
  <si>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WG-R</t>
  </si>
  <si>
    <t>WG-NR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</si>
  <si>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</si>
  <si>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</si>
  <si>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</si>
  <si>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</si>
  <si>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</si>
  <si>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</si>
  <si>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</si>
  <si>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</si>
  <si>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</si>
  <si>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</si>
  <si>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</si>
  <si>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</si>
  <si>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</si>
  <si>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</si>
  <si>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</si>
  <si>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</si>
  <si>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</si>
  <si>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</si>
  <si>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</si>
  <si>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</si>
  <si>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</si>
  <si>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</si>
  <si>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</si>
  <si>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</si>
  <si>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</si>
  <si>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</si>
  <si>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</si>
  <si>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</si>
  <si>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</si>
  <si>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</si>
  <si>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</si>
  <si>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</si>
  <si>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</si>
  <si>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</si>
  <si>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</si>
  <si>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</si>
  <si>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</si>
  <si>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</si>
  <si>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</si>
  <si>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</si>
  <si>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</si>
  <si>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</si>
  <si>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</si>
  <si>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</si>
  <si>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</si>
  <si>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</si>
  <si>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</si>
  <si>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</si>
  <si>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</si>
  <si>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</si>
  <si>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</si>
  <si>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</si>
  <si>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</si>
  <si>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</si>
  <si>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</si>
  <si>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</si>
  <si>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</si>
  <si>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</si>
  <si>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</si>
  <si>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</si>
  <si>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</si>
  <si>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</si>
  <si>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</si>
  <si>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</si>
  <si>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</si>
  <si>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</si>
  <si>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</si>
  <si>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</si>
  <si>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</si>
  <si>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</si>
  <si>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</si>
  <si>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</si>
  <si>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</si>
  <si>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20-gallon cart</t>
  </si>
  <si>
    <t>35-gallon cart</t>
  </si>
  <si>
    <t>95-gallon cart</t>
  </si>
  <si>
    <t>20-gal cart</t>
  </si>
  <si>
    <t>95 gal cart</t>
  </si>
  <si>
    <t>35 gal cart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</si>
  <si>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</si>
  <si>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</si>
  <si>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</si>
  <si>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</si>
  <si>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</si>
  <si>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</si>
  <si>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</si>
  <si>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</si>
  <si>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</si>
  <si>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65-gallon cart</t>
  </si>
  <si>
    <t>65-gallon cart per unit</t>
  </si>
  <si>
    <t>(A)</t>
  </si>
  <si>
    <t>Recycling Charge</t>
  </si>
  <si>
    <t>65 gal cart</t>
  </si>
  <si>
    <t>32 gal can*</t>
  </si>
  <si>
    <t>32 gallon can *</t>
  </si>
  <si>
    <t>32-gallon can or unit*</t>
  </si>
  <si>
    <t>20-gallon can or unit*</t>
  </si>
  <si>
    <t>20-gallon cart per unit</t>
  </si>
  <si>
    <t xml:space="preserve">per pick up </t>
  </si>
  <si>
    <t>per month</t>
  </si>
  <si>
    <t>$3.53 (A)</t>
  </si>
  <si>
    <t>$4.39 (A)</t>
  </si>
  <si>
    <t>$6.58 (A)</t>
  </si>
  <si>
    <t>$9.20 (A)</t>
  </si>
  <si>
    <t>Occasional extra units shall be charged at $4.26 per unit.</t>
  </si>
  <si>
    <t>American Disposal Co., Inc  G-87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</si>
</sst>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1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1" fillId="0" borderId="4" xfId="0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8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8" fontId="1" fillId="0" borderId="13" xfId="0" applyNumberFormat="1" applyFont="1" applyBorder="1" applyAlignment="1">
      <alignment horizontal="center"/>
    </xf>
    <xf numFmtId="8" fontId="1" fillId="0" borderId="14" xfId="0" applyNumberFormat="1" applyFont="1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M16" sqref="M16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7" bestFit="1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4</v>
      </c>
      <c r="H2" s="185" t="s">
        <v>2</v>
      </c>
      <c r="I2" s="185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160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4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185" t="s">
        <v>5</v>
      </c>
      <c r="D7" s="185"/>
      <c r="E7" s="185"/>
      <c r="F7" s="185"/>
      <c r="G7" s="185"/>
      <c r="H7" s="185"/>
      <c r="I7" s="7"/>
      <c r="J7" s="9"/>
    </row>
    <row r="8" spans="1:10" x14ac:dyDescent="0.2">
      <c r="A8" s="5"/>
      <c r="B8" s="7" t="s">
        <v>6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7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8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9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10</v>
      </c>
      <c r="C13" s="16" t="s">
        <v>11</v>
      </c>
      <c r="D13" s="7"/>
      <c r="E13" s="15" t="s">
        <v>10</v>
      </c>
      <c r="F13" s="16" t="s">
        <v>11</v>
      </c>
      <c r="G13" s="7"/>
      <c r="H13" s="15" t="s">
        <v>10</v>
      </c>
      <c r="I13" s="16" t="s">
        <v>11</v>
      </c>
      <c r="J13" s="9"/>
    </row>
    <row r="14" spans="1:10" x14ac:dyDescent="0.2">
      <c r="A14" s="5"/>
      <c r="B14" s="17" t="s">
        <v>12</v>
      </c>
      <c r="C14" s="18" t="s">
        <v>13</v>
      </c>
      <c r="D14" s="7"/>
      <c r="E14" s="17" t="s">
        <v>12</v>
      </c>
      <c r="F14" s="18" t="s">
        <v>13</v>
      </c>
      <c r="G14" s="7"/>
      <c r="H14" s="17" t="s">
        <v>12</v>
      </c>
      <c r="I14" s="18" t="s">
        <v>13</v>
      </c>
      <c r="J14" s="9"/>
    </row>
    <row r="15" spans="1:10" x14ac:dyDescent="0.2">
      <c r="A15" s="5"/>
      <c r="B15" s="19" t="s">
        <v>14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15</v>
      </c>
      <c r="C16" s="20">
        <v>4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16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17</v>
      </c>
      <c r="C18" s="20">
        <v>0</v>
      </c>
      <c r="D18" s="14"/>
      <c r="E18" s="21">
        <v>27</v>
      </c>
      <c r="F18" s="20">
        <v>4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17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18</v>
      </c>
      <c r="C20" s="20">
        <v>0</v>
      </c>
      <c r="D20" s="14"/>
      <c r="E20" s="21">
        <v>29</v>
      </c>
      <c r="F20" s="20">
        <v>4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1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3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4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19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20</v>
      </c>
      <c r="F45" s="7"/>
      <c r="G45" s="10" t="s">
        <v>21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22</v>
      </c>
      <c r="B50" s="7" t="s">
        <v>23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24</v>
      </c>
      <c r="B52" s="27">
        <v>43012</v>
      </c>
      <c r="C52" s="12"/>
      <c r="D52" s="12"/>
      <c r="E52" s="12"/>
      <c r="F52" s="12"/>
      <c r="G52" s="12"/>
      <c r="H52" s="12" t="s">
        <v>25</v>
      </c>
      <c r="I52" s="12"/>
      <c r="J52" s="28">
        <v>43059</v>
      </c>
    </row>
    <row r="53" spans="1:10" x14ac:dyDescent="0.2">
      <c r="A53" s="186" t="s">
        <v>26</v>
      </c>
      <c r="B53" s="187"/>
      <c r="C53" s="187"/>
      <c r="D53" s="187"/>
      <c r="E53" s="187"/>
      <c r="F53" s="187"/>
      <c r="G53" s="187"/>
      <c r="H53" s="187"/>
      <c r="I53" s="187"/>
      <c r="J53" s="188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27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topLeftCell="A40" zoomScaleNormal="100" workbookViewId="0">
      <selection activeCell="J19" sqref="J19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7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4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160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189" t="s">
        <v>28</v>
      </c>
      <c r="B6" s="190"/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36"/>
    </row>
    <row r="7" spans="1:21" x14ac:dyDescent="0.2">
      <c r="A7" s="40" t="s">
        <v>29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32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34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35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37</v>
      </c>
      <c r="B18" s="33"/>
      <c r="C18" s="33"/>
      <c r="D18" s="33"/>
      <c r="E18" s="33" t="s">
        <v>38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39</v>
      </c>
      <c r="B20" s="50" t="s">
        <v>40</v>
      </c>
      <c r="C20" s="51" t="s">
        <v>41</v>
      </c>
      <c r="D20" s="52"/>
      <c r="E20" s="53" t="s">
        <v>42</v>
      </c>
      <c r="F20" s="54"/>
      <c r="G20" s="51" t="s">
        <v>43</v>
      </c>
      <c r="H20" s="54"/>
      <c r="I20" s="51" t="s">
        <v>44</v>
      </c>
      <c r="J20" s="54"/>
      <c r="K20" s="55"/>
      <c r="L20" s="50" t="s">
        <v>39</v>
      </c>
      <c r="M20" s="50" t="s">
        <v>40</v>
      </c>
      <c r="N20" s="51" t="s">
        <v>41</v>
      </c>
      <c r="O20" s="54"/>
      <c r="P20" s="53" t="s">
        <v>42</v>
      </c>
      <c r="Q20" s="54"/>
      <c r="R20" s="51" t="s">
        <v>43</v>
      </c>
      <c r="S20" s="54"/>
      <c r="T20" s="51" t="s">
        <v>45</v>
      </c>
      <c r="U20" s="54"/>
    </row>
    <row r="21" spans="1:21" x14ac:dyDescent="0.2">
      <c r="A21" s="56" t="s">
        <v>46</v>
      </c>
      <c r="B21" s="56" t="s">
        <v>47</v>
      </c>
      <c r="C21" s="57" t="s">
        <v>48</v>
      </c>
      <c r="D21" s="52"/>
      <c r="E21" s="55" t="s">
        <v>48</v>
      </c>
      <c r="F21" s="52"/>
      <c r="G21" s="57" t="s">
        <v>49</v>
      </c>
      <c r="H21" s="52"/>
      <c r="I21" s="57" t="s">
        <v>48</v>
      </c>
      <c r="J21" s="52"/>
      <c r="K21" s="55"/>
      <c r="L21" s="56" t="s">
        <v>46</v>
      </c>
      <c r="M21" s="56" t="s">
        <v>47</v>
      </c>
      <c r="N21" s="57" t="s">
        <v>48</v>
      </c>
      <c r="O21" s="52"/>
      <c r="P21" s="55" t="s">
        <v>48</v>
      </c>
      <c r="Q21" s="52"/>
      <c r="R21" s="57" t="s">
        <v>49</v>
      </c>
      <c r="S21" s="52"/>
      <c r="T21" s="57" t="s">
        <v>48</v>
      </c>
      <c r="U21" s="52"/>
    </row>
    <row r="22" spans="1:21" x14ac:dyDescent="0.2">
      <c r="A22" s="58" t="s">
        <v>50</v>
      </c>
      <c r="B22" s="58" t="s">
        <v>48</v>
      </c>
      <c r="C22" s="59" t="s">
        <v>51</v>
      </c>
      <c r="D22" s="60"/>
      <c r="E22" s="61" t="s">
        <v>51</v>
      </c>
      <c r="F22" s="60"/>
      <c r="G22" s="59" t="s">
        <v>52</v>
      </c>
      <c r="H22" s="60"/>
      <c r="I22" s="59" t="s">
        <v>51</v>
      </c>
      <c r="J22" s="60"/>
      <c r="K22" s="55"/>
      <c r="L22" s="58" t="s">
        <v>50</v>
      </c>
      <c r="M22" s="58" t="s">
        <v>48</v>
      </c>
      <c r="N22" s="59" t="s">
        <v>51</v>
      </c>
      <c r="O22" s="60"/>
      <c r="P22" s="61" t="s">
        <v>51</v>
      </c>
      <c r="Q22" s="52"/>
      <c r="R22" s="59" t="s">
        <v>52</v>
      </c>
      <c r="S22" s="60"/>
      <c r="T22" s="59" t="s">
        <v>51</v>
      </c>
      <c r="U22" s="60"/>
    </row>
    <row r="23" spans="1:21" x14ac:dyDescent="0.2">
      <c r="A23" s="62" t="s">
        <v>136</v>
      </c>
      <c r="B23" s="63" t="s">
        <v>53</v>
      </c>
      <c r="C23" s="64">
        <v>13.71</v>
      </c>
      <c r="D23" s="65"/>
      <c r="E23" s="66">
        <v>7.14</v>
      </c>
      <c r="F23" s="67"/>
      <c r="G23" s="68">
        <f>+C23+E23</f>
        <v>20.85</v>
      </c>
      <c r="H23" s="65"/>
      <c r="I23" s="69">
        <v>6.18</v>
      </c>
      <c r="J23" s="65"/>
      <c r="K23" s="33"/>
      <c r="L23" s="19" t="s">
        <v>55</v>
      </c>
      <c r="M23" s="63" t="s">
        <v>53</v>
      </c>
      <c r="N23" s="75">
        <v>33.590000000000003</v>
      </c>
      <c r="O23" s="65"/>
      <c r="P23" s="70">
        <f>E23</f>
        <v>7.14</v>
      </c>
      <c r="Q23" s="67"/>
      <c r="R23" s="66">
        <f>+N23+P23</f>
        <v>40.730000000000004</v>
      </c>
      <c r="S23" s="65"/>
      <c r="T23" s="69">
        <v>6.18</v>
      </c>
      <c r="U23" s="65"/>
    </row>
    <row r="24" spans="1:21" x14ac:dyDescent="0.2">
      <c r="A24" s="62" t="s">
        <v>136</v>
      </c>
      <c r="B24" s="63" t="s">
        <v>54</v>
      </c>
      <c r="C24" s="71">
        <f>C23+1</f>
        <v>14.71</v>
      </c>
      <c r="D24" s="65"/>
      <c r="E24" s="72">
        <f>E23</f>
        <v>7.14</v>
      </c>
      <c r="F24" s="67"/>
      <c r="G24" s="71">
        <f>C24+E24</f>
        <v>21.85</v>
      </c>
      <c r="H24" s="65"/>
      <c r="I24" s="78">
        <v>6.18</v>
      </c>
      <c r="J24" s="65"/>
      <c r="K24" s="33"/>
      <c r="L24" s="19" t="s">
        <v>55</v>
      </c>
      <c r="M24" s="63" t="s">
        <v>54</v>
      </c>
      <c r="N24" s="75">
        <f>N23+1</f>
        <v>34.590000000000003</v>
      </c>
      <c r="O24" s="65"/>
      <c r="P24" s="74">
        <f>E23</f>
        <v>7.14</v>
      </c>
      <c r="Q24" s="67"/>
      <c r="R24" s="72">
        <f t="shared" ref="R24:R27" si="0">N24+P24</f>
        <v>41.730000000000004</v>
      </c>
      <c r="S24" s="65"/>
      <c r="T24" s="78">
        <v>6.18</v>
      </c>
      <c r="U24" s="65"/>
    </row>
    <row r="25" spans="1:21" x14ac:dyDescent="0.2">
      <c r="A25" s="62" t="s">
        <v>137</v>
      </c>
      <c r="B25" s="63" t="s">
        <v>53</v>
      </c>
      <c r="C25" s="71">
        <v>17.27</v>
      </c>
      <c r="D25" s="65"/>
      <c r="E25" s="72">
        <f>E24</f>
        <v>7.14</v>
      </c>
      <c r="F25" s="67"/>
      <c r="G25" s="71">
        <f t="shared" ref="G25:G31" si="1">C25+E25</f>
        <v>24.41</v>
      </c>
      <c r="H25" s="65"/>
      <c r="I25" s="78">
        <v>6.18</v>
      </c>
      <c r="J25" s="65"/>
      <c r="K25" s="33"/>
      <c r="L25" s="19" t="s">
        <v>57</v>
      </c>
      <c r="M25" s="63" t="s">
        <v>53</v>
      </c>
      <c r="N25" s="75">
        <v>67.17</v>
      </c>
      <c r="O25" s="65"/>
      <c r="P25" s="74">
        <f>E23</f>
        <v>7.14</v>
      </c>
      <c r="Q25" s="67"/>
      <c r="R25" s="72">
        <f t="shared" si="0"/>
        <v>74.31</v>
      </c>
      <c r="S25" s="65"/>
      <c r="T25" s="78">
        <v>6.18</v>
      </c>
      <c r="U25" s="65"/>
    </row>
    <row r="26" spans="1:21" x14ac:dyDescent="0.2">
      <c r="A26" s="62" t="s">
        <v>137</v>
      </c>
      <c r="B26" s="63" t="s">
        <v>54</v>
      </c>
      <c r="C26" s="71">
        <f>C25+1</f>
        <v>18.27</v>
      </c>
      <c r="D26" s="65"/>
      <c r="E26" s="72">
        <f t="shared" ref="E26:E36" si="2">E25</f>
        <v>7.14</v>
      </c>
      <c r="F26" s="67"/>
      <c r="G26" s="71">
        <f t="shared" si="1"/>
        <v>25.41</v>
      </c>
      <c r="H26" s="65"/>
      <c r="I26" s="78">
        <v>6.18</v>
      </c>
      <c r="J26" s="65"/>
      <c r="K26" s="33"/>
      <c r="L26" s="19" t="s">
        <v>57</v>
      </c>
      <c r="M26" s="63" t="s">
        <v>54</v>
      </c>
      <c r="N26" s="75">
        <v>69.17</v>
      </c>
      <c r="O26" s="65"/>
      <c r="P26" s="74">
        <f>E23</f>
        <v>7.14</v>
      </c>
      <c r="Q26" s="67"/>
      <c r="R26" s="72">
        <f t="shared" si="0"/>
        <v>76.31</v>
      </c>
      <c r="S26" s="65"/>
      <c r="T26" s="78">
        <v>6.18</v>
      </c>
      <c r="U26" s="65"/>
    </row>
    <row r="27" spans="1:21" x14ac:dyDescent="0.2">
      <c r="A27" s="63" t="s">
        <v>138</v>
      </c>
      <c r="B27" s="63" t="s">
        <v>53</v>
      </c>
      <c r="C27" s="73">
        <v>25.4</v>
      </c>
      <c r="D27" s="65"/>
      <c r="E27" s="72">
        <f t="shared" si="2"/>
        <v>7.14</v>
      </c>
      <c r="F27" s="67"/>
      <c r="G27" s="71">
        <f t="shared" si="1"/>
        <v>32.54</v>
      </c>
      <c r="H27" s="65"/>
      <c r="I27" s="78">
        <v>6.18</v>
      </c>
      <c r="J27" s="65"/>
      <c r="K27" s="33"/>
      <c r="L27" s="19" t="s">
        <v>128</v>
      </c>
      <c r="M27" s="63" t="s">
        <v>53</v>
      </c>
      <c r="N27" s="75">
        <v>14.9</v>
      </c>
      <c r="O27" s="65" t="s">
        <v>145</v>
      </c>
      <c r="P27" s="74">
        <f>E23</f>
        <v>7.14</v>
      </c>
      <c r="Q27" s="67"/>
      <c r="R27" s="72">
        <f t="shared" si="0"/>
        <v>22.04</v>
      </c>
      <c r="S27" s="65" t="s">
        <v>145</v>
      </c>
      <c r="T27" s="78">
        <v>6.18</v>
      </c>
      <c r="U27" s="65"/>
    </row>
    <row r="28" spans="1:21" x14ac:dyDescent="0.2">
      <c r="A28" s="63" t="s">
        <v>138</v>
      </c>
      <c r="B28" s="63" t="s">
        <v>54</v>
      </c>
      <c r="C28" s="71">
        <f>C27+2</f>
        <v>27.4</v>
      </c>
      <c r="D28" s="65"/>
      <c r="E28" s="72">
        <f t="shared" si="2"/>
        <v>7.14</v>
      </c>
      <c r="F28" s="67"/>
      <c r="G28" s="71">
        <f t="shared" si="1"/>
        <v>34.54</v>
      </c>
      <c r="H28" s="65"/>
      <c r="I28" s="78">
        <v>6.18</v>
      </c>
      <c r="J28" s="65"/>
      <c r="K28" s="33"/>
      <c r="L28" s="19" t="s">
        <v>128</v>
      </c>
      <c r="M28" s="63" t="s">
        <v>54</v>
      </c>
      <c r="N28" s="75">
        <f>N27+1</f>
        <v>15.9</v>
      </c>
      <c r="O28" s="65" t="s">
        <v>145</v>
      </c>
      <c r="P28" s="74">
        <f>E24</f>
        <v>7.14</v>
      </c>
      <c r="Q28" s="67"/>
      <c r="R28" s="72">
        <f t="shared" ref="R28:R38" si="3">N28+P28</f>
        <v>23.04</v>
      </c>
      <c r="S28" s="65" t="s">
        <v>145</v>
      </c>
      <c r="T28" s="78">
        <v>6.18</v>
      </c>
      <c r="U28" s="65"/>
    </row>
    <row r="29" spans="1:21" x14ac:dyDescent="0.2">
      <c r="A29" s="63" t="s">
        <v>139</v>
      </c>
      <c r="B29" s="63" t="s">
        <v>53</v>
      </c>
      <c r="C29" s="73">
        <v>35.33</v>
      </c>
      <c r="D29" s="65"/>
      <c r="E29" s="72">
        <f t="shared" si="2"/>
        <v>7.14</v>
      </c>
      <c r="F29" s="67"/>
      <c r="G29" s="71">
        <f t="shared" si="1"/>
        <v>42.47</v>
      </c>
      <c r="H29" s="65"/>
      <c r="I29" s="78">
        <v>6.18</v>
      </c>
      <c r="J29" s="65"/>
      <c r="K29" s="33"/>
      <c r="L29" s="19" t="s">
        <v>129</v>
      </c>
      <c r="M29" s="63" t="s">
        <v>53</v>
      </c>
      <c r="N29" s="75">
        <v>18.77</v>
      </c>
      <c r="O29" s="65" t="s">
        <v>145</v>
      </c>
      <c r="P29" s="74">
        <f t="shared" ref="P29:P36" si="4">E25</f>
        <v>7.14</v>
      </c>
      <c r="Q29" s="67"/>
      <c r="R29" s="72">
        <f t="shared" si="3"/>
        <v>25.91</v>
      </c>
      <c r="S29" s="65" t="s">
        <v>145</v>
      </c>
      <c r="T29" s="78">
        <v>6.18</v>
      </c>
      <c r="U29" s="65"/>
    </row>
    <row r="30" spans="1:21" x14ac:dyDescent="0.2">
      <c r="A30" s="63" t="s">
        <v>139</v>
      </c>
      <c r="B30" s="63" t="s">
        <v>54</v>
      </c>
      <c r="C30" s="76">
        <f>C29+3</f>
        <v>38.33</v>
      </c>
      <c r="D30" s="65"/>
      <c r="E30" s="72">
        <f t="shared" si="2"/>
        <v>7.14</v>
      </c>
      <c r="F30" s="67"/>
      <c r="G30" s="71">
        <f t="shared" si="1"/>
        <v>45.47</v>
      </c>
      <c r="H30" s="65"/>
      <c r="I30" s="78">
        <v>6.18</v>
      </c>
      <c r="J30" s="65"/>
      <c r="K30" s="33"/>
      <c r="L30" s="19" t="s">
        <v>129</v>
      </c>
      <c r="M30" s="63" t="s">
        <v>54</v>
      </c>
      <c r="N30" s="75">
        <f>N29+1</f>
        <v>19.77</v>
      </c>
      <c r="O30" s="65" t="s">
        <v>145</v>
      </c>
      <c r="P30" s="74">
        <f t="shared" si="4"/>
        <v>7.14</v>
      </c>
      <c r="Q30" s="67"/>
      <c r="R30" s="72">
        <f t="shared" si="3"/>
        <v>26.91</v>
      </c>
      <c r="S30" s="65" t="s">
        <v>145</v>
      </c>
      <c r="T30" s="78">
        <v>6.18</v>
      </c>
      <c r="U30" s="65"/>
    </row>
    <row r="31" spans="1:21" x14ac:dyDescent="0.2">
      <c r="A31" s="63" t="s">
        <v>140</v>
      </c>
      <c r="B31" s="63" t="s">
        <v>53</v>
      </c>
      <c r="C31" s="71">
        <v>46.39</v>
      </c>
      <c r="D31" s="65"/>
      <c r="E31" s="72">
        <f t="shared" si="2"/>
        <v>7.14</v>
      </c>
      <c r="F31" s="67"/>
      <c r="G31" s="71">
        <f t="shared" si="1"/>
        <v>53.53</v>
      </c>
      <c r="H31" s="65"/>
      <c r="I31" s="78">
        <v>6.18</v>
      </c>
      <c r="J31" s="65"/>
      <c r="K31" s="33"/>
      <c r="L31" s="19" t="s">
        <v>143</v>
      </c>
      <c r="M31" s="63" t="s">
        <v>53</v>
      </c>
      <c r="N31" s="75">
        <v>27.61</v>
      </c>
      <c r="O31" s="65" t="s">
        <v>145</v>
      </c>
      <c r="P31" s="74">
        <f t="shared" si="4"/>
        <v>7.14</v>
      </c>
      <c r="Q31" s="67"/>
      <c r="R31" s="72">
        <f t="shared" si="3"/>
        <v>34.75</v>
      </c>
      <c r="S31" s="65" t="s">
        <v>145</v>
      </c>
      <c r="T31" s="78">
        <v>6.18</v>
      </c>
      <c r="U31" s="65"/>
    </row>
    <row r="32" spans="1:21" x14ac:dyDescent="0.2">
      <c r="A32" s="63" t="s">
        <v>140</v>
      </c>
      <c r="B32" s="63" t="s">
        <v>54</v>
      </c>
      <c r="C32" s="73">
        <f>C31+4</f>
        <v>50.39</v>
      </c>
      <c r="D32" s="65"/>
      <c r="E32" s="72">
        <f t="shared" si="2"/>
        <v>7.14</v>
      </c>
      <c r="F32" s="67"/>
      <c r="G32" s="71">
        <f t="shared" ref="G32:G36" si="5">C32+E32</f>
        <v>57.53</v>
      </c>
      <c r="H32" s="65"/>
      <c r="I32" s="78">
        <v>6.18</v>
      </c>
      <c r="J32" s="65"/>
      <c r="K32" s="33"/>
      <c r="L32" s="19" t="s">
        <v>143</v>
      </c>
      <c r="M32" s="63" t="s">
        <v>54</v>
      </c>
      <c r="N32" s="75">
        <f>N31+2</f>
        <v>29.61</v>
      </c>
      <c r="O32" s="65" t="s">
        <v>145</v>
      </c>
      <c r="P32" s="74">
        <f t="shared" si="4"/>
        <v>7.14</v>
      </c>
      <c r="Q32" s="67"/>
      <c r="R32" s="72">
        <f t="shared" si="3"/>
        <v>36.75</v>
      </c>
      <c r="S32" s="65" t="s">
        <v>145</v>
      </c>
      <c r="T32" s="78">
        <v>6.18</v>
      </c>
      <c r="U32" s="65"/>
    </row>
    <row r="33" spans="1:21" x14ac:dyDescent="0.2">
      <c r="A33" s="63" t="s">
        <v>141</v>
      </c>
      <c r="B33" s="63" t="s">
        <v>53</v>
      </c>
      <c r="C33" s="73">
        <v>56.32</v>
      </c>
      <c r="D33" s="65"/>
      <c r="E33" s="72">
        <f t="shared" si="2"/>
        <v>7.14</v>
      </c>
      <c r="F33" s="67"/>
      <c r="G33" s="71">
        <f t="shared" si="5"/>
        <v>63.46</v>
      </c>
      <c r="H33" s="65"/>
      <c r="I33" s="78">
        <v>6.18</v>
      </c>
      <c r="J33" s="65"/>
      <c r="K33" s="33"/>
      <c r="L33" s="19" t="s">
        <v>130</v>
      </c>
      <c r="M33" s="63" t="s">
        <v>53</v>
      </c>
      <c r="N33" s="75">
        <v>38.42</v>
      </c>
      <c r="O33" s="65" t="s">
        <v>145</v>
      </c>
      <c r="P33" s="74">
        <f t="shared" si="4"/>
        <v>7.14</v>
      </c>
      <c r="Q33" s="67"/>
      <c r="R33" s="72">
        <f t="shared" si="3"/>
        <v>45.56</v>
      </c>
      <c r="S33" s="65" t="s">
        <v>145</v>
      </c>
      <c r="T33" s="78">
        <v>6.18</v>
      </c>
      <c r="U33" s="65"/>
    </row>
    <row r="34" spans="1:21" x14ac:dyDescent="0.2">
      <c r="A34" s="63" t="s">
        <v>141</v>
      </c>
      <c r="B34" s="63" t="s">
        <v>54</v>
      </c>
      <c r="C34" s="73">
        <f>C33+5</f>
        <v>61.32</v>
      </c>
      <c r="D34" s="65"/>
      <c r="E34" s="72">
        <f t="shared" si="2"/>
        <v>7.14</v>
      </c>
      <c r="F34" s="67"/>
      <c r="G34" s="71">
        <f t="shared" si="5"/>
        <v>68.459999999999994</v>
      </c>
      <c r="H34" s="65"/>
      <c r="I34" s="78">
        <v>6.18</v>
      </c>
      <c r="J34" s="65"/>
      <c r="K34" s="33"/>
      <c r="L34" s="19" t="s">
        <v>130</v>
      </c>
      <c r="M34" s="63" t="s">
        <v>54</v>
      </c>
      <c r="N34" s="75">
        <f>N33+3</f>
        <v>41.42</v>
      </c>
      <c r="O34" s="65" t="s">
        <v>145</v>
      </c>
      <c r="P34" s="74">
        <f t="shared" si="4"/>
        <v>7.14</v>
      </c>
      <c r="Q34" s="67"/>
      <c r="R34" s="72">
        <f t="shared" si="3"/>
        <v>48.56</v>
      </c>
      <c r="S34" s="65" t="s">
        <v>145</v>
      </c>
      <c r="T34" s="78">
        <v>6.18</v>
      </c>
      <c r="U34" s="65"/>
    </row>
    <row r="35" spans="1:21" x14ac:dyDescent="0.2">
      <c r="A35" s="139" t="s">
        <v>142</v>
      </c>
      <c r="B35" s="139" t="s">
        <v>53</v>
      </c>
      <c r="C35" s="171">
        <v>62.47</v>
      </c>
      <c r="D35" s="65"/>
      <c r="E35" s="72">
        <f t="shared" si="2"/>
        <v>7.14</v>
      </c>
      <c r="F35" s="67"/>
      <c r="G35" s="71">
        <f t="shared" si="5"/>
        <v>69.61</v>
      </c>
      <c r="H35" s="65"/>
      <c r="I35" s="78">
        <v>6.18</v>
      </c>
      <c r="J35" s="65"/>
      <c r="K35" s="33"/>
      <c r="L35" s="19" t="s">
        <v>128</v>
      </c>
      <c r="M35" s="63" t="s">
        <v>56</v>
      </c>
      <c r="N35" s="75">
        <v>9.18</v>
      </c>
      <c r="O35" s="65" t="s">
        <v>145</v>
      </c>
      <c r="P35" s="74">
        <f t="shared" si="4"/>
        <v>7.14</v>
      </c>
      <c r="Q35" s="67"/>
      <c r="R35" s="72">
        <f t="shared" ref="R35:R36" si="6">N35+P35</f>
        <v>16.32</v>
      </c>
      <c r="S35" s="65" t="s">
        <v>145</v>
      </c>
      <c r="T35" s="78">
        <v>6.18</v>
      </c>
      <c r="U35" s="65"/>
    </row>
    <row r="36" spans="1:21" x14ac:dyDescent="0.2">
      <c r="A36" s="139" t="s">
        <v>142</v>
      </c>
      <c r="B36" s="139" t="s">
        <v>54</v>
      </c>
      <c r="C36" s="171">
        <f>C35+6</f>
        <v>68.47</v>
      </c>
      <c r="D36" s="65"/>
      <c r="E36" s="72">
        <f t="shared" si="2"/>
        <v>7.14</v>
      </c>
      <c r="F36" s="67"/>
      <c r="G36" s="71">
        <f t="shared" si="5"/>
        <v>75.61</v>
      </c>
      <c r="H36" s="65"/>
      <c r="I36" s="78">
        <v>6.18</v>
      </c>
      <c r="J36" s="65"/>
      <c r="K36" s="33"/>
      <c r="L36" s="19" t="s">
        <v>129</v>
      </c>
      <c r="M36" s="63" t="s">
        <v>56</v>
      </c>
      <c r="N36" s="75">
        <v>11.41</v>
      </c>
      <c r="O36" s="65" t="s">
        <v>145</v>
      </c>
      <c r="P36" s="74">
        <f t="shared" si="4"/>
        <v>7.14</v>
      </c>
      <c r="Q36" s="67"/>
      <c r="R36" s="72">
        <f t="shared" si="6"/>
        <v>18.55</v>
      </c>
      <c r="S36" s="65" t="s">
        <v>145</v>
      </c>
      <c r="T36" s="78">
        <v>6.18</v>
      </c>
      <c r="U36" s="65"/>
    </row>
    <row r="37" spans="1:21" x14ac:dyDescent="0.2">
      <c r="A37" s="62" t="s">
        <v>137</v>
      </c>
      <c r="B37" s="63" t="s">
        <v>56</v>
      </c>
      <c r="C37" s="73">
        <v>10.5</v>
      </c>
      <c r="D37" s="65"/>
      <c r="E37" s="72">
        <f>E34</f>
        <v>7.14</v>
      </c>
      <c r="F37" s="67"/>
      <c r="G37" s="71">
        <f t="shared" ref="G37" si="7">C37+E37</f>
        <v>17.64</v>
      </c>
      <c r="H37" s="65"/>
      <c r="I37" s="78">
        <v>6.18</v>
      </c>
      <c r="J37" s="65"/>
      <c r="K37" s="33"/>
      <c r="L37" s="19" t="s">
        <v>143</v>
      </c>
      <c r="M37" s="63" t="s">
        <v>56</v>
      </c>
      <c r="N37" s="75">
        <v>17.079999999999998</v>
      </c>
      <c r="O37" s="65" t="s">
        <v>145</v>
      </c>
      <c r="P37" s="74">
        <f>E31</f>
        <v>7.14</v>
      </c>
      <c r="Q37" s="67"/>
      <c r="R37" s="72">
        <f t="shared" si="3"/>
        <v>24.22</v>
      </c>
      <c r="S37" s="65" t="s">
        <v>145</v>
      </c>
      <c r="T37" s="78">
        <v>6.18</v>
      </c>
      <c r="U37" s="65"/>
    </row>
    <row r="38" spans="1:21" x14ac:dyDescent="0.2">
      <c r="A38" s="62" t="s">
        <v>58</v>
      </c>
      <c r="B38" s="63" t="s">
        <v>59</v>
      </c>
      <c r="C38" s="74" t="s">
        <v>60</v>
      </c>
      <c r="D38" s="67"/>
      <c r="E38" s="72">
        <v>10.72</v>
      </c>
      <c r="F38" s="67"/>
      <c r="G38" s="74" t="s">
        <v>60</v>
      </c>
      <c r="H38" s="67"/>
      <c r="I38" s="177">
        <v>6.18</v>
      </c>
      <c r="J38" s="77"/>
      <c r="K38" s="41"/>
      <c r="L38" s="19" t="s">
        <v>130</v>
      </c>
      <c r="M38" s="63" t="s">
        <v>56</v>
      </c>
      <c r="N38" s="75">
        <v>23.9</v>
      </c>
      <c r="O38" s="65" t="s">
        <v>145</v>
      </c>
      <c r="P38" s="74">
        <f>E32</f>
        <v>7.14</v>
      </c>
      <c r="Q38" s="67"/>
      <c r="R38" s="72">
        <f t="shared" si="3"/>
        <v>31.04</v>
      </c>
      <c r="S38" s="65" t="s">
        <v>145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61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62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63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64</v>
      </c>
      <c r="B48" s="7" t="s">
        <v>65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66</v>
      </c>
      <c r="B49" s="87" t="s">
        <v>67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68</v>
      </c>
      <c r="B51" s="88" t="s">
        <v>69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70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71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72</v>
      </c>
      <c r="B55" s="89" t="s">
        <v>73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74</v>
      </c>
      <c r="B57" s="89" t="s">
        <v>75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76</v>
      </c>
      <c r="B59" s="89" t="s">
        <v>77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78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79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80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22</v>
      </c>
      <c r="B68" s="7" t="s">
        <v>23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24</v>
      </c>
      <c r="B70" s="106">
        <v>43012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81</v>
      </c>
      <c r="O70" s="38"/>
      <c r="P70" s="38"/>
      <c r="Q70" s="38"/>
      <c r="R70" s="27">
        <v>43059</v>
      </c>
      <c r="S70" s="106"/>
      <c r="T70" s="38"/>
      <c r="U70" s="39"/>
    </row>
    <row r="71" spans="1:21" x14ac:dyDescent="0.2">
      <c r="A71" s="191" t="s">
        <v>26</v>
      </c>
      <c r="B71" s="192"/>
      <c r="C71" s="192"/>
      <c r="D71" s="192"/>
      <c r="E71" s="192"/>
      <c r="F71" s="192"/>
      <c r="G71" s="192"/>
      <c r="H71" s="192"/>
      <c r="I71" s="192"/>
      <c r="J71" s="192"/>
      <c r="K71" s="192"/>
      <c r="L71" s="192"/>
      <c r="M71" s="192"/>
      <c r="N71" s="192"/>
      <c r="O71" s="192"/>
      <c r="P71" s="192"/>
      <c r="Q71" s="187"/>
      <c r="R71" s="187"/>
      <c r="S71" s="187"/>
      <c r="T71" s="192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27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A37" zoomScaleNormal="100" workbookViewId="0">
      <selection activeCell="J19" sqref="J19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49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5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4</v>
      </c>
      <c r="Q2" s="193" t="s">
        <v>2</v>
      </c>
      <c r="R2" s="193"/>
      <c r="S2" s="33"/>
      <c r="T2" s="116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160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4</v>
      </c>
      <c r="B5" s="38"/>
      <c r="C5" s="38"/>
      <c r="D5" s="38"/>
      <c r="E5" s="38"/>
      <c r="F5" s="38"/>
      <c r="G5" s="38"/>
      <c r="H5" s="117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194" t="s">
        <v>84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85</v>
      </c>
      <c r="B9" s="33" t="s">
        <v>38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39</v>
      </c>
      <c r="B11" s="50" t="s">
        <v>40</v>
      </c>
      <c r="C11" s="51" t="s">
        <v>41</v>
      </c>
      <c r="D11" s="54"/>
      <c r="E11" s="51" t="s">
        <v>42</v>
      </c>
      <c r="F11" s="54"/>
      <c r="G11" s="51" t="s">
        <v>43</v>
      </c>
      <c r="H11" s="118"/>
      <c r="I11" s="51" t="s">
        <v>86</v>
      </c>
      <c r="J11" s="54"/>
      <c r="K11" s="55"/>
      <c r="L11" s="50" t="s">
        <v>39</v>
      </c>
      <c r="M11" s="50" t="s">
        <v>40</v>
      </c>
      <c r="N11" s="51" t="s">
        <v>41</v>
      </c>
      <c r="O11" s="53"/>
      <c r="P11" s="51" t="s">
        <v>42</v>
      </c>
      <c r="Q11" s="54"/>
      <c r="R11" s="51" t="s">
        <v>43</v>
      </c>
      <c r="S11" s="54"/>
      <c r="T11" s="51" t="s">
        <v>86</v>
      </c>
      <c r="U11" s="54"/>
      <c r="V11" s="36"/>
    </row>
    <row r="12" spans="1:22" x14ac:dyDescent="0.2">
      <c r="A12" s="56" t="s">
        <v>46</v>
      </c>
      <c r="B12" s="56" t="s">
        <v>47</v>
      </c>
      <c r="C12" s="57" t="s">
        <v>48</v>
      </c>
      <c r="D12" s="52"/>
      <c r="E12" s="57" t="s">
        <v>48</v>
      </c>
      <c r="F12" s="52"/>
      <c r="G12" s="57" t="s">
        <v>49</v>
      </c>
      <c r="H12" s="119"/>
      <c r="I12" s="57" t="s">
        <v>48</v>
      </c>
      <c r="J12" s="52"/>
      <c r="K12" s="55"/>
      <c r="L12" s="56" t="s">
        <v>46</v>
      </c>
      <c r="M12" s="56" t="s">
        <v>47</v>
      </c>
      <c r="N12" s="57" t="s">
        <v>48</v>
      </c>
      <c r="O12" s="52"/>
      <c r="P12" s="55" t="s">
        <v>48</v>
      </c>
      <c r="Q12" s="52"/>
      <c r="R12" s="57" t="s">
        <v>49</v>
      </c>
      <c r="S12" s="52"/>
      <c r="T12" s="57" t="s">
        <v>48</v>
      </c>
      <c r="U12" s="52"/>
      <c r="V12" s="36"/>
    </row>
    <row r="13" spans="1:22" x14ac:dyDescent="0.2">
      <c r="A13" s="58" t="s">
        <v>50</v>
      </c>
      <c r="B13" s="58" t="s">
        <v>48</v>
      </c>
      <c r="C13" s="59" t="s">
        <v>51</v>
      </c>
      <c r="D13" s="60"/>
      <c r="E13" s="59" t="s">
        <v>51</v>
      </c>
      <c r="F13" s="60"/>
      <c r="G13" s="59" t="s">
        <v>52</v>
      </c>
      <c r="H13" s="120"/>
      <c r="I13" s="59" t="s">
        <v>51</v>
      </c>
      <c r="J13" s="60"/>
      <c r="K13" s="55"/>
      <c r="L13" s="58" t="s">
        <v>50</v>
      </c>
      <c r="M13" s="58" t="s">
        <v>48</v>
      </c>
      <c r="N13" s="59" t="s">
        <v>51</v>
      </c>
      <c r="O13" s="61"/>
      <c r="P13" s="59" t="s">
        <v>51</v>
      </c>
      <c r="Q13" s="60"/>
      <c r="R13" s="59" t="s">
        <v>52</v>
      </c>
      <c r="S13" s="60"/>
      <c r="T13" s="59" t="s">
        <v>51</v>
      </c>
      <c r="U13" s="60"/>
      <c r="V13" s="36"/>
    </row>
    <row r="14" spans="1:22" x14ac:dyDescent="0.2">
      <c r="A14" s="183" t="s">
        <v>137</v>
      </c>
      <c r="B14" s="63" t="s">
        <v>53</v>
      </c>
      <c r="C14" s="121">
        <v>18.77</v>
      </c>
      <c r="D14" s="122"/>
      <c r="E14" s="70">
        <v>7.14</v>
      </c>
      <c r="F14" s="123"/>
      <c r="G14" s="70">
        <f t="shared" ref="G14:G21" si="0">C14+E14</f>
        <v>25.91</v>
      </c>
      <c r="H14" s="122"/>
      <c r="I14" s="70">
        <v>6.18</v>
      </c>
      <c r="J14" s="124"/>
      <c r="K14" s="33"/>
      <c r="L14" s="19" t="s">
        <v>55</v>
      </c>
      <c r="M14" s="19" t="s">
        <v>53</v>
      </c>
      <c r="N14" s="126">
        <v>33.590000000000003</v>
      </c>
      <c r="O14" s="122"/>
      <c r="P14" s="70">
        <f>E14</f>
        <v>7.14</v>
      </c>
      <c r="Q14" s="123"/>
      <c r="R14" s="70">
        <f t="shared" ref="R14:R17" si="1">N14+P14</f>
        <v>40.730000000000004</v>
      </c>
      <c r="S14" s="122"/>
      <c r="T14" s="70">
        <f>I14</f>
        <v>6.18</v>
      </c>
      <c r="U14" s="124"/>
      <c r="V14" s="36"/>
    </row>
    <row r="15" spans="1:22" x14ac:dyDescent="0.2">
      <c r="A15" s="183" t="s">
        <v>137</v>
      </c>
      <c r="B15" s="63" t="s">
        <v>54</v>
      </c>
      <c r="C15" s="125">
        <f>C14+0.75</f>
        <v>19.52</v>
      </c>
      <c r="D15" s="122"/>
      <c r="E15" s="125">
        <f t="shared" ref="E15:E25" si="2">E14</f>
        <v>7.14</v>
      </c>
      <c r="F15" s="123"/>
      <c r="G15" s="125">
        <f t="shared" si="0"/>
        <v>26.66</v>
      </c>
      <c r="H15" s="122"/>
      <c r="I15" s="74">
        <f t="shared" ref="I15:I25" si="3">I14</f>
        <v>6.18</v>
      </c>
      <c r="J15" s="124"/>
      <c r="K15" s="33"/>
      <c r="L15" s="19" t="s">
        <v>55</v>
      </c>
      <c r="M15" s="19" t="s">
        <v>54</v>
      </c>
      <c r="N15" s="130">
        <f>N14+0.75</f>
        <v>34.340000000000003</v>
      </c>
      <c r="O15" s="122"/>
      <c r="P15" s="125">
        <f>P14</f>
        <v>7.14</v>
      </c>
      <c r="Q15" s="123"/>
      <c r="R15" s="125">
        <f t="shared" si="1"/>
        <v>41.480000000000004</v>
      </c>
      <c r="S15" s="122"/>
      <c r="T15" s="74">
        <f>I15</f>
        <v>6.18</v>
      </c>
      <c r="U15" s="124"/>
      <c r="V15" s="36"/>
    </row>
    <row r="16" spans="1:22" x14ac:dyDescent="0.2">
      <c r="A16" s="19" t="s">
        <v>138</v>
      </c>
      <c r="B16" s="63" t="s">
        <v>53</v>
      </c>
      <c r="C16" s="125">
        <v>29.46</v>
      </c>
      <c r="D16" s="122"/>
      <c r="E16" s="125">
        <f t="shared" si="2"/>
        <v>7.14</v>
      </c>
      <c r="F16" s="123"/>
      <c r="G16" s="125">
        <f t="shared" si="0"/>
        <v>36.6</v>
      </c>
      <c r="H16" s="122"/>
      <c r="I16" s="74">
        <f t="shared" si="3"/>
        <v>6.18</v>
      </c>
      <c r="J16" s="124"/>
      <c r="K16" s="33"/>
      <c r="L16" s="19" t="s">
        <v>128</v>
      </c>
      <c r="M16" s="63" t="s">
        <v>53</v>
      </c>
      <c r="N16" s="125">
        <v>16.2</v>
      </c>
      <c r="O16" s="122" t="s">
        <v>145</v>
      </c>
      <c r="P16" s="125">
        <f t="shared" ref="P16:P17" si="4">P15</f>
        <v>7.14</v>
      </c>
      <c r="Q16" s="123"/>
      <c r="R16" s="125">
        <f t="shared" si="1"/>
        <v>23.34</v>
      </c>
      <c r="S16" s="122" t="s">
        <v>145</v>
      </c>
      <c r="T16" s="74">
        <f t="shared" ref="T16:T17" si="5">I16</f>
        <v>6.18</v>
      </c>
      <c r="U16" s="124"/>
      <c r="V16" s="36"/>
    </row>
    <row r="17" spans="1:22" x14ac:dyDescent="0.2">
      <c r="A17" s="19" t="s">
        <v>138</v>
      </c>
      <c r="B17" s="63" t="s">
        <v>54</v>
      </c>
      <c r="C17" s="125">
        <f>C16+0.75</f>
        <v>30.21</v>
      </c>
      <c r="D17" s="122"/>
      <c r="E17" s="125">
        <f t="shared" si="2"/>
        <v>7.14</v>
      </c>
      <c r="F17" s="123"/>
      <c r="G17" s="125">
        <f t="shared" si="0"/>
        <v>37.35</v>
      </c>
      <c r="H17" s="122"/>
      <c r="I17" s="74">
        <f t="shared" si="3"/>
        <v>6.18</v>
      </c>
      <c r="J17" s="124"/>
      <c r="K17" s="33"/>
      <c r="L17" s="19" t="s">
        <v>128</v>
      </c>
      <c r="M17" s="63" t="s">
        <v>54</v>
      </c>
      <c r="N17" s="125">
        <f>N16+0.75</f>
        <v>16.95</v>
      </c>
      <c r="O17" s="122" t="s">
        <v>145</v>
      </c>
      <c r="P17" s="125">
        <f t="shared" si="4"/>
        <v>7.14</v>
      </c>
      <c r="Q17" s="123"/>
      <c r="R17" s="125">
        <f t="shared" si="1"/>
        <v>24.09</v>
      </c>
      <c r="S17" s="122" t="s">
        <v>145</v>
      </c>
      <c r="T17" s="74">
        <f t="shared" si="5"/>
        <v>6.18</v>
      </c>
      <c r="U17" s="124"/>
      <c r="V17" s="36"/>
    </row>
    <row r="18" spans="1:22" x14ac:dyDescent="0.2">
      <c r="A18" s="19" t="s">
        <v>139</v>
      </c>
      <c r="B18" s="63" t="s">
        <v>53</v>
      </c>
      <c r="C18" s="125">
        <v>43.37</v>
      </c>
      <c r="D18" s="122"/>
      <c r="E18" s="125">
        <f t="shared" si="2"/>
        <v>7.14</v>
      </c>
      <c r="F18" s="123"/>
      <c r="G18" s="125">
        <f t="shared" si="0"/>
        <v>50.51</v>
      </c>
      <c r="H18" s="122"/>
      <c r="I18" s="74">
        <f t="shared" si="3"/>
        <v>6.18</v>
      </c>
      <c r="J18" s="124"/>
      <c r="K18" s="33"/>
      <c r="L18" s="19" t="s">
        <v>129</v>
      </c>
      <c r="M18" s="63" t="s">
        <v>53</v>
      </c>
      <c r="N18" s="125">
        <v>20.399999999999999</v>
      </c>
      <c r="O18" s="122" t="s">
        <v>145</v>
      </c>
      <c r="P18" s="125">
        <f>P15</f>
        <v>7.14</v>
      </c>
      <c r="Q18" s="123"/>
      <c r="R18" s="125">
        <f t="shared" ref="R18:R23" si="6">N18+P18</f>
        <v>27.54</v>
      </c>
      <c r="S18" s="122" t="s">
        <v>145</v>
      </c>
      <c r="T18" s="74">
        <f>T14</f>
        <v>6.18</v>
      </c>
      <c r="U18" s="124"/>
      <c r="V18" s="36"/>
    </row>
    <row r="19" spans="1:22" x14ac:dyDescent="0.2">
      <c r="A19" s="19" t="s">
        <v>139</v>
      </c>
      <c r="B19" s="63" t="s">
        <v>54</v>
      </c>
      <c r="C19" s="129">
        <f>C18+0.75</f>
        <v>44.12</v>
      </c>
      <c r="D19" s="122"/>
      <c r="E19" s="125">
        <f t="shared" si="2"/>
        <v>7.14</v>
      </c>
      <c r="F19" s="123"/>
      <c r="G19" s="125">
        <f t="shared" si="0"/>
        <v>51.26</v>
      </c>
      <c r="H19" s="122"/>
      <c r="I19" s="74">
        <f t="shared" si="3"/>
        <v>6.18</v>
      </c>
      <c r="J19" s="124"/>
      <c r="K19" s="33"/>
      <c r="L19" s="19" t="s">
        <v>129</v>
      </c>
      <c r="M19" s="63" t="s">
        <v>54</v>
      </c>
      <c r="N19" s="125">
        <f>N18+0.75</f>
        <v>21.15</v>
      </c>
      <c r="O19" s="122" t="s">
        <v>145</v>
      </c>
      <c r="P19" s="125">
        <f>P18</f>
        <v>7.14</v>
      </c>
      <c r="Q19" s="123"/>
      <c r="R19" s="125">
        <f t="shared" si="6"/>
        <v>28.29</v>
      </c>
      <c r="S19" s="122" t="s">
        <v>145</v>
      </c>
      <c r="T19" s="74">
        <f>T14</f>
        <v>6.18</v>
      </c>
      <c r="U19" s="124"/>
      <c r="V19" s="36"/>
    </row>
    <row r="20" spans="1:22" x14ac:dyDescent="0.2">
      <c r="A20" s="19" t="s">
        <v>140</v>
      </c>
      <c r="B20" s="63" t="s">
        <v>53</v>
      </c>
      <c r="C20" s="125">
        <v>57.29</v>
      </c>
      <c r="D20" s="122"/>
      <c r="E20" s="125">
        <f t="shared" si="2"/>
        <v>7.14</v>
      </c>
      <c r="F20" s="123"/>
      <c r="G20" s="125">
        <f t="shared" si="0"/>
        <v>64.429999999999993</v>
      </c>
      <c r="H20" s="122"/>
      <c r="I20" s="74">
        <f t="shared" si="3"/>
        <v>6.18</v>
      </c>
      <c r="J20" s="124"/>
      <c r="K20" s="33"/>
      <c r="L20" s="19" t="s">
        <v>143</v>
      </c>
      <c r="M20" s="19" t="s">
        <v>53</v>
      </c>
      <c r="N20" s="126">
        <v>32.020000000000003</v>
      </c>
      <c r="O20" s="122" t="s">
        <v>145</v>
      </c>
      <c r="P20" s="125">
        <f>P19</f>
        <v>7.14</v>
      </c>
      <c r="Q20" s="127"/>
      <c r="R20" s="128">
        <f t="shared" si="6"/>
        <v>39.160000000000004</v>
      </c>
      <c r="S20" s="122" t="s">
        <v>145</v>
      </c>
      <c r="T20" s="74">
        <f>T15</f>
        <v>6.18</v>
      </c>
      <c r="U20" s="124"/>
      <c r="V20" s="36"/>
    </row>
    <row r="21" spans="1:22" x14ac:dyDescent="0.2">
      <c r="A21" s="19" t="s">
        <v>140</v>
      </c>
      <c r="B21" s="63" t="s">
        <v>54</v>
      </c>
      <c r="C21" s="125">
        <f>C20+0.75</f>
        <v>58.04</v>
      </c>
      <c r="D21" s="122"/>
      <c r="E21" s="125">
        <f t="shared" si="2"/>
        <v>7.14</v>
      </c>
      <c r="F21" s="123"/>
      <c r="G21" s="125">
        <f t="shared" si="0"/>
        <v>65.179999999999993</v>
      </c>
      <c r="H21" s="122"/>
      <c r="I21" s="74">
        <f t="shared" si="3"/>
        <v>6.18</v>
      </c>
      <c r="J21" s="124"/>
      <c r="K21" s="33"/>
      <c r="L21" s="19" t="s">
        <v>143</v>
      </c>
      <c r="M21" s="19" t="s">
        <v>54</v>
      </c>
      <c r="N21" s="130">
        <f>N20+0.75</f>
        <v>32.770000000000003</v>
      </c>
      <c r="O21" s="122" t="s">
        <v>145</v>
      </c>
      <c r="P21" s="131">
        <f>E14</f>
        <v>7.14</v>
      </c>
      <c r="Q21" s="127"/>
      <c r="R21" s="128">
        <f t="shared" si="6"/>
        <v>39.910000000000004</v>
      </c>
      <c r="S21" s="122" t="s">
        <v>145</v>
      </c>
      <c r="T21" s="132">
        <f>T18</f>
        <v>6.18</v>
      </c>
      <c r="U21" s="124"/>
      <c r="V21" s="36"/>
    </row>
    <row r="22" spans="1:22" x14ac:dyDescent="0.2">
      <c r="A22" s="19" t="s">
        <v>141</v>
      </c>
      <c r="B22" s="63" t="s">
        <v>53</v>
      </c>
      <c r="C22" s="125">
        <v>72.010000000000005</v>
      </c>
      <c r="D22" s="122"/>
      <c r="E22" s="125">
        <f t="shared" si="2"/>
        <v>7.14</v>
      </c>
      <c r="F22" s="81"/>
      <c r="G22" s="125">
        <f t="shared" ref="G22:G25" si="7">C22+E22</f>
        <v>79.150000000000006</v>
      </c>
      <c r="H22" s="122"/>
      <c r="I22" s="74">
        <f t="shared" si="3"/>
        <v>6.18</v>
      </c>
      <c r="J22" s="140"/>
      <c r="K22" s="33"/>
      <c r="L22" s="19" t="s">
        <v>130</v>
      </c>
      <c r="M22" s="19" t="s">
        <v>53</v>
      </c>
      <c r="N22" s="125">
        <v>47.17</v>
      </c>
      <c r="O22" s="122" t="s">
        <v>145</v>
      </c>
      <c r="P22" s="131">
        <f>E15</f>
        <v>7.14</v>
      </c>
      <c r="Q22" s="134"/>
      <c r="R22" s="128">
        <f t="shared" si="6"/>
        <v>54.31</v>
      </c>
      <c r="S22" s="122" t="s">
        <v>145</v>
      </c>
      <c r="T22" s="74">
        <f>T21</f>
        <v>6.18</v>
      </c>
      <c r="U22" s="127"/>
      <c r="V22" s="36"/>
    </row>
    <row r="23" spans="1:22" x14ac:dyDescent="0.2">
      <c r="A23" s="19" t="s">
        <v>141</v>
      </c>
      <c r="B23" s="63" t="s">
        <v>54</v>
      </c>
      <c r="C23" s="125">
        <f>C22+0.75</f>
        <v>72.760000000000005</v>
      </c>
      <c r="D23" s="122"/>
      <c r="E23" s="125">
        <f t="shared" si="2"/>
        <v>7.14</v>
      </c>
      <c r="F23" s="142"/>
      <c r="G23" s="125">
        <f t="shared" si="7"/>
        <v>79.900000000000006</v>
      </c>
      <c r="H23" s="122"/>
      <c r="I23" s="74">
        <f t="shared" si="3"/>
        <v>6.18</v>
      </c>
      <c r="J23" s="140"/>
      <c r="K23" s="41"/>
      <c r="L23" s="19" t="s">
        <v>130</v>
      </c>
      <c r="M23" s="19" t="s">
        <v>54</v>
      </c>
      <c r="N23" s="130">
        <v>47.92</v>
      </c>
      <c r="O23" s="122" t="s">
        <v>145</v>
      </c>
      <c r="P23" s="131">
        <f>E16</f>
        <v>7.14</v>
      </c>
      <c r="Q23" s="136"/>
      <c r="R23" s="128">
        <f t="shared" si="6"/>
        <v>55.06</v>
      </c>
      <c r="S23" s="122" t="s">
        <v>145</v>
      </c>
      <c r="T23" s="74">
        <f t="shared" ref="T23" si="8">T22</f>
        <v>6.18</v>
      </c>
      <c r="U23" s="81"/>
      <c r="V23" s="36"/>
    </row>
    <row r="24" spans="1:22" x14ac:dyDescent="0.2">
      <c r="A24" s="19" t="s">
        <v>142</v>
      </c>
      <c r="B24" s="63" t="s">
        <v>53</v>
      </c>
      <c r="C24" s="125">
        <v>86.19</v>
      </c>
      <c r="D24" s="122"/>
      <c r="E24" s="125">
        <f t="shared" si="2"/>
        <v>7.14</v>
      </c>
      <c r="F24" s="142"/>
      <c r="G24" s="125">
        <f t="shared" si="7"/>
        <v>93.33</v>
      </c>
      <c r="H24" s="122"/>
      <c r="I24" s="74">
        <f t="shared" si="3"/>
        <v>6.18</v>
      </c>
      <c r="J24" s="140"/>
      <c r="K24" s="41"/>
      <c r="L24" s="19"/>
      <c r="M24" s="19"/>
      <c r="N24" s="80"/>
      <c r="O24" s="122"/>
      <c r="P24" s="131"/>
      <c r="Q24" s="81"/>
      <c r="R24" s="128"/>
      <c r="S24" s="122"/>
      <c r="T24" s="74"/>
      <c r="U24" s="81"/>
      <c r="V24" s="36"/>
    </row>
    <row r="25" spans="1:22" x14ac:dyDescent="0.2">
      <c r="A25" s="19" t="s">
        <v>142</v>
      </c>
      <c r="B25" s="63" t="s">
        <v>54</v>
      </c>
      <c r="C25" s="125">
        <f>C24+0.75</f>
        <v>86.94</v>
      </c>
      <c r="D25" s="122"/>
      <c r="E25" s="125">
        <f t="shared" si="2"/>
        <v>7.14</v>
      </c>
      <c r="F25" s="142"/>
      <c r="G25" s="125">
        <f t="shared" si="7"/>
        <v>94.08</v>
      </c>
      <c r="H25" s="122"/>
      <c r="I25" s="74">
        <f t="shared" si="3"/>
        <v>6.18</v>
      </c>
      <c r="J25" s="140"/>
      <c r="K25" s="41"/>
      <c r="L25" s="19" t="s">
        <v>87</v>
      </c>
      <c r="M25" s="63"/>
      <c r="N25" s="133"/>
      <c r="O25" s="81"/>
      <c r="P25" s="125">
        <v>10.72</v>
      </c>
      <c r="Q25" s="144"/>
      <c r="R25" s="128"/>
      <c r="S25" s="122"/>
      <c r="T25" s="74">
        <f>T23</f>
        <v>6.18</v>
      </c>
      <c r="U25" s="144"/>
      <c r="V25" s="36"/>
    </row>
    <row r="26" spans="1:22" x14ac:dyDescent="0.2">
      <c r="A26" s="63"/>
      <c r="B26" s="63"/>
      <c r="C26" s="141"/>
      <c r="D26" s="142"/>
      <c r="E26" s="141"/>
      <c r="F26" s="142"/>
      <c r="G26" s="141"/>
      <c r="H26" s="143"/>
      <c r="I26" s="71"/>
      <c r="J26" s="140"/>
      <c r="K26" s="41"/>
      <c r="L26" s="137"/>
      <c r="M26" s="63"/>
      <c r="N26" s="133"/>
      <c r="O26" s="81"/>
      <c r="P26" s="125"/>
      <c r="Q26" s="144"/>
      <c r="R26" s="80"/>
      <c r="S26" s="81"/>
      <c r="T26" s="145"/>
      <c r="U26" s="144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38"/>
      <c r="I27" s="80"/>
      <c r="J27" s="81"/>
      <c r="K27" s="33"/>
      <c r="L27" s="19"/>
      <c r="M27" s="63"/>
      <c r="N27" s="133"/>
      <c r="O27" s="81"/>
      <c r="P27" s="125"/>
      <c r="Q27" s="134"/>
      <c r="R27" s="135"/>
      <c r="S27" s="136"/>
      <c r="T27" s="74"/>
      <c r="U27" s="127"/>
      <c r="V27" s="36"/>
    </row>
    <row r="28" spans="1:22" x14ac:dyDescent="0.2">
      <c r="A28" s="84" t="s">
        <v>61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62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63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88</v>
      </c>
      <c r="B34" s="7" t="s">
        <v>89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90</v>
      </c>
      <c r="B36" s="88" t="s">
        <v>91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92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93</v>
      </c>
      <c r="B39" s="87" t="s">
        <v>94</v>
      </c>
      <c r="C39" s="41"/>
      <c r="D39" s="41"/>
      <c r="E39" s="41"/>
      <c r="F39" s="41"/>
      <c r="G39" s="41"/>
      <c r="H39" s="146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95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96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72</v>
      </c>
      <c r="B43" s="89" t="s">
        <v>73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74</v>
      </c>
      <c r="B45" s="89" t="s">
        <v>75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76</v>
      </c>
      <c r="B47" s="89" t="s">
        <v>77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7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97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48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7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22</v>
      </c>
      <c r="B55" s="2" t="s">
        <v>23</v>
      </c>
      <c r="C55" s="30"/>
      <c r="D55" s="30"/>
      <c r="E55" s="30"/>
      <c r="F55" s="30"/>
      <c r="G55" s="30"/>
      <c r="H55" s="115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24</v>
      </c>
      <c r="B57" s="106">
        <v>43012</v>
      </c>
      <c r="C57" s="38"/>
      <c r="D57" s="38"/>
      <c r="E57" s="38"/>
      <c r="F57" s="38"/>
      <c r="G57" s="38"/>
      <c r="H57" s="117"/>
      <c r="I57" s="38"/>
      <c r="J57" s="38"/>
      <c r="K57" s="38"/>
      <c r="L57" s="38"/>
      <c r="M57" s="38"/>
      <c r="N57" s="33"/>
      <c r="O57" s="116" t="s">
        <v>98</v>
      </c>
      <c r="P57" s="38"/>
      <c r="Q57" s="38"/>
      <c r="R57" s="196">
        <v>43059</v>
      </c>
      <c r="S57" s="196"/>
      <c r="T57" s="196"/>
      <c r="U57" s="38"/>
      <c r="V57" s="39"/>
    </row>
    <row r="58" spans="1:22" x14ac:dyDescent="0.2">
      <c r="A58" s="191" t="s">
        <v>26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87"/>
      <c r="P58" s="187"/>
      <c r="Q58" s="187"/>
      <c r="R58" s="192"/>
      <c r="S58" s="192"/>
      <c r="T58" s="192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27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7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topLeftCell="A28" zoomScaleNormal="100" workbookViewId="0">
      <selection activeCell="J19" sqref="J19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4" max="4" width="9.42578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4</v>
      </c>
      <c r="H2" s="193" t="s">
        <v>2</v>
      </c>
      <c r="I2" s="193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160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194" t="s">
        <v>99</v>
      </c>
      <c r="B7" s="195"/>
      <c r="C7" s="195"/>
      <c r="D7" s="195"/>
      <c r="E7" s="195"/>
      <c r="F7" s="195"/>
      <c r="G7" s="195"/>
      <c r="H7" s="195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100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101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198" t="s">
        <v>1</v>
      </c>
      <c r="F14" s="199"/>
      <c r="G14" s="198"/>
      <c r="H14" s="199"/>
      <c r="I14" s="33"/>
      <c r="J14" s="36"/>
    </row>
    <row r="15" spans="1:10" x14ac:dyDescent="0.2">
      <c r="A15" s="32"/>
      <c r="B15" s="109"/>
      <c r="C15" s="32"/>
      <c r="D15" s="36"/>
      <c r="E15" s="200" t="s">
        <v>82</v>
      </c>
      <c r="F15" s="201"/>
      <c r="G15" s="205" t="s">
        <v>146</v>
      </c>
      <c r="H15" s="206"/>
      <c r="I15" s="33"/>
      <c r="J15" s="36"/>
    </row>
    <row r="16" spans="1:10" x14ac:dyDescent="0.2">
      <c r="A16" s="32"/>
      <c r="B16" s="109"/>
      <c r="C16" s="202" t="s">
        <v>83</v>
      </c>
      <c r="D16" s="203"/>
      <c r="E16" s="204" t="s">
        <v>153</v>
      </c>
      <c r="F16" s="203"/>
      <c r="G16" s="204" t="s">
        <v>154</v>
      </c>
      <c r="H16" s="203"/>
      <c r="I16" s="33"/>
      <c r="J16" s="36"/>
    </row>
    <row r="17" spans="1:12" x14ac:dyDescent="0.2">
      <c r="A17" s="32"/>
      <c r="B17" s="109"/>
      <c r="C17" s="151" t="s">
        <v>151</v>
      </c>
      <c r="D17" s="81"/>
      <c r="E17" s="176">
        <v>3.14</v>
      </c>
      <c r="F17" s="143"/>
      <c r="G17" s="207">
        <v>7.2</v>
      </c>
      <c r="H17" s="208"/>
      <c r="I17" s="152"/>
      <c r="J17" s="153"/>
      <c r="L17" s="154"/>
    </row>
    <row r="18" spans="1:12" x14ac:dyDescent="0.2">
      <c r="A18" s="32"/>
      <c r="B18" s="33"/>
      <c r="C18" s="151" t="s">
        <v>150</v>
      </c>
      <c r="D18" s="81"/>
      <c r="E18" s="176">
        <v>3.97</v>
      </c>
      <c r="F18" s="143"/>
      <c r="G18" s="207">
        <v>7.2</v>
      </c>
      <c r="H18" s="208"/>
      <c r="I18" s="33"/>
      <c r="J18" s="36"/>
      <c r="L18" s="154"/>
    </row>
    <row r="19" spans="1:12" x14ac:dyDescent="0.2">
      <c r="A19" s="32"/>
      <c r="B19" s="33"/>
      <c r="C19" s="1" t="s">
        <v>152</v>
      </c>
      <c r="D19" s="81"/>
      <c r="E19" s="176">
        <v>3.47</v>
      </c>
      <c r="F19" s="114" t="s">
        <v>145</v>
      </c>
      <c r="G19" s="207">
        <v>7.2</v>
      </c>
      <c r="H19" s="208"/>
      <c r="I19" s="152"/>
      <c r="J19" s="36"/>
    </row>
    <row r="20" spans="1:12" x14ac:dyDescent="0.2">
      <c r="A20" s="32"/>
      <c r="B20" s="33"/>
      <c r="C20" s="1" t="s">
        <v>134</v>
      </c>
      <c r="D20" s="81"/>
      <c r="E20" s="176">
        <v>4.29</v>
      </c>
      <c r="F20" s="114" t="s">
        <v>145</v>
      </c>
      <c r="G20" s="207">
        <v>7.2</v>
      </c>
      <c r="H20" s="208"/>
      <c r="I20" s="152"/>
      <c r="J20" s="36"/>
    </row>
    <row r="21" spans="1:12" x14ac:dyDescent="0.2">
      <c r="A21" s="32"/>
      <c r="B21" s="33"/>
      <c r="C21" s="1" t="s">
        <v>144</v>
      </c>
      <c r="D21" s="81"/>
      <c r="E21" s="176">
        <v>6.38</v>
      </c>
      <c r="F21" s="114" t="s">
        <v>145</v>
      </c>
      <c r="G21" s="207">
        <v>7.2</v>
      </c>
      <c r="H21" s="208"/>
      <c r="I21" s="152"/>
      <c r="J21" s="36"/>
    </row>
    <row r="22" spans="1:12" x14ac:dyDescent="0.2">
      <c r="A22" s="32"/>
      <c r="B22" s="33"/>
      <c r="C22" s="151" t="s">
        <v>135</v>
      </c>
      <c r="D22" s="81"/>
      <c r="E22" s="176">
        <v>8.89</v>
      </c>
      <c r="F22" s="114" t="s">
        <v>145</v>
      </c>
      <c r="G22" s="207">
        <v>7.2</v>
      </c>
      <c r="H22" s="208"/>
      <c r="I22" s="152"/>
      <c r="J22" s="36"/>
    </row>
    <row r="23" spans="1:12" x14ac:dyDescent="0.2">
      <c r="A23" s="32"/>
      <c r="B23" s="33"/>
      <c r="C23" s="113" t="s">
        <v>1</v>
      </c>
      <c r="D23" s="81"/>
      <c r="E23" s="80"/>
      <c r="F23" s="81"/>
      <c r="G23" s="80"/>
      <c r="H23" s="81"/>
      <c r="I23" s="152"/>
      <c r="J23" s="36"/>
    </row>
    <row r="24" spans="1:12" x14ac:dyDescent="0.2">
      <c r="A24" s="32"/>
      <c r="B24" s="33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5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102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178"/>
      <c r="B29" s="89"/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103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104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96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5" t="s">
        <v>76</v>
      </c>
      <c r="B35" s="89" t="s">
        <v>77</v>
      </c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56" t="s">
        <v>97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57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22</v>
      </c>
      <c r="B43" s="7" t="s">
        <v>23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24</v>
      </c>
      <c r="B45" s="106">
        <v>43012</v>
      </c>
      <c r="C45" s="38"/>
      <c r="D45" s="38"/>
      <c r="E45" s="38"/>
      <c r="F45" s="38"/>
      <c r="G45" s="38"/>
      <c r="H45" s="12" t="s">
        <v>81</v>
      </c>
      <c r="I45" s="38"/>
      <c r="J45" s="28">
        <v>43059</v>
      </c>
    </row>
    <row r="46" spans="1:18" x14ac:dyDescent="0.2">
      <c r="A46" s="191" t="s">
        <v>26</v>
      </c>
      <c r="B46" s="192"/>
      <c r="C46" s="192"/>
      <c r="D46" s="192"/>
      <c r="E46" s="192"/>
      <c r="F46" s="192"/>
      <c r="G46" s="192"/>
      <c r="H46" s="192"/>
      <c r="I46" s="192"/>
      <c r="J46" s="197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27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16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  <mergeCell ref="G15:H15"/>
    <mergeCell ref="G17:H17"/>
    <mergeCell ref="G18:H18"/>
    <mergeCell ref="G19:H19"/>
    <mergeCell ref="G20:H20"/>
    <mergeCell ref="G21:H21"/>
    <mergeCell ref="G22:H22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opLeftCell="A31" zoomScaleNormal="100" workbookViewId="0">
      <selection activeCell="J19" sqref="J19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7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3</v>
      </c>
      <c r="I2" s="185" t="s">
        <v>105</v>
      </c>
      <c r="J2" s="193"/>
      <c r="K2" s="181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160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4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209" t="s">
        <v>106</v>
      </c>
      <c r="B7" s="195"/>
      <c r="C7" s="195"/>
      <c r="D7" s="195"/>
      <c r="E7" s="195"/>
      <c r="F7" s="195"/>
      <c r="G7" s="195"/>
      <c r="H7" s="195"/>
      <c r="I7" s="195"/>
      <c r="J7" s="195"/>
      <c r="K7" s="210"/>
    </row>
    <row r="8" spans="1:11" x14ac:dyDescent="0.2">
      <c r="A8" s="211" t="s">
        <v>107</v>
      </c>
      <c r="B8" s="193"/>
      <c r="C8" s="193"/>
      <c r="D8" s="193"/>
      <c r="E8" s="193"/>
      <c r="F8" s="193"/>
      <c r="G8" s="193"/>
      <c r="H8" s="193"/>
      <c r="I8" s="193"/>
      <c r="J8" s="193"/>
      <c r="K8" s="201"/>
    </row>
    <row r="9" spans="1:11" x14ac:dyDescent="0.2">
      <c r="A9" s="200" t="s">
        <v>108</v>
      </c>
      <c r="B9" s="212"/>
      <c r="C9" s="212"/>
      <c r="D9" s="212"/>
      <c r="E9" s="212"/>
      <c r="F9" s="212"/>
      <c r="G9" s="212"/>
      <c r="H9" s="212"/>
      <c r="I9" s="212"/>
      <c r="J9" s="212"/>
      <c r="K9" s="213"/>
    </row>
    <row r="10" spans="1:11" x14ac:dyDescent="0.2">
      <c r="A10" s="200" t="s">
        <v>109</v>
      </c>
      <c r="B10" s="193"/>
      <c r="C10" s="193"/>
      <c r="D10" s="193"/>
      <c r="E10" s="193"/>
      <c r="F10" s="193"/>
      <c r="G10" s="193"/>
      <c r="H10" s="193"/>
      <c r="I10" s="193"/>
      <c r="J10" s="193"/>
      <c r="K10" s="201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110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179"/>
      <c r="D14" s="214" t="s">
        <v>111</v>
      </c>
      <c r="E14" s="215"/>
      <c r="F14" s="216"/>
      <c r="G14" s="216"/>
      <c r="H14" s="216"/>
      <c r="I14" s="216"/>
      <c r="J14" s="216"/>
      <c r="K14" s="217"/>
    </row>
    <row r="15" spans="1:11" x14ac:dyDescent="0.2">
      <c r="A15" s="158" t="s">
        <v>112</v>
      </c>
      <c r="B15" s="159"/>
      <c r="C15" s="160"/>
      <c r="D15" s="1" t="s">
        <v>148</v>
      </c>
      <c r="E15" s="2"/>
      <c r="F15" s="19" t="s">
        <v>131</v>
      </c>
      <c r="G15" s="19" t="s">
        <v>133</v>
      </c>
      <c r="H15" s="114" t="s">
        <v>147</v>
      </c>
      <c r="I15" s="114" t="s">
        <v>132</v>
      </c>
      <c r="J15" s="63"/>
      <c r="K15" s="63"/>
    </row>
    <row r="16" spans="1:11" x14ac:dyDescent="0.2">
      <c r="A16" s="161" t="s">
        <v>113</v>
      </c>
      <c r="B16" s="83"/>
      <c r="C16" s="83"/>
      <c r="D16" s="172">
        <v>4.04</v>
      </c>
      <c r="E16" s="112"/>
      <c r="F16" s="174" t="s">
        <v>155</v>
      </c>
      <c r="G16" s="175" t="s">
        <v>156</v>
      </c>
      <c r="H16" s="175" t="s">
        <v>157</v>
      </c>
      <c r="I16" s="175" t="s">
        <v>158</v>
      </c>
      <c r="J16" s="63"/>
      <c r="K16" s="63"/>
    </row>
    <row r="17" spans="1:11" x14ac:dyDescent="0.2">
      <c r="A17" s="162" t="s">
        <v>115</v>
      </c>
      <c r="B17" s="163"/>
      <c r="C17" s="144"/>
      <c r="D17" s="164">
        <f>+D16</f>
        <v>4.04</v>
      </c>
      <c r="E17" s="112"/>
      <c r="F17" s="81" t="s">
        <v>114</v>
      </c>
      <c r="G17" s="63" t="s">
        <v>114</v>
      </c>
      <c r="H17" s="63" t="s">
        <v>114</v>
      </c>
      <c r="I17" s="63" t="s">
        <v>114</v>
      </c>
      <c r="J17" s="63"/>
      <c r="K17" s="63"/>
    </row>
    <row r="18" spans="1:11" x14ac:dyDescent="0.2">
      <c r="A18" s="165" t="s">
        <v>116</v>
      </c>
      <c r="B18" s="83"/>
      <c r="C18" s="81"/>
      <c r="D18" s="166"/>
      <c r="E18" s="173"/>
      <c r="F18" s="167"/>
      <c r="G18" s="167"/>
      <c r="H18" s="167"/>
      <c r="I18" s="167"/>
      <c r="J18" s="167"/>
      <c r="K18" s="168"/>
    </row>
    <row r="19" spans="1:11" x14ac:dyDescent="0.2">
      <c r="A19" s="169" t="s">
        <v>117</v>
      </c>
      <c r="B19" s="83"/>
      <c r="C19" s="81"/>
      <c r="D19" s="164">
        <f>+D17</f>
        <v>4.04</v>
      </c>
      <c r="E19" s="112"/>
      <c r="F19" s="81" t="s">
        <v>114</v>
      </c>
      <c r="G19" s="63" t="s">
        <v>114</v>
      </c>
      <c r="H19" s="63" t="s">
        <v>114</v>
      </c>
      <c r="I19" s="63" t="s">
        <v>114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88</v>
      </c>
      <c r="B22" s="109" t="s">
        <v>118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119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120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121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180"/>
      <c r="D27" s="180"/>
      <c r="E27" s="180"/>
      <c r="F27" s="180"/>
      <c r="G27" s="180"/>
      <c r="H27" s="180"/>
      <c r="I27" s="180"/>
      <c r="J27" s="180"/>
      <c r="K27" s="182"/>
    </row>
    <row r="28" spans="1:11" x14ac:dyDescent="0.2">
      <c r="A28" s="40"/>
      <c r="B28" s="88" t="s">
        <v>122</v>
      </c>
      <c r="C28" s="180"/>
      <c r="D28" s="180"/>
      <c r="E28" s="180"/>
      <c r="F28" s="180"/>
      <c r="G28" s="180"/>
      <c r="H28" s="180"/>
      <c r="I28" s="180"/>
      <c r="J28" s="180"/>
      <c r="K28" s="182"/>
    </row>
    <row r="29" spans="1:11" x14ac:dyDescent="0.2">
      <c r="A29" s="40"/>
      <c r="B29" s="88" t="s">
        <v>1</v>
      </c>
      <c r="C29" s="180"/>
      <c r="D29" s="180"/>
      <c r="E29" s="180"/>
      <c r="F29" s="180"/>
      <c r="G29" s="180"/>
      <c r="H29" s="180"/>
      <c r="I29" s="180"/>
      <c r="J29" s="180"/>
      <c r="K29" s="182"/>
    </row>
    <row r="30" spans="1:11" x14ac:dyDescent="0.2">
      <c r="A30" s="42"/>
      <c r="B30" s="88" t="s">
        <v>123</v>
      </c>
      <c r="C30" s="110"/>
      <c r="D30" s="152"/>
      <c r="E30" s="14"/>
      <c r="F30" s="170"/>
      <c r="G30" s="33"/>
      <c r="H30" s="33"/>
      <c r="I30" s="33"/>
      <c r="J30" s="33"/>
      <c r="K30" s="36"/>
    </row>
    <row r="31" spans="1:11" x14ac:dyDescent="0.2">
      <c r="A31" s="42"/>
      <c r="B31" s="88" t="s">
        <v>149</v>
      </c>
      <c r="C31" s="110"/>
      <c r="D31" s="152">
        <v>17.510000000000002</v>
      </c>
      <c r="E31" s="14"/>
      <c r="F31" s="170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2"/>
      <c r="E32" s="14"/>
      <c r="F32" s="170"/>
      <c r="G32" s="33"/>
      <c r="H32" s="33"/>
      <c r="I32" s="33"/>
      <c r="J32" s="33"/>
      <c r="K32" s="36"/>
    </row>
    <row r="33" spans="1:11" x14ac:dyDescent="0.2">
      <c r="A33" s="42"/>
      <c r="B33" s="7" t="s">
        <v>128</v>
      </c>
      <c r="C33" s="110"/>
      <c r="D33" s="184">
        <v>15.31</v>
      </c>
      <c r="E33" s="14" t="s">
        <v>145</v>
      </c>
      <c r="F33" s="170"/>
      <c r="G33" s="33"/>
      <c r="H33" s="33"/>
      <c r="I33" s="33"/>
      <c r="J33" s="33"/>
      <c r="K33" s="36"/>
    </row>
    <row r="34" spans="1:11" x14ac:dyDescent="0.2">
      <c r="A34" s="42"/>
      <c r="B34" s="7" t="s">
        <v>129</v>
      </c>
      <c r="C34" s="110"/>
      <c r="D34" s="184">
        <v>19.03</v>
      </c>
      <c r="E34" s="14" t="s">
        <v>145</v>
      </c>
      <c r="F34" s="170"/>
      <c r="G34" s="33"/>
      <c r="H34" s="33"/>
      <c r="I34" s="33"/>
      <c r="J34" s="33"/>
      <c r="K34" s="36"/>
    </row>
    <row r="35" spans="1:11" x14ac:dyDescent="0.2">
      <c r="A35" s="42"/>
      <c r="B35" s="7" t="s">
        <v>143</v>
      </c>
      <c r="C35" s="110"/>
      <c r="D35" s="184">
        <v>28.51</v>
      </c>
      <c r="E35" s="14" t="s">
        <v>145</v>
      </c>
      <c r="F35" s="170"/>
      <c r="G35" s="33"/>
      <c r="H35" s="33"/>
      <c r="I35" s="33"/>
      <c r="J35" s="33"/>
      <c r="K35" s="36"/>
    </row>
    <row r="36" spans="1:11" x14ac:dyDescent="0.2">
      <c r="A36" s="150"/>
      <c r="B36" s="7" t="s">
        <v>130</v>
      </c>
      <c r="C36" s="33"/>
      <c r="D36" s="184">
        <v>39.880000000000003</v>
      </c>
      <c r="E36" s="14" t="s">
        <v>145</v>
      </c>
      <c r="F36" s="33"/>
      <c r="G36" s="33"/>
      <c r="H36" s="33"/>
      <c r="I36" s="33"/>
      <c r="J36" s="33"/>
      <c r="K36" s="36"/>
    </row>
    <row r="37" spans="1:11" x14ac:dyDescent="0.2">
      <c r="A37" s="150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124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159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180"/>
      <c r="E41" s="180"/>
      <c r="F41" s="180"/>
      <c r="G41" s="180"/>
      <c r="H41" s="180"/>
      <c r="I41" s="33"/>
      <c r="J41" s="33"/>
      <c r="K41" s="36"/>
    </row>
    <row r="42" spans="1:11" x14ac:dyDescent="0.2">
      <c r="A42" s="5" t="s">
        <v>76</v>
      </c>
      <c r="B42" s="89" t="s">
        <v>77</v>
      </c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5"/>
      <c r="B43" s="89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42" t="s">
        <v>125</v>
      </c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33"/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89" t="s">
        <v>126</v>
      </c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6"/>
    </row>
    <row r="48" spans="1:11" x14ac:dyDescent="0.2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9"/>
    </row>
    <row r="49" spans="1:11" x14ac:dyDescent="0.2">
      <c r="A49" s="32" t="s">
        <v>22</v>
      </c>
      <c r="B49" s="7" t="s">
        <v>23</v>
      </c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2"/>
      <c r="B50" s="33"/>
      <c r="C50" s="33"/>
      <c r="D50" s="33"/>
      <c r="E50" s="33"/>
      <c r="F50" s="33"/>
      <c r="G50" s="33"/>
      <c r="H50" s="33"/>
      <c r="I50" s="33"/>
      <c r="J50" s="33"/>
      <c r="K50" s="36"/>
    </row>
    <row r="51" spans="1:11" x14ac:dyDescent="0.2">
      <c r="A51" s="37" t="s">
        <v>24</v>
      </c>
      <c r="B51" s="106">
        <v>43012</v>
      </c>
      <c r="C51" s="38"/>
      <c r="D51" s="38"/>
      <c r="E51" s="38"/>
      <c r="F51" s="38"/>
      <c r="G51" s="38"/>
      <c r="H51" s="38"/>
      <c r="I51" s="38" t="s">
        <v>127</v>
      </c>
      <c r="J51" s="38"/>
      <c r="K51" s="28">
        <v>43059</v>
      </c>
    </row>
    <row r="52" spans="1:11" x14ac:dyDescent="0.2">
      <c r="A52" s="191" t="s">
        <v>26</v>
      </c>
      <c r="B52" s="192"/>
      <c r="C52" s="192"/>
      <c r="D52" s="192"/>
      <c r="E52" s="192"/>
      <c r="F52" s="192"/>
      <c r="G52" s="192"/>
      <c r="H52" s="192"/>
      <c r="I52" s="192"/>
      <c r="J52" s="192"/>
      <c r="K52" s="197"/>
    </row>
    <row r="53" spans="1:11" x14ac:dyDescent="0.2">
      <c r="A53" s="32"/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2" t="s">
        <v>27</v>
      </c>
      <c r="B54" s="33"/>
      <c r="C54" s="33"/>
      <c r="D54" s="33"/>
      <c r="E54" s="33"/>
      <c r="F54" s="33"/>
      <c r="G54" s="33"/>
      <c r="H54" s="33"/>
      <c r="I54" s="33"/>
      <c r="J54" s="33"/>
      <c r="K54" s="36"/>
    </row>
    <row r="55" spans="1:11" x14ac:dyDescent="0.2">
      <c r="A55" s="37"/>
      <c r="B55" s="38"/>
      <c r="C55" s="38"/>
      <c r="D55" s="38"/>
      <c r="E55" s="38"/>
      <c r="F55" s="38"/>
      <c r="G55" s="38"/>
      <c r="H55" s="38"/>
      <c r="I55" s="38"/>
      <c r="J55" s="38"/>
      <c r="K55" s="39"/>
    </row>
  </sheetData>
  <mergeCells count="7">
    <mergeCell ref="A52:K52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2017-10-04T07:00:00+00:00</OpenedDate>
    <Date1 xmlns="dc463f71-b30c-4ab2-9473-d307f9d35888">2017-10-04T07:00:00+00:00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171025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D067D3B366D349A4A864FD86024BC0" ma:contentTypeVersion="92" ma:contentTypeDescription="" ma:contentTypeScope="" ma:versionID="597092605dc1c8b4ccdecf3f5a43ac7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5184A0-E1BF-4D2B-999D-811DCAF9F5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544EE7-0DD6-466C-A321-E811FEB1D082}"/>
</file>

<file path=customXml/itemProps3.xml><?xml version="1.0" encoding="utf-8"?>
<ds:datastoreItem xmlns:ds="http://schemas.openxmlformats.org/officeDocument/2006/customXml" ds:itemID="{4125F00C-B014-40DC-8E46-5DE26625ED46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a7bd91e-004b-490a-8704-e368d63d59a0"/>
    <ds:schemaRef ds:uri="http://schemas.openxmlformats.org/package/2006/metadata/core-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562CED73-AEBD-4525-99B1-4E041F36E5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Check Sheet</vt:lpstr>
      <vt:lpstr>Item 100, pg 23 </vt:lpstr>
      <vt:lpstr>Item 105, pg 27</vt:lpstr>
      <vt:lpstr>Item 105, pg 29</vt:lpstr>
      <vt:lpstr>Item 245, pg 42</vt:lpstr>
      <vt:lpstr>'Item 105, pg 29'!Print_Area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Huff, Ashley (UTC)</cp:lastModifiedBy>
  <cp:lastPrinted>2017-10-04T16:02:26Z</cp:lastPrinted>
  <dcterms:created xsi:type="dcterms:W3CDTF">2017-01-12T14:53:27Z</dcterms:created>
  <dcterms:modified xsi:type="dcterms:W3CDTF">2017-10-06T15:28:24Z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0x0101006E56B4D1795A2E4DB2F0B01679ED314A00B2D067D3B366D349A4A864FD86024BC0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