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26710" windowHeight="9460"/>
  </bookViews>
  <sheets>
    <sheet name="2014 Summary" sheetId="14" r:id="rId1"/>
    <sheet name="Vessel Lease" sheetId="13" r:id="rId2"/>
    <sheet name="Expense Summary" sheetId="5" r:id="rId3"/>
    <sheet name="Fuel" sheetId="3" r:id="rId4"/>
    <sheet name="Crew Payroll &amp; Benefits" sheetId="2" r:id="rId5"/>
    <sheet name="Allocation %" sheetId="4" r:id="rId6"/>
    <sheet name="Admin Expenses" sheetId="6" r:id="rId7"/>
    <sheet name="Mktg Expenses" sheetId="7" r:id="rId8"/>
    <sheet name="Engineering" sheetId="8" r:id="rId9"/>
    <sheet name="Reservations" sheetId="9" r:id="rId10"/>
    <sheet name="ShoreSupport" sheetId="11" r:id="rId11"/>
  </sheets>
  <externalReferences>
    <externalReference r:id="rId12"/>
  </externalReferences>
  <definedNames>
    <definedName name="_xlnm.Print_Area" localSheetId="6">'Admin Expenses'!$A$1:$F$115</definedName>
    <definedName name="_xlnm.Print_Area" localSheetId="5">'Allocation %'!$A$24:$H$30</definedName>
    <definedName name="_xlnm.Print_Area" localSheetId="4">'Crew Payroll &amp; Benefits'!$A$1:$F$48</definedName>
    <definedName name="_xlnm.Print_Area" localSheetId="8">Engineering!$B$1:$F$269</definedName>
    <definedName name="_xlnm.Print_Area" localSheetId="2">'Expense Summary'!$A$1:$E$39</definedName>
    <definedName name="_xlnm.Print_Area" localSheetId="3">Fuel!$A$1:$J$25</definedName>
    <definedName name="_xlnm.Print_Area" localSheetId="7">'Mktg Expenses'!$A$1:$F$204</definedName>
    <definedName name="_xlnm.Print_Area" localSheetId="9">Reservations!$A$1:$F$56</definedName>
    <definedName name="_xlnm.Print_Area" localSheetId="10">ShoreSupport!$A$1:$E$54</definedName>
    <definedName name="_xlnm.Print_Area" localSheetId="1">'Vessel Lease'!$A$1:$E$12</definedName>
    <definedName name="_xlnm.Print_Titles" localSheetId="6">'Admin Expenses'!$3:$6</definedName>
    <definedName name="_xlnm.Print_Titles" localSheetId="8">Engineering!$1:$6</definedName>
    <definedName name="_xlnm.Print_Titles" localSheetId="7">'Mktg Expenses'!$1:$6</definedName>
    <definedName name="_xlnm.Print_Titles" localSheetId="9">Reservations!$1:$6</definedName>
    <definedName name="_xlnm.Print_Titles" localSheetId="10">ShoreSupport!$1:$6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4" l="1"/>
  <c r="D14" i="14"/>
  <c r="D7" i="14"/>
  <c r="E47" i="11"/>
  <c r="E42" i="11"/>
  <c r="E32" i="11"/>
  <c r="E19" i="11"/>
  <c r="F51" i="9"/>
  <c r="F47" i="9"/>
  <c r="F42" i="9"/>
  <c r="F32" i="9"/>
  <c r="F17" i="9"/>
  <c r="F8" i="9"/>
  <c r="F13" i="9" s="1"/>
  <c r="F15" i="9" s="1"/>
  <c r="F243" i="8"/>
  <c r="F223" i="8"/>
  <c r="F215" i="8"/>
  <c r="F208" i="8"/>
  <c r="F201" i="8"/>
  <c r="F196" i="8"/>
  <c r="F95" i="8"/>
  <c r="F88" i="8"/>
  <c r="F76" i="8"/>
  <c r="F70" i="8"/>
  <c r="F62" i="8"/>
  <c r="F45" i="8"/>
  <c r="E38" i="8"/>
  <c r="F38" i="8" s="1"/>
  <c r="F32" i="8"/>
  <c r="F19" i="8"/>
  <c r="F135" i="7"/>
  <c r="F133" i="7"/>
  <c r="F128" i="7"/>
  <c r="F126" i="7"/>
  <c r="F125" i="7"/>
  <c r="F124" i="7"/>
  <c r="F115" i="7"/>
  <c r="F114" i="7"/>
  <c r="F111" i="7"/>
  <c r="F110" i="7"/>
  <c r="F109" i="7"/>
  <c r="F108" i="7"/>
  <c r="F106" i="7"/>
  <c r="F105" i="7"/>
  <c r="F104" i="7"/>
  <c r="F103" i="7"/>
  <c r="F102" i="7"/>
  <c r="F101" i="7"/>
  <c r="F97" i="7"/>
  <c r="F95" i="7"/>
  <c r="F91" i="7"/>
  <c r="F90" i="7"/>
  <c r="F89" i="7"/>
  <c r="F88" i="7"/>
  <c r="F87" i="7"/>
  <c r="F80" i="7"/>
  <c r="F78" i="7"/>
  <c r="F77" i="7"/>
  <c r="F71" i="7"/>
  <c r="F60" i="7"/>
  <c r="F49" i="7"/>
  <c r="F42" i="7"/>
  <c r="F40" i="7"/>
  <c r="F32" i="7"/>
  <c r="C98" i="6"/>
  <c r="C114" i="6" s="1"/>
  <c r="F18" i="7"/>
  <c r="F17" i="7"/>
  <c r="F8" i="7"/>
  <c r="F13" i="7" s="1"/>
  <c r="F15" i="7" s="1"/>
  <c r="B10" i="4"/>
  <c r="C8" i="4" s="1"/>
  <c r="B27" i="5" s="1"/>
  <c r="D96" i="6"/>
  <c r="D95" i="6"/>
  <c r="D94" i="6"/>
  <c r="D85" i="6"/>
  <c r="B13" i="5" s="1"/>
  <c r="D84" i="6"/>
  <c r="D81" i="6"/>
  <c r="B12" i="5" s="1"/>
  <c r="D80" i="6"/>
  <c r="D78" i="6"/>
  <c r="D72" i="6"/>
  <c r="D71" i="6"/>
  <c r="D73" i="6" s="1"/>
  <c r="B11" i="5" s="1"/>
  <c r="D68" i="6"/>
  <c r="D67" i="6"/>
  <c r="D66" i="6"/>
  <c r="D65" i="6"/>
  <c r="D64" i="6"/>
  <c r="D61" i="6"/>
  <c r="B9" i="5" s="1"/>
  <c r="D54" i="6"/>
  <c r="B8" i="5" s="1"/>
  <c r="D47" i="6"/>
  <c r="B7" i="5" s="1"/>
  <c r="D40" i="6"/>
  <c r="D39" i="6"/>
  <c r="D38" i="6"/>
  <c r="D37" i="6"/>
  <c r="D36" i="6"/>
  <c r="D35" i="6"/>
  <c r="D31" i="6"/>
  <c r="D30" i="6"/>
  <c r="D29" i="6"/>
  <c r="D27" i="6"/>
  <c r="D26" i="6"/>
  <c r="D25" i="6"/>
  <c r="D24" i="6"/>
  <c r="D23" i="6"/>
  <c r="D22" i="6"/>
  <c r="D21" i="6"/>
  <c r="D18" i="6"/>
  <c r="D17" i="6"/>
  <c r="D12" i="6"/>
  <c r="D8" i="6"/>
  <c r="B13" i="3"/>
  <c r="D6" i="3"/>
  <c r="D5" i="3"/>
  <c r="I22" i="3"/>
  <c r="E4" i="2"/>
  <c r="C7" i="4" l="1"/>
  <c r="E54" i="11"/>
  <c r="B22" i="5" s="1"/>
  <c r="F19" i="9"/>
  <c r="F55" i="9" s="1"/>
  <c r="B20" i="5" s="1"/>
  <c r="F268" i="8"/>
  <c r="B19" i="5" s="1"/>
  <c r="F19" i="7"/>
  <c r="F187" i="7" s="1"/>
  <c r="B18" i="5" s="1"/>
  <c r="D69" i="6"/>
  <c r="B10" i="5" s="1"/>
  <c r="D82" i="6"/>
  <c r="D32" i="6"/>
  <c r="D13" i="6"/>
  <c r="D15" i="6" s="1"/>
  <c r="D19" i="6" s="1"/>
  <c r="D42" i="6"/>
  <c r="D89" i="6"/>
  <c r="B14" i="5"/>
  <c r="C9" i="4"/>
  <c r="C10" i="4" s="1"/>
  <c r="D6" i="14"/>
  <c r="D9" i="14" s="1"/>
  <c r="B9" i="14"/>
  <c r="B6" i="5" l="1"/>
  <c r="D98" i="6"/>
  <c r="D6" i="13"/>
  <c r="D5" i="13"/>
  <c r="C22" i="5" l="1"/>
  <c r="C21" i="5"/>
  <c r="C20" i="5"/>
  <c r="B18" i="14" s="1"/>
  <c r="D18" i="14" s="1"/>
  <c r="C19" i="5"/>
  <c r="C18" i="5"/>
  <c r="B16" i="14" l="1"/>
  <c r="D16" i="14" s="1"/>
  <c r="B19" i="14"/>
  <c r="D19" i="14" s="1"/>
  <c r="B17" i="14"/>
  <c r="D17" i="14" s="1"/>
  <c r="B16" i="5"/>
  <c r="B24" i="5" l="1"/>
  <c r="B29" i="5" s="1"/>
  <c r="B36" i="5" s="1"/>
  <c r="C16" i="5"/>
  <c r="B20" i="3"/>
  <c r="C23" i="4"/>
  <c r="C21" i="4"/>
  <c r="B17" i="3"/>
  <c r="B12" i="14" s="1"/>
  <c r="D12" i="14" s="1"/>
  <c r="B16" i="3"/>
  <c r="B11" i="3"/>
  <c r="D4" i="3"/>
  <c r="B19" i="3" s="1"/>
  <c r="D31" i="2"/>
  <c r="E17" i="2"/>
  <c r="E16" i="2"/>
  <c r="D4" i="2"/>
  <c r="D4" i="13" s="1"/>
  <c r="B10" i="13" s="1"/>
  <c r="C25" i="4" l="1"/>
  <c r="B15" i="14"/>
  <c r="D15" i="14" s="1"/>
  <c r="C24" i="5"/>
  <c r="B12" i="3"/>
  <c r="B13" i="14"/>
  <c r="B14" i="3"/>
  <c r="B21" i="3"/>
  <c r="E31" i="2"/>
  <c r="D27" i="2"/>
  <c r="E25" i="2"/>
  <c r="E27" i="2"/>
  <c r="E30" i="2"/>
  <c r="E32" i="2"/>
  <c r="E26" i="2"/>
  <c r="E29" i="2"/>
  <c r="D25" i="2"/>
  <c r="D30" i="2"/>
  <c r="D32" i="2"/>
  <c r="D26" i="2"/>
  <c r="D29" i="2"/>
  <c r="D34" i="2" l="1"/>
  <c r="D36" i="2" s="1"/>
  <c r="E34" i="2"/>
  <c r="E36" i="2" s="1"/>
  <c r="F36" i="2" l="1"/>
  <c r="F38" i="2" l="1"/>
  <c r="F40" i="2"/>
  <c r="F42" i="2" s="1"/>
  <c r="F44" i="2" l="1"/>
  <c r="B11" i="14" l="1"/>
  <c r="F45" i="2"/>
  <c r="B23" i="14" l="1"/>
  <c r="B25" i="14" s="1"/>
  <c r="B27" i="14" s="1"/>
  <c r="D11" i="14"/>
  <c r="D23" i="14" s="1"/>
  <c r="D25" i="14" s="1"/>
  <c r="D27" i="14" s="1"/>
</calcChain>
</file>

<file path=xl/sharedStrings.xml><?xml version="1.0" encoding="utf-8"?>
<sst xmlns="http://schemas.openxmlformats.org/spreadsheetml/2006/main" count="1263" uniqueCount="345">
  <si>
    <t>Total # of Salings</t>
  </si>
  <si>
    <t>Sat/Sun Sailing</t>
  </si>
  <si>
    <t>Mon - Fri Sailings</t>
  </si>
  <si>
    <t>Sat / Sun</t>
  </si>
  <si>
    <t>Mon - Fri</t>
  </si>
  <si>
    <t>Crew</t>
  </si>
  <si>
    <t>Actual Wage Rate</t>
  </si>
  <si>
    <t>Captain</t>
  </si>
  <si>
    <t>Carr, Kit (WH)</t>
  </si>
  <si>
    <t>Mate</t>
  </si>
  <si>
    <t>Reeder, R (WH)</t>
  </si>
  <si>
    <t>Engineer</t>
  </si>
  <si>
    <t>Cameron, J (ENG)</t>
  </si>
  <si>
    <t>Supervisor</t>
  </si>
  <si>
    <t>Jacobson, K (OBS)</t>
  </si>
  <si>
    <t>Attendant</t>
  </si>
  <si>
    <t>Buckmaster, J (ATT)</t>
  </si>
  <si>
    <t>AVG</t>
  </si>
  <si>
    <t>Jessup, Holly (ATT)</t>
  </si>
  <si>
    <t>Lombardo, D (ATT)</t>
  </si>
  <si>
    <t># of Labor Hours</t>
  </si>
  <si>
    <t>Total Wage Cost/Day</t>
  </si>
  <si>
    <t xml:space="preserve">Sat/Sun </t>
  </si>
  <si>
    <t>Total Direct Labor Cost/Day</t>
  </si>
  <si>
    <t>Total  2014 Season Direct Labor Cost</t>
  </si>
  <si>
    <t>Total Payroll Taxes</t>
  </si>
  <si>
    <t>Total Benefits</t>
  </si>
  <si>
    <t>Total Payroll Costs</t>
  </si>
  <si>
    <t>Running Hours</t>
  </si>
  <si>
    <t>Fuel Gallons/Day</t>
  </si>
  <si>
    <t>Total Gallons/Season</t>
  </si>
  <si>
    <t>Avg Fuel Cost</t>
  </si>
  <si>
    <t>May - Sept + 9.5% Sales Tax</t>
  </si>
  <si>
    <t>Actual Fuel Cost 2014</t>
  </si>
  <si>
    <t>Regulated Fuel Cost 2014</t>
  </si>
  <si>
    <t>2015 Calculated Regulated Fuel Gallons</t>
  </si>
  <si>
    <t># of Days * Hours * 140 gallons/hour</t>
  </si>
  <si>
    <t>Average Price/Gallon</t>
  </si>
  <si>
    <t>Sea to Vic</t>
  </si>
  <si>
    <t>Sea to FH</t>
  </si>
  <si>
    <t xml:space="preserve">  Total</t>
  </si>
  <si>
    <t>Reservations</t>
  </si>
  <si>
    <t>Vessel Lease</t>
  </si>
  <si>
    <t>Commissions</t>
  </si>
  <si>
    <t>Total Expenses</t>
  </si>
  <si>
    <t>Actual Passengers - 2014</t>
  </si>
  <si>
    <t>Allocation Computations</t>
  </si>
  <si>
    <t>Sea/SJ runing hours</t>
  </si>
  <si>
    <t>Whale Watch/Sea Life Search hours</t>
  </si>
  <si>
    <t>Regulated Hours Percentage</t>
  </si>
  <si>
    <t>Non Regulated Hours Percentage</t>
  </si>
  <si>
    <t xml:space="preserve">   Total Hours</t>
  </si>
  <si>
    <t>Regulated Cost</t>
  </si>
  <si>
    <t>Non-Regulated Cost</t>
  </si>
  <si>
    <t>Calculated Fuel Cost - 2015</t>
  </si>
  <si>
    <t>AVG MTD</t>
  </si>
  <si>
    <t>AVG YTD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</si>
  <si>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</si>
  <si>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</si>
  <si>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</si>
  <si>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</si>
  <si>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</si>
  <si>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</si>
  <si>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</si>
  <si>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</si>
  <si>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</si>
  <si>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</si>
  <si>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</si>
  <si>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</si>
  <si>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Feb</t>
  </si>
  <si>
    <t>$2.99/gallon * 9.5% use tax</t>
  </si>
  <si>
    <t>Monthly Fuel Cost</t>
  </si>
  <si>
    <t>Total Travel Time between Seattle &amp; Friday Harbor.</t>
  </si>
  <si>
    <t>Insurance</t>
  </si>
  <si>
    <t>Admin Payroll &amp; Benefits</t>
  </si>
  <si>
    <t>Salaries &amp; Wages</t>
  </si>
  <si>
    <t>Compensation</t>
  </si>
  <si>
    <t>Bonuses</t>
  </si>
  <si>
    <t>Layover</t>
  </si>
  <si>
    <t>Vacation</t>
  </si>
  <si>
    <t>Payroll Taxes</t>
  </si>
  <si>
    <t>Employee</t>
  </si>
  <si>
    <t>Union Dues</t>
  </si>
  <si>
    <t>Medical Benefits</t>
  </si>
  <si>
    <t>Parking</t>
  </si>
  <si>
    <t>Total Wages, Taxes and Benefits</t>
  </si>
  <si>
    <t>Hiring Advertising</t>
  </si>
  <si>
    <t>Training, Seminars, Education, Courses</t>
  </si>
  <si>
    <t>Dues &amp; Subscriptions</t>
  </si>
  <si>
    <t>EE Meals</t>
  </si>
  <si>
    <t>EE Recognition</t>
  </si>
  <si>
    <t>EE Events</t>
  </si>
  <si>
    <t>ER 401-K Contributions</t>
  </si>
  <si>
    <t>Jones Act-OB</t>
  </si>
  <si>
    <t>Auto Expense</t>
  </si>
  <si>
    <t>Travel</t>
  </si>
  <si>
    <t>Business Meals &amp; Entertainment</t>
  </si>
  <si>
    <t>Other Employee Costs</t>
  </si>
  <si>
    <t>Cost of Fuel</t>
  </si>
  <si>
    <t>Engineering</t>
  </si>
  <si>
    <t>Cost of Lubricants &amp; Fluids</t>
  </si>
  <si>
    <t>Bilge Pumpout and Waste Disposal</t>
  </si>
  <si>
    <t>Sewage Disposal</t>
  </si>
  <si>
    <t>Total Fluid Costs</t>
  </si>
  <si>
    <t>Annual Shipyard Items</t>
  </si>
  <si>
    <t>R&amp;M</t>
  </si>
  <si>
    <t>Additional Items</t>
  </si>
  <si>
    <t>Change Orders</t>
  </si>
  <si>
    <t>Periodic Items</t>
  </si>
  <si>
    <t>Subcontractor</t>
  </si>
  <si>
    <t>Total Annual Shipyard Period</t>
  </si>
  <si>
    <t>R &amp; M Main Engines</t>
  </si>
  <si>
    <t>Auxiliary Generator</t>
  </si>
  <si>
    <t>Bilge System</t>
  </si>
  <si>
    <t>Compressed Air System</t>
  </si>
  <si>
    <t>Deck Machinery</t>
  </si>
  <si>
    <t>HVAC System</t>
  </si>
  <si>
    <t>Hydraulic Systems</t>
  </si>
  <si>
    <t>MDS System</t>
  </si>
  <si>
    <t>Reduction Gear, Shaft &amp; Seal</t>
  </si>
  <si>
    <t>Sewage System</t>
  </si>
  <si>
    <t>Steering System</t>
  </si>
  <si>
    <t>Safety Systems</t>
  </si>
  <si>
    <t>Liferafts &amp; Rescue Boat</t>
  </si>
  <si>
    <t>Fire Detection Systems</t>
  </si>
  <si>
    <t>Total R&amp;M - Other Machinery</t>
  </si>
  <si>
    <t>Hull - Improvements</t>
  </si>
  <si>
    <t>Hull - R&amp;M</t>
  </si>
  <si>
    <t>Interior Improvements</t>
  </si>
  <si>
    <t>Lavatory</t>
  </si>
  <si>
    <t>Seats</t>
  </si>
  <si>
    <t>Other Interiors</t>
  </si>
  <si>
    <t>Total R&amp;M - Structures and Interiors</t>
  </si>
  <si>
    <t>Shipboard A/C</t>
  </si>
  <si>
    <t>Shipboard D/C</t>
  </si>
  <si>
    <t>Wheelhouse Electronics</t>
  </si>
  <si>
    <t>R&amp;M - Electrical Other</t>
  </si>
  <si>
    <t>Total R&amp;M - Electrical / Electronic</t>
  </si>
  <si>
    <t>Engineering Truck</t>
  </si>
  <si>
    <t>Other Corporate Vehicles</t>
  </si>
  <si>
    <t>Repairs &amp; Maint. - Vehicles</t>
  </si>
  <si>
    <t>Filters</t>
  </si>
  <si>
    <t>Safety Supplies</t>
  </si>
  <si>
    <t>Tools</t>
  </si>
  <si>
    <t>Consumable Stores</t>
  </si>
  <si>
    <t>Lighting Supplies</t>
  </si>
  <si>
    <t>Deck Supplies</t>
  </si>
  <si>
    <t>Total Safety Equipment</t>
  </si>
  <si>
    <t>R&amp;M - Docks</t>
  </si>
  <si>
    <t>R&amp;M - Terminal</t>
  </si>
  <si>
    <t>Docks and Floats - Improvements</t>
  </si>
  <si>
    <t>Terminal Facilities - Improvements</t>
  </si>
  <si>
    <t>Luggage, Hoists &amp; Booms</t>
  </si>
  <si>
    <t>Total R&amp;M</t>
  </si>
  <si>
    <t>Hosting</t>
  </si>
  <si>
    <t>Consumer</t>
  </si>
  <si>
    <t>Maintenance</t>
  </si>
  <si>
    <t>Advertising &amp; SEO</t>
  </si>
  <si>
    <t>Web Link Fees</t>
  </si>
  <si>
    <t>Website Development</t>
  </si>
  <si>
    <t>Total Web Site</t>
  </si>
  <si>
    <t>San Juan</t>
  </si>
  <si>
    <t>Victoria</t>
  </si>
  <si>
    <t>Production</t>
  </si>
  <si>
    <t>Commission</t>
  </si>
  <si>
    <t>Other</t>
  </si>
  <si>
    <t>Total Radio</t>
  </si>
  <si>
    <t>Television</t>
  </si>
  <si>
    <t>Total Billboards</t>
  </si>
  <si>
    <t>Vancouver</t>
  </si>
  <si>
    <t>Total Transit Advertising</t>
  </si>
  <si>
    <t>Tulip</t>
  </si>
  <si>
    <t>Brochures-Excursion/Other</t>
  </si>
  <si>
    <t>Flyer/Flat Sheets</t>
  </si>
  <si>
    <t>Distribution</t>
  </si>
  <si>
    <t>Design</t>
  </si>
  <si>
    <t>Total Brochures</t>
  </si>
  <si>
    <t>Times Colonist</t>
  </si>
  <si>
    <t>Seattle Times</t>
  </si>
  <si>
    <t>Other Newspapers</t>
  </si>
  <si>
    <t>Total Newspapers</t>
  </si>
  <si>
    <t>Yellow Pages</t>
  </si>
  <si>
    <t>Magazines</t>
  </si>
  <si>
    <t>Annuals</t>
  </si>
  <si>
    <t>Membership, Dues</t>
  </si>
  <si>
    <t>Promotions / Other</t>
  </si>
  <si>
    <t>Direct Mail</t>
  </si>
  <si>
    <t>Total Other Marketing</t>
  </si>
  <si>
    <t>Total Consumer</t>
  </si>
  <si>
    <t>Travel / Shows</t>
  </si>
  <si>
    <t>Trade</t>
  </si>
  <si>
    <t>Advertising</t>
  </si>
  <si>
    <t>Collateral</t>
  </si>
  <si>
    <t>Memberships, Dues</t>
  </si>
  <si>
    <t>Local Travel / Ent / Mtgs</t>
  </si>
  <si>
    <t>Total Corporate / Incentive</t>
  </si>
  <si>
    <t>Shows / Missions</t>
  </si>
  <si>
    <t>Total Tour</t>
  </si>
  <si>
    <t>Tradeshows</t>
  </si>
  <si>
    <t>Tradeshows - Two Nations</t>
  </si>
  <si>
    <t>Support Equipment</t>
  </si>
  <si>
    <t>TA / Concierge Fams</t>
  </si>
  <si>
    <t>Travel / Entertainment</t>
  </si>
  <si>
    <t>Outside Sales Agent</t>
  </si>
  <si>
    <t>Other Travel</t>
  </si>
  <si>
    <t>Total Travel</t>
  </si>
  <si>
    <t>Photography</t>
  </si>
  <si>
    <t>Media-Instagram Fam</t>
  </si>
  <si>
    <t>Total Media Relations</t>
  </si>
  <si>
    <t>Special Events</t>
  </si>
  <si>
    <t>Total Trade</t>
  </si>
  <si>
    <t>Office Supplies</t>
  </si>
  <si>
    <t>Operating</t>
  </si>
  <si>
    <t>Computer Supplies</t>
  </si>
  <si>
    <t>Office Equipment</t>
  </si>
  <si>
    <t>Terminal Expense</t>
  </si>
  <si>
    <t>Printing</t>
  </si>
  <si>
    <t>Janitorial Supplies</t>
  </si>
  <si>
    <t>Uniforms</t>
  </si>
  <si>
    <t>Total Office and Supply Expenses</t>
  </si>
  <si>
    <t>Postage</t>
  </si>
  <si>
    <t>Freight</t>
  </si>
  <si>
    <t>Pax Luggage Freight</t>
  </si>
  <si>
    <t>Total Postage and Freight</t>
  </si>
  <si>
    <t>Licenses and Permits</t>
  </si>
  <si>
    <t>Docking / Moorage Fees</t>
  </si>
  <si>
    <t>Regulatory Fees</t>
  </si>
  <si>
    <t>DNV Surveys</t>
  </si>
  <si>
    <t>Customs Fees</t>
  </si>
  <si>
    <t>Total Fees / Regulatory</t>
  </si>
  <si>
    <t>Software Maintenance</t>
  </si>
  <si>
    <t>Computer Maintenance</t>
  </si>
  <si>
    <t>Telephone Maintenance</t>
  </si>
  <si>
    <t>Copier Maintenance</t>
  </si>
  <si>
    <t>Other Machine Maintenance</t>
  </si>
  <si>
    <t>Total Machine Maintenance</t>
  </si>
  <si>
    <t>Bad Debt</t>
  </si>
  <si>
    <t>Bank &amp; Acc't Dep't. Charges</t>
  </si>
  <si>
    <t>Computer Expense</t>
  </si>
  <si>
    <t>Credit Card Fees</t>
  </si>
  <si>
    <t>Utilities</t>
  </si>
  <si>
    <t>Telephone &amp; Communications</t>
  </si>
  <si>
    <t>Total Service Charges</t>
  </si>
  <si>
    <t>Insurance - P&amp;C</t>
  </si>
  <si>
    <t>Insurance - Hull</t>
  </si>
  <si>
    <t>Total Insurance</t>
  </si>
  <si>
    <t>Interest Expense - Vessels</t>
  </si>
  <si>
    <t>Interest Expense - Other Notes</t>
  </si>
  <si>
    <t>Interest Expense - Line</t>
  </si>
  <si>
    <t>Lease - Facility and Dock</t>
  </si>
  <si>
    <t>Computer Equipment Lease</t>
  </si>
  <si>
    <t>Phone System Lease</t>
  </si>
  <si>
    <t>Office Equip Leases</t>
  </si>
  <si>
    <t>Total Financing Costs</t>
  </si>
  <si>
    <t>Legal</t>
  </si>
  <si>
    <t>Accounting</t>
  </si>
  <si>
    <t>Other Professional Fees</t>
  </si>
  <si>
    <t>Business Development</t>
  </si>
  <si>
    <t>Contract Labor</t>
  </si>
  <si>
    <t>Total Professional Services</t>
  </si>
  <si>
    <t>Donations</t>
  </si>
  <si>
    <t>Miscellaneous</t>
  </si>
  <si>
    <t>Tax - Business</t>
  </si>
  <si>
    <t>Tax - Other</t>
  </si>
  <si>
    <t>Total Taxes and Licenses</t>
  </si>
  <si>
    <t>Total Operating Expenses</t>
  </si>
  <si>
    <t>Depreciation Expense</t>
  </si>
  <si>
    <t>Amortization Expense</t>
  </si>
  <si>
    <t>Total Non-Cash Expenses</t>
  </si>
  <si>
    <t>Interest Income</t>
  </si>
  <si>
    <t>Dividend Expense</t>
  </si>
  <si>
    <t>Over / Short</t>
  </si>
  <si>
    <t>Discounts Taken</t>
  </si>
  <si>
    <t>Currency Exchange</t>
  </si>
  <si>
    <t>Investment in Aqua Express</t>
  </si>
  <si>
    <t>Gain (Loss) on Sale of Fixed Assets</t>
  </si>
  <si>
    <t>Total Other Income and (Expense)</t>
  </si>
  <si>
    <t>2014</t>
  </si>
  <si>
    <t>Office &amp; Postage</t>
  </si>
  <si>
    <t>Payroll &amp; Benefits</t>
  </si>
  <si>
    <t>Licenses, Docking, Regulatory</t>
  </si>
  <si>
    <t>Software &amp; Equipment</t>
  </si>
  <si>
    <t>Utilities, Telephone, Credit Card Fees</t>
  </si>
  <si>
    <t>Facility &amp; Equipment Leases</t>
  </si>
  <si>
    <t>Legal &amp; Accounting</t>
  </si>
  <si>
    <t>Administrative Costs</t>
  </si>
  <si>
    <t>Total Admin</t>
  </si>
  <si>
    <t>Business Taxes</t>
  </si>
  <si>
    <t>Clipper Navigation</t>
  </si>
  <si>
    <t>2015 Budget (US$)</t>
  </si>
  <si>
    <t>Marketing - Corp</t>
  </si>
  <si>
    <t>Description</t>
  </si>
  <si>
    <t>Radio - San Juan</t>
  </si>
  <si>
    <t>Radio - Other</t>
  </si>
  <si>
    <t>Transit Adv - Vancouver</t>
  </si>
  <si>
    <t>Brochures - San Juan</t>
  </si>
  <si>
    <t>Corp - Travel / Shows</t>
  </si>
  <si>
    <t>Corp - Local Travel / Ent / Mtgs</t>
  </si>
  <si>
    <t>Tours - Shows / Missions</t>
  </si>
  <si>
    <t>Tours - Local Travel / Ent / Mtgs</t>
  </si>
  <si>
    <t>Travel - Tradeshows</t>
  </si>
  <si>
    <t>Travel - Outside Sales Agent</t>
  </si>
  <si>
    <t>Media Relations - Photography</t>
  </si>
  <si>
    <t>Other - Professional Services</t>
  </si>
  <si>
    <t>Total Marketing Costs</t>
  </si>
  <si>
    <t>Total Engineering Costs</t>
  </si>
  <si>
    <t>Total Reservations Costs</t>
  </si>
  <si>
    <t>ShoreSupport</t>
  </si>
  <si>
    <t>Shore Support</t>
  </si>
  <si>
    <t>Costs Allocated to San Juan Express</t>
  </si>
  <si>
    <t>San Juan Express Costs</t>
  </si>
  <si>
    <t>Regulated Hours Costs Allocated</t>
  </si>
  <si>
    <t>Total Revenue</t>
  </si>
  <si>
    <t>Fuel Costs</t>
  </si>
  <si>
    <t>Vessel Lease Cost</t>
  </si>
  <si>
    <t>Intra-Operating Lease</t>
  </si>
  <si>
    <t>Daily Rate</t>
  </si>
  <si>
    <t>Allocated &amp; Regulated Costs</t>
  </si>
  <si>
    <t>FH Port Fees</t>
  </si>
  <si>
    <t>Operating Loss</t>
  </si>
  <si>
    <t>Loss % of Revenue</t>
  </si>
  <si>
    <t xml:space="preserve">  Boat Crew Costs Allocated based on Regulated Hours %</t>
  </si>
  <si>
    <t>Admin</t>
  </si>
  <si>
    <t>$1 Charge/passenger</t>
  </si>
  <si>
    <t>Avg Fuel Cost May - Sept</t>
  </si>
  <si>
    <t>Avg Fuel Cost with Use Tax Added</t>
  </si>
  <si>
    <t>Estimated Total Fuel  Cost 2014</t>
  </si>
  <si>
    <t>Actual Fuel Cost * Regulated Hours Allocation</t>
  </si>
  <si>
    <t>Allocated</t>
  </si>
  <si>
    <t>Whale Watch</t>
  </si>
  <si>
    <t xml:space="preserve">  Based on # of Actual 2014 Passengers</t>
  </si>
  <si>
    <t>Direct Crew Payroll Costs</t>
  </si>
  <si>
    <t>Allocated Actual Cost based on % of Passengers &amp; Regulated Hours %</t>
  </si>
  <si>
    <t>Total # of Salings 2014</t>
  </si>
  <si>
    <t>Passenger Fares</t>
  </si>
  <si>
    <t>Rate Year</t>
  </si>
  <si>
    <t>** Forecast Year</t>
  </si>
  <si>
    <t>** Proforma adjusted for known and material changes.</t>
  </si>
  <si>
    <t>Basis for Allocations</t>
  </si>
  <si>
    <t>Security Fee</t>
  </si>
  <si>
    <t>Friday Harbor Port Fee</t>
  </si>
  <si>
    <t>$2,500/day operating agreement between CNI &amp; SJE.  Increased to $4/day in 2015</t>
  </si>
  <si>
    <t>$1.00 Passenger Fee, increases to $1.10 in 2015</t>
  </si>
  <si>
    <t>Actual 2014 Ferry Revenue, 2015 includes 20% fare increase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</si>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</sst>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&quot;$&quot;* #,##0_);_(&quot;$&quot;* \(#,##0\);_(&quot;$&quot;* &quot;-&quot;??_);_(@_)"/>
    <numFmt numFmtId="167" formatCode="0.0%"/>
    <numFmt numFmtId="168" formatCode="_(* #,##0.0_);_(* \(#,##0.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 MT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7" fillId="0" borderId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4" fillId="0" borderId="0" xfId="2" applyFont="1" applyFill="1" applyBorder="1"/>
    <xf numFmtId="0" fontId="4" fillId="0" borderId="0" xfId="0" applyFont="1" applyFill="1"/>
    <xf numFmtId="44" fontId="4" fillId="0" borderId="0" xfId="2" applyFont="1" applyFill="1"/>
    <xf numFmtId="0" fontId="0" fillId="0" borderId="0" xfId="0" applyFill="1"/>
    <xf numFmtId="44" fontId="0" fillId="0" borderId="0" xfId="2" applyFont="1" applyFill="1"/>
    <xf numFmtId="44" fontId="0" fillId="0" borderId="0" xfId="2" applyFont="1"/>
    <xf numFmtId="44" fontId="0" fillId="0" borderId="0" xfId="2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5" fontId="0" fillId="0" borderId="0" xfId="1" applyNumberFormat="1" applyFont="1"/>
    <xf numFmtId="166" fontId="0" fillId="0" borderId="0" xfId="2" applyNumberFormat="1" applyFont="1"/>
    <xf numFmtId="167" fontId="4" fillId="0" borderId="0" xfId="3" applyNumberFormat="1" applyFont="1"/>
    <xf numFmtId="0" fontId="3" fillId="0" borderId="0" xfId="0" applyFont="1"/>
    <xf numFmtId="164" fontId="3" fillId="0" borderId="0" xfId="1" applyNumberFormat="1" applyFont="1"/>
    <xf numFmtId="43" fontId="0" fillId="0" borderId="0" xfId="0" applyNumberFormat="1"/>
    <xf numFmtId="0" fontId="0" fillId="0" borderId="0" xfId="0" applyBorder="1"/>
    <xf numFmtId="0" fontId="2" fillId="0" borderId="0" xfId="0" applyFont="1" applyBorder="1"/>
    <xf numFmtId="0" fontId="4" fillId="0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Fill="1" applyBorder="1"/>
    <xf numFmtId="9" fontId="6" fillId="0" borderId="0" xfId="3" applyFont="1" applyFill="1" applyBorder="1"/>
    <xf numFmtId="2" fontId="0" fillId="0" borderId="0" xfId="0" applyNumberFormat="1"/>
    <xf numFmtId="0" fontId="4" fillId="0" borderId="0" xfId="4" applyFill="1"/>
    <xf numFmtId="0" fontId="4" fillId="0" borderId="0" xfId="4" applyFont="1" applyFill="1" applyBorder="1"/>
    <xf numFmtId="0" fontId="4" fillId="0" borderId="0" xfId="4" applyFont="1" applyFill="1"/>
    <xf numFmtId="0" fontId="4" fillId="0" borderId="0" xfId="4" applyFill="1" applyBorder="1"/>
    <xf numFmtId="0" fontId="3" fillId="0" borderId="0" xfId="4" applyFont="1" applyFill="1" applyBorder="1"/>
    <xf numFmtId="0" fontId="4" fillId="0" borderId="0" xfId="4"/>
    <xf numFmtId="0" fontId="4" fillId="0" borderId="0" xfId="4" applyFont="1"/>
    <xf numFmtId="0" fontId="0" fillId="0" borderId="0" xfId="4" applyFont="1" applyFill="1" applyBorder="1"/>
    <xf numFmtId="0" fontId="4" fillId="0" borderId="0" xfId="4" applyNumberFormat="1" applyFill="1" applyBorder="1"/>
    <xf numFmtId="0" fontId="4" fillId="0" borderId="0" xfId="4" applyNumberFormat="1"/>
    <xf numFmtId="0" fontId="0" fillId="0" borderId="0" xfId="1" applyNumberFormat="1" applyFont="1" applyFill="1" applyBorder="1"/>
    <xf numFmtId="0" fontId="0" fillId="0" borderId="0" xfId="1" applyNumberFormat="1" applyFont="1"/>
    <xf numFmtId="0" fontId="3" fillId="0" borderId="0" xfId="1" applyNumberFormat="1" applyFont="1" applyFill="1" applyBorder="1"/>
    <xf numFmtId="0" fontId="3" fillId="0" borderId="1" xfId="4" applyFont="1" applyFill="1" applyBorder="1"/>
    <xf numFmtId="0" fontId="3" fillId="0" borderId="2" xfId="4" applyFont="1" applyBorder="1"/>
    <xf numFmtId="0" fontId="4" fillId="0" borderId="0" xfId="4" applyBorder="1"/>
    <xf numFmtId="17" fontId="8" fillId="0" borderId="0" xfId="5" quotePrefix="1" applyNumberFormat="1" applyFont="1" applyAlignment="1">
      <alignment horizontal="center"/>
    </xf>
    <xf numFmtId="164" fontId="0" fillId="0" borderId="0" xfId="1" applyNumberFormat="1" applyFont="1" applyBorder="1"/>
    <xf numFmtId="164" fontId="3" fillId="0" borderId="3" xfId="1" applyNumberFormat="1" applyFont="1" applyFill="1" applyBorder="1"/>
    <xf numFmtId="164" fontId="3" fillId="0" borderId="0" xfId="1" applyNumberFormat="1" applyFont="1" applyBorder="1"/>
    <xf numFmtId="164" fontId="0" fillId="0" borderId="0" xfId="1" applyNumberFormat="1" applyFont="1" applyFill="1" applyBorder="1"/>
    <xf numFmtId="164" fontId="3" fillId="0" borderId="3" xfId="1" applyNumberFormat="1" applyFont="1" applyBorder="1"/>
    <xf numFmtId="164" fontId="9" fillId="0" borderId="0" xfId="0" applyNumberFormat="1" applyFont="1"/>
    <xf numFmtId="164" fontId="9" fillId="0" borderId="0" xfId="1" applyNumberFormat="1" applyFont="1"/>
    <xf numFmtId="164" fontId="9" fillId="0" borderId="0" xfId="1" applyNumberFormat="1" applyFont="1" applyFill="1"/>
    <xf numFmtId="164" fontId="3" fillId="0" borderId="2" xfId="1" applyNumberFormat="1" applyFont="1" applyBorder="1"/>
    <xf numFmtId="164" fontId="0" fillId="0" borderId="0" xfId="1" applyNumberFormat="1" applyFont="1" applyAlignment="1">
      <alignment horizontal="center"/>
    </xf>
    <xf numFmtId="0" fontId="10" fillId="0" borderId="0" xfId="4" applyNumberFormat="1" applyFont="1" applyFill="1"/>
    <xf numFmtId="0" fontId="3" fillId="2" borderId="4" xfId="4" applyFont="1" applyFill="1" applyBorder="1"/>
    <xf numFmtId="0" fontId="10" fillId="0" borderId="0" xfId="4" applyFont="1" applyFill="1"/>
    <xf numFmtId="0" fontId="11" fillId="0" borderId="0" xfId="4" applyFont="1" applyFill="1"/>
    <xf numFmtId="0" fontId="8" fillId="0" borderId="0" xfId="4" applyFont="1" applyFill="1" applyAlignment="1">
      <alignment horizontal="center"/>
    </xf>
    <xf numFmtId="0" fontId="4" fillId="0" borderId="0" xfId="4" applyNumberFormat="1" applyBorder="1"/>
    <xf numFmtId="0" fontId="3" fillId="0" borderId="0" xfId="4" applyFont="1" applyBorder="1"/>
    <xf numFmtId="0" fontId="0" fillId="0" borderId="0" xfId="0" applyFill="1" applyBorder="1"/>
    <xf numFmtId="0" fontId="3" fillId="0" borderId="0" xfId="0" applyFont="1" applyFill="1" applyBorder="1"/>
    <xf numFmtId="164" fontId="1" fillId="0" borderId="0" xfId="1" applyNumberFormat="1" applyBorder="1"/>
    <xf numFmtId="164" fontId="1" fillId="0" borderId="0" xfId="1" applyNumberFormat="1" applyFill="1" applyBorder="1"/>
    <xf numFmtId="167" fontId="0" fillId="0" borderId="0" xfId="3" applyNumberFormat="1" applyFont="1"/>
    <xf numFmtId="168" fontId="0" fillId="0" borderId="0" xfId="0" applyNumberFormat="1"/>
    <xf numFmtId="0" fontId="4" fillId="0" borderId="0" xfId="0" quotePrefix="1" applyFont="1" applyAlignment="1">
      <alignment horizontal="left"/>
    </xf>
    <xf numFmtId="0" fontId="12" fillId="0" borderId="0" xfId="0" applyFont="1"/>
    <xf numFmtId="0" fontId="4" fillId="0" borderId="0" xfId="0" applyFont="1" applyAlignment="1">
      <alignment horizontal="left" indent="1"/>
    </xf>
    <xf numFmtId="166" fontId="4" fillId="0" borderId="0" xfId="2" applyNumberFormat="1" applyFont="1"/>
    <xf numFmtId="167" fontId="12" fillId="0" borderId="0" xfId="3" applyNumberFormat="1" applyFont="1"/>
    <xf numFmtId="164" fontId="2" fillId="0" borderId="0" xfId="1" applyNumberFormat="1" applyFont="1"/>
    <xf numFmtId="167" fontId="4" fillId="0" borderId="0" xfId="0" applyNumberFormat="1" applyFont="1"/>
    <xf numFmtId="43" fontId="0" fillId="0" borderId="0" xfId="1" applyNumberFormat="1" applyFont="1"/>
    <xf numFmtId="166" fontId="4" fillId="0" borderId="0" xfId="2" applyNumberFormat="1" applyFont="1" applyFill="1"/>
    <xf numFmtId="0" fontId="12" fillId="0" borderId="0" xfId="0" applyFont="1" applyFill="1"/>
    <xf numFmtId="0" fontId="13" fillId="0" borderId="0" xfId="0" applyFont="1"/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/>
    <cellStyle name="Normal_Q4 Fy 2001 forecast revised 15th October 01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4/AppData/Local/Microsoft/Windows/Temporary%20Internet%20Files/Content.Outlook/OI2VC302/2015%20Rate_Submis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"/>
      <sheetName val="Allocations"/>
      <sheetName val="wages"/>
      <sheetName val="2015"/>
      <sheetName val="Summary"/>
      <sheetName val="2014 Submission"/>
      <sheetName val="PAX"/>
    </sheetNames>
    <sheetDataSet>
      <sheetData sheetId="0"/>
      <sheetData sheetId="1">
        <row r="8">
          <cell r="C8">
            <v>0.78260869565217395</v>
          </cell>
        </row>
      </sheetData>
      <sheetData sheetId="2"/>
      <sheetData sheetId="3">
        <row r="50">
          <cell r="B50">
            <v>489663.99999999994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topLeftCell="A7" workbookViewId="0">
      <selection activeCell="F7" sqref="F7"/>
    </sheetView>
  </sheetViews>
  <sheetFormatPr defaultColWidth="21.36328125" defaultRowHeight="14.5"/>
  <cols>
    <col min="1" max="1" width="25.36328125" style="72" customWidth="1"/>
    <col min="2" max="2" width="19.08984375" style="72" customWidth="1"/>
    <col min="3" max="3" width="2.6328125" style="72" customWidth="1"/>
    <col min="4" max="4" width="21.54296875" style="72" customWidth="1"/>
    <col min="5" max="5" width="2.54296875" style="72" customWidth="1"/>
    <col min="6" max="6" width="66.453125" style="72" customWidth="1"/>
    <col min="7" max="7" width="21.36328125" style="72"/>
    <col min="9" max="16384" width="21.36328125" style="72"/>
  </cols>
  <sheetData>
    <row r="2" spans="1:6">
      <c r="B2" s="1" t="s">
        <v>335</v>
      </c>
      <c r="C2" s="81"/>
      <c r="D2" s="1" t="s">
        <v>336</v>
      </c>
      <c r="E2" s="1"/>
    </row>
    <row r="3" spans="1:6">
      <c r="A3" s="71"/>
      <c r="B3" s="1">
        <v>2014</v>
      </c>
      <c r="C3" s="82"/>
      <c r="D3" s="1">
        <v>2015</v>
      </c>
      <c r="E3" s="1"/>
      <c r="F3" s="1" t="s">
        <v>338</v>
      </c>
    </row>
    <row r="4" spans="1:6">
      <c r="B4" s="80"/>
      <c r="D4" s="80"/>
      <c r="E4" s="80"/>
    </row>
    <row r="5" spans="1:6">
      <c r="A5" s="73" t="s">
        <v>334</v>
      </c>
      <c r="B5" s="79">
        <v>1107862</v>
      </c>
      <c r="C5" s="73"/>
      <c r="D5" s="79">
        <v>1327129</v>
      </c>
      <c r="E5" s="79"/>
      <c r="F5" s="72" t="s">
        <v>343</v>
      </c>
    </row>
    <row r="6" spans="1:6">
      <c r="A6" s="73" t="s">
        <v>339</v>
      </c>
      <c r="B6" s="79"/>
      <c r="C6" s="73"/>
      <c r="D6" s="79">
        <f>D7</f>
        <v>35283</v>
      </c>
      <c r="E6" s="79"/>
    </row>
    <row r="7" spans="1:6">
      <c r="A7" s="73" t="s">
        <v>340</v>
      </c>
      <c r="B7" s="79">
        <v>35283</v>
      </c>
      <c r="C7" s="73"/>
      <c r="D7" s="79">
        <f>B7</f>
        <v>35283</v>
      </c>
      <c r="E7" s="79"/>
      <c r="F7" s="72" t="s">
        <v>323</v>
      </c>
    </row>
    <row r="8" spans="1:6">
      <c r="A8" s="73"/>
      <c r="B8" s="79"/>
      <c r="C8" s="73"/>
      <c r="D8" s="79"/>
      <c r="E8" s="79"/>
    </row>
    <row r="9" spans="1:6">
      <c r="A9" s="73" t="s">
        <v>312</v>
      </c>
      <c r="B9" s="79">
        <f>SUM(B5:B8)</f>
        <v>1143145</v>
      </c>
      <c r="C9" s="73"/>
      <c r="D9" s="79">
        <f>SUM(D5:D8)</f>
        <v>1397695</v>
      </c>
      <c r="E9" s="79"/>
    </row>
    <row r="10" spans="1:6">
      <c r="A10" s="73"/>
      <c r="B10" s="79"/>
      <c r="C10" s="73"/>
      <c r="D10" s="79"/>
      <c r="E10" s="79"/>
    </row>
    <row r="11" spans="1:6">
      <c r="A11" s="73" t="s">
        <v>331</v>
      </c>
      <c r="B11" s="79">
        <f>'Crew Payroll &amp; Benefits'!F44</f>
        <v>156338.07120000001</v>
      </c>
      <c r="C11" s="73"/>
      <c r="D11" s="79">
        <f>B11</f>
        <v>156338.07120000001</v>
      </c>
      <c r="E11" s="79"/>
      <c r="F11" s="72" t="s">
        <v>321</v>
      </c>
    </row>
    <row r="12" spans="1:6">
      <c r="A12" s="73" t="s">
        <v>313</v>
      </c>
      <c r="B12" s="79">
        <f>Fuel!B17</f>
        <v>383215.30434782605</v>
      </c>
      <c r="C12" s="73"/>
      <c r="D12" s="79">
        <f>B12</f>
        <v>383215.30434782605</v>
      </c>
      <c r="E12" s="79"/>
      <c r="F12" s="72" t="s">
        <v>327</v>
      </c>
    </row>
    <row r="13" spans="1:6">
      <c r="A13" s="73" t="s">
        <v>42</v>
      </c>
      <c r="B13" s="79">
        <f>'Vessel Lease'!B10</f>
        <v>267500</v>
      </c>
      <c r="C13" s="73"/>
      <c r="D13" s="79">
        <f>4000*'Vessel Lease'!D4</f>
        <v>428000</v>
      </c>
      <c r="E13" s="79"/>
      <c r="F13" s="72" t="s">
        <v>341</v>
      </c>
    </row>
    <row r="14" spans="1:6">
      <c r="A14" s="73"/>
      <c r="B14" s="79"/>
      <c r="C14" s="73"/>
      <c r="D14" s="79">
        <f t="shared" ref="D14:D19" si="0">B14</f>
        <v>0</v>
      </c>
      <c r="E14" s="79"/>
    </row>
    <row r="15" spans="1:6">
      <c r="A15" s="73" t="s">
        <v>286</v>
      </c>
      <c r="B15" s="79">
        <f>'Expense Summary'!C16</f>
        <v>369551.49503862177</v>
      </c>
      <c r="C15" s="73"/>
      <c r="D15" s="79">
        <f t="shared" si="0"/>
        <v>369551.49503862177</v>
      </c>
      <c r="E15" s="79"/>
      <c r="F15" s="72" t="s">
        <v>332</v>
      </c>
    </row>
    <row r="16" spans="1:6">
      <c r="A16" s="73" t="s">
        <v>304</v>
      </c>
      <c r="B16" s="79">
        <f>'Expense Summary'!C18</f>
        <v>111088.25155601524</v>
      </c>
      <c r="C16" s="73"/>
      <c r="D16" s="79">
        <f t="shared" si="0"/>
        <v>111088.25155601524</v>
      </c>
      <c r="E16" s="79"/>
      <c r="F16" s="72" t="s">
        <v>332</v>
      </c>
    </row>
    <row r="17" spans="1:6">
      <c r="A17" s="73" t="s">
        <v>305</v>
      </c>
      <c r="B17" s="74">
        <f>'Expense Summary'!C19</f>
        <v>145844.74310103807</v>
      </c>
      <c r="C17" s="73"/>
      <c r="D17" s="79">
        <f t="shared" si="0"/>
        <v>145844.74310103807</v>
      </c>
      <c r="E17" s="79"/>
      <c r="F17" s="72" t="s">
        <v>332</v>
      </c>
    </row>
    <row r="18" spans="1:6">
      <c r="A18" s="73" t="s">
        <v>306</v>
      </c>
      <c r="B18" s="74">
        <f>'Expense Summary'!C20</f>
        <v>116332.38645733577</v>
      </c>
      <c r="C18" s="73"/>
      <c r="D18" s="79">
        <f t="shared" si="0"/>
        <v>116332.38645733577</v>
      </c>
      <c r="E18" s="79"/>
      <c r="F18" s="72" t="s">
        <v>332</v>
      </c>
    </row>
    <row r="19" spans="1:6">
      <c r="A19" s="73" t="s">
        <v>308</v>
      </c>
      <c r="B19" s="74">
        <f>'Expense Summary'!C22</f>
        <v>22953.236274142106</v>
      </c>
      <c r="C19" s="73"/>
      <c r="D19" s="79">
        <f t="shared" si="0"/>
        <v>22953.236274142106</v>
      </c>
      <c r="E19" s="79"/>
      <c r="F19" s="72" t="s">
        <v>332</v>
      </c>
    </row>
    <row r="20" spans="1:6">
      <c r="A20" s="73"/>
      <c r="B20" s="74"/>
      <c r="C20" s="73"/>
      <c r="D20" s="79"/>
      <c r="E20" s="79"/>
    </row>
    <row r="21" spans="1:6">
      <c r="A21" s="73" t="s">
        <v>318</v>
      </c>
      <c r="B21" s="74">
        <v>35283</v>
      </c>
      <c r="C21" s="73"/>
      <c r="D21" s="79">
        <v>38811</v>
      </c>
      <c r="E21" s="79"/>
      <c r="F21" s="72" t="s">
        <v>342</v>
      </c>
    </row>
    <row r="22" spans="1:6">
      <c r="A22" s="73"/>
      <c r="C22" s="73"/>
      <c r="D22" s="80"/>
      <c r="E22" s="80"/>
    </row>
    <row r="23" spans="1:6">
      <c r="A23" s="73" t="s">
        <v>44</v>
      </c>
      <c r="B23" s="74">
        <f>SUM(B11:B22)</f>
        <v>1608106.487974979</v>
      </c>
      <c r="C23" s="73"/>
      <c r="D23" s="74">
        <f>SUM(D11:D22)</f>
        <v>1772134.487974979</v>
      </c>
      <c r="E23" s="74"/>
    </row>
    <row r="24" spans="1:6">
      <c r="A24" s="73"/>
      <c r="C24" s="73"/>
    </row>
    <row r="25" spans="1:6">
      <c r="A25" s="73" t="s">
        <v>319</v>
      </c>
      <c r="B25" s="74">
        <f>B9-B23</f>
        <v>-464961.48797497898</v>
      </c>
      <c r="C25" s="73"/>
      <c r="D25" s="74">
        <f>D9-D23</f>
        <v>-374439.48797497898</v>
      </c>
      <c r="E25" s="74"/>
    </row>
    <row r="26" spans="1:6">
      <c r="A26" s="73"/>
      <c r="C26" s="73"/>
    </row>
    <row r="27" spans="1:6">
      <c r="A27" s="73" t="s">
        <v>320</v>
      </c>
      <c r="B27" s="75">
        <f>B25/B9</f>
        <v>-0.40673885462909692</v>
      </c>
      <c r="C27" s="73"/>
      <c r="D27" s="75">
        <f>D25/D9</f>
        <v>-0.26789785180241682</v>
      </c>
      <c r="E27" s="75"/>
    </row>
    <row r="30" spans="1:6">
      <c r="A30" s="72" t="s">
        <v>337</v>
      </c>
    </row>
  </sheetData>
  <pageMargins left="0.7" right="0.7" top="0.75" bottom="0.75" header="0.3" footer="0.3"/>
  <pageSetup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9"/>
  <sheetViews>
    <sheetView topLeftCell="A41" workbookViewId="0">
      <selection activeCell="G1" sqref="G1:K1048576"/>
    </sheetView>
  </sheetViews>
  <sheetFormatPr defaultRowHeight="14.5" outlineLevelCol="1"/>
  <cols>
    <col min="1" max="1" width="9.08984375" style="46"/>
    <col min="2" max="2" width="37" style="36" customWidth="1"/>
    <col min="3" max="3" width="17.08984375" style="36" customWidth="1"/>
    <col min="4" max="4" width="2.54296875" style="46" customWidth="1"/>
    <col min="5" max="6" width="11.90625" style="46" customWidth="1" outlineLevel="1"/>
  </cols>
  <sheetData>
    <row r="1" spans="1:6" ht="15" thickBot="1">
      <c r="B1" s="58" t="s">
        <v>288</v>
      </c>
      <c r="C1" s="31"/>
    </row>
    <row r="2" spans="1:6" ht="15" thickBot="1">
      <c r="B2" s="58" t="s">
        <v>289</v>
      </c>
      <c r="C2" s="59" t="s">
        <v>41</v>
      </c>
    </row>
    <row r="3" spans="1:6">
      <c r="B3" s="60"/>
      <c r="C3" s="31"/>
    </row>
    <row r="4" spans="1:6">
      <c r="B4" s="61"/>
      <c r="C4" s="31"/>
    </row>
    <row r="5" spans="1:6">
      <c r="B5" s="31"/>
      <c r="C5" s="31"/>
      <c r="F5" s="46" t="s">
        <v>328</v>
      </c>
    </row>
    <row r="6" spans="1:6">
      <c r="B6" s="62" t="s">
        <v>291</v>
      </c>
      <c r="C6" s="62"/>
      <c r="E6" s="47" t="s">
        <v>277</v>
      </c>
      <c r="F6" s="47"/>
    </row>
    <row r="7" spans="1:6">
      <c r="B7" s="31"/>
      <c r="C7" s="31"/>
      <c r="D7" s="48"/>
      <c r="E7" s="15"/>
      <c r="F7" s="15"/>
    </row>
    <row r="8" spans="1:6">
      <c r="A8" s="46">
        <v>5205</v>
      </c>
      <c r="B8" s="31" t="s">
        <v>75</v>
      </c>
      <c r="C8" s="32" t="s">
        <v>76</v>
      </c>
      <c r="D8" s="48"/>
      <c r="E8" s="15">
        <v>834130</v>
      </c>
      <c r="F8" s="15">
        <f>E8</f>
        <v>834130</v>
      </c>
    </row>
    <row r="9" spans="1:6">
      <c r="A9" s="63">
        <v>5207</v>
      </c>
      <c r="B9" s="31" t="s">
        <v>43</v>
      </c>
      <c r="C9" s="32" t="s">
        <v>76</v>
      </c>
      <c r="D9" s="48"/>
      <c r="E9" s="15">
        <v>86897</v>
      </c>
      <c r="F9" s="15"/>
    </row>
    <row r="10" spans="1:6">
      <c r="A10" s="46">
        <v>5205</v>
      </c>
      <c r="B10" s="31" t="s">
        <v>77</v>
      </c>
      <c r="C10" s="32" t="s">
        <v>76</v>
      </c>
      <c r="D10" s="48"/>
      <c r="E10" s="15">
        <v>0</v>
      </c>
      <c r="F10" s="15"/>
    </row>
    <row r="11" spans="1:6">
      <c r="B11" s="33" t="s">
        <v>78</v>
      </c>
      <c r="C11" s="32" t="s">
        <v>76</v>
      </c>
      <c r="D11" s="48"/>
      <c r="E11" s="15">
        <v>0</v>
      </c>
      <c r="F11" s="15"/>
    </row>
    <row r="12" spans="1:6">
      <c r="B12" s="34" t="s">
        <v>79</v>
      </c>
      <c r="C12" s="32" t="s">
        <v>76</v>
      </c>
      <c r="D12" s="48"/>
      <c r="E12" s="15">
        <v>0</v>
      </c>
      <c r="F12" s="15"/>
    </row>
    <row r="13" spans="1:6">
      <c r="A13" s="64"/>
      <c r="B13" s="35" t="s">
        <v>76</v>
      </c>
      <c r="C13" s="32" t="s">
        <v>76</v>
      </c>
      <c r="D13" s="50"/>
      <c r="E13" s="49">
        <v>921027</v>
      </c>
      <c r="F13" s="49">
        <f>SUM(F8:F12)</f>
        <v>834130</v>
      </c>
    </row>
    <row r="14" spans="1:6">
      <c r="A14" s="34"/>
      <c r="B14" s="35"/>
      <c r="C14" s="34"/>
      <c r="D14" s="51"/>
      <c r="E14" s="51"/>
      <c r="F14" s="51"/>
    </row>
    <row r="15" spans="1:6">
      <c r="A15" s="46">
        <v>5260</v>
      </c>
      <c r="B15" s="34" t="s">
        <v>80</v>
      </c>
      <c r="C15" s="32" t="s">
        <v>81</v>
      </c>
      <c r="D15" s="48"/>
      <c r="E15" s="15">
        <v>100175</v>
      </c>
      <c r="F15" s="78">
        <f>(E15/E13)*F13</f>
        <v>90723.695125115773</v>
      </c>
    </row>
    <row r="16" spans="1:6">
      <c r="B16" s="34" t="s">
        <v>82</v>
      </c>
      <c r="C16" s="32" t="s">
        <v>81</v>
      </c>
      <c r="D16" s="48"/>
      <c r="E16" s="15">
        <v>0</v>
      </c>
      <c r="F16" s="15"/>
    </row>
    <row r="17" spans="1:6">
      <c r="A17" s="46">
        <v>5250</v>
      </c>
      <c r="B17" s="34" t="s">
        <v>83</v>
      </c>
      <c r="C17" s="32" t="s">
        <v>81</v>
      </c>
      <c r="D17" s="48"/>
      <c r="E17" s="15">
        <v>88100</v>
      </c>
      <c r="F17" s="15">
        <f>E17</f>
        <v>88100</v>
      </c>
    </row>
    <row r="18" spans="1:6">
      <c r="A18" s="46">
        <v>5255</v>
      </c>
      <c r="B18" s="34" t="s">
        <v>84</v>
      </c>
      <c r="C18" s="32" t="s">
        <v>81</v>
      </c>
      <c r="D18" s="48"/>
      <c r="E18" s="15">
        <v>0</v>
      </c>
      <c r="F18" s="15"/>
    </row>
    <row r="19" spans="1:6">
      <c r="A19" s="64"/>
      <c r="B19" s="35" t="s">
        <v>85</v>
      </c>
      <c r="C19" s="32" t="s">
        <v>81</v>
      </c>
      <c r="D19" s="50"/>
      <c r="E19" s="52">
        <v>1109302</v>
      </c>
      <c r="F19" s="52">
        <f>F17+F15+F13</f>
        <v>1012953.6951251158</v>
      </c>
    </row>
    <row r="20" spans="1:6">
      <c r="B20" s="34"/>
      <c r="C20" s="34"/>
      <c r="D20" s="48"/>
      <c r="E20" s="15"/>
      <c r="F20" s="15"/>
    </row>
    <row r="21" spans="1:6">
      <c r="A21" s="46">
        <v>5235</v>
      </c>
      <c r="B21" s="34" t="s">
        <v>86</v>
      </c>
      <c r="C21" s="32" t="s">
        <v>81</v>
      </c>
      <c r="D21" s="48"/>
      <c r="E21" s="15">
        <v>2069</v>
      </c>
      <c r="F21" s="15"/>
    </row>
    <row r="22" spans="1:6">
      <c r="A22" s="46">
        <v>7165</v>
      </c>
      <c r="B22" s="34" t="s">
        <v>87</v>
      </c>
      <c r="C22" s="32" t="s">
        <v>81</v>
      </c>
      <c r="D22" s="48"/>
      <c r="E22" s="15">
        <v>3559</v>
      </c>
      <c r="F22" s="15"/>
    </row>
    <row r="23" spans="1:6">
      <c r="A23" s="46">
        <v>7075</v>
      </c>
      <c r="B23" s="34" t="s">
        <v>88</v>
      </c>
      <c r="C23" s="32" t="s">
        <v>81</v>
      </c>
      <c r="D23" s="48"/>
      <c r="E23" s="15">
        <v>500</v>
      </c>
      <c r="F23" s="15"/>
    </row>
    <row r="24" spans="1:6">
      <c r="A24" s="46">
        <v>5230</v>
      </c>
      <c r="B24" s="34" t="s">
        <v>89</v>
      </c>
      <c r="C24" s="32" t="s">
        <v>81</v>
      </c>
      <c r="D24" s="48"/>
      <c r="E24" s="15">
        <v>4021</v>
      </c>
      <c r="F24" s="15"/>
    </row>
    <row r="25" spans="1:6">
      <c r="A25" s="46">
        <v>5270</v>
      </c>
      <c r="B25" s="34" t="s">
        <v>90</v>
      </c>
      <c r="C25" s="32" t="s">
        <v>81</v>
      </c>
      <c r="D25" s="48"/>
      <c r="E25" s="15">
        <v>2778</v>
      </c>
      <c r="F25" s="15"/>
    </row>
    <row r="26" spans="1:6">
      <c r="A26" s="46">
        <v>5275</v>
      </c>
      <c r="B26" s="34" t="s">
        <v>91</v>
      </c>
      <c r="C26" s="32" t="s">
        <v>81</v>
      </c>
      <c r="D26" s="48"/>
      <c r="E26" s="15">
        <v>500</v>
      </c>
      <c r="F26" s="15"/>
    </row>
    <row r="27" spans="1:6">
      <c r="A27" s="63">
        <v>5225</v>
      </c>
      <c r="B27" s="34" t="s">
        <v>92</v>
      </c>
      <c r="C27" s="32" t="s">
        <v>81</v>
      </c>
      <c r="D27" s="48"/>
      <c r="E27" s="15">
        <v>5446</v>
      </c>
      <c r="F27" s="15"/>
    </row>
    <row r="28" spans="1:6">
      <c r="B28" s="34" t="s">
        <v>93</v>
      </c>
      <c r="C28" s="32" t="s">
        <v>81</v>
      </c>
      <c r="D28" s="48"/>
      <c r="E28" s="15">
        <v>0</v>
      </c>
      <c r="F28" s="15"/>
    </row>
    <row r="29" spans="1:6">
      <c r="A29" s="46">
        <v>7010</v>
      </c>
      <c r="B29" s="34" t="s">
        <v>94</v>
      </c>
      <c r="C29" s="32" t="s">
        <v>81</v>
      </c>
      <c r="D29" s="48"/>
      <c r="E29" s="15">
        <v>0</v>
      </c>
      <c r="F29" s="15"/>
    </row>
    <row r="30" spans="1:6">
      <c r="A30" s="46">
        <v>7170</v>
      </c>
      <c r="B30" s="32" t="s">
        <v>95</v>
      </c>
      <c r="C30" s="32" t="s">
        <v>81</v>
      </c>
      <c r="D30" s="48"/>
      <c r="E30" s="15">
        <v>0</v>
      </c>
      <c r="F30" s="15"/>
    </row>
    <row r="31" spans="1:6">
      <c r="A31" s="63">
        <v>7167</v>
      </c>
      <c r="B31" s="32" t="s">
        <v>96</v>
      </c>
      <c r="C31" s="32" t="s">
        <v>81</v>
      </c>
      <c r="D31" s="48"/>
      <c r="E31" s="15">
        <v>0</v>
      </c>
      <c r="F31" s="15"/>
    </row>
    <row r="32" spans="1:6">
      <c r="A32" s="64"/>
      <c r="B32" s="35" t="s">
        <v>97</v>
      </c>
      <c r="C32" s="32" t="s">
        <v>81</v>
      </c>
      <c r="D32" s="50"/>
      <c r="E32" s="49">
        <v>18873</v>
      </c>
      <c r="F32" s="49">
        <f>E32</f>
        <v>18873</v>
      </c>
    </row>
    <row r="33" spans="1:6">
      <c r="D33" s="48"/>
      <c r="E33" s="53">
        <v>1128175</v>
      </c>
      <c r="F33" s="53"/>
    </row>
    <row r="34" spans="1:6">
      <c r="B34" s="34"/>
      <c r="D34" s="48"/>
      <c r="E34" s="15"/>
      <c r="F34" s="15"/>
    </row>
    <row r="35" spans="1:6">
      <c r="A35" s="63">
        <v>7105</v>
      </c>
      <c r="B35" s="34" t="s">
        <v>211</v>
      </c>
      <c r="C35" s="37" t="s">
        <v>212</v>
      </c>
      <c r="D35" s="48"/>
      <c r="E35" s="15">
        <v>4984</v>
      </c>
      <c r="F35" s="15"/>
    </row>
    <row r="36" spans="1:6">
      <c r="A36" s="63">
        <v>7050</v>
      </c>
      <c r="B36" s="34" t="s">
        <v>213</v>
      </c>
      <c r="C36" s="37" t="s">
        <v>212</v>
      </c>
      <c r="D36" s="48"/>
      <c r="E36" s="15">
        <v>1233</v>
      </c>
      <c r="F36" s="15"/>
    </row>
    <row r="37" spans="1:6">
      <c r="A37" s="63">
        <v>7100</v>
      </c>
      <c r="B37" s="34" t="s">
        <v>214</v>
      </c>
      <c r="C37" s="37" t="s">
        <v>212</v>
      </c>
      <c r="D37" s="48"/>
      <c r="E37" s="15">
        <v>0</v>
      </c>
      <c r="F37" s="15"/>
    </row>
    <row r="38" spans="1:6">
      <c r="A38" s="46">
        <v>7162</v>
      </c>
      <c r="B38" s="34" t="s">
        <v>215</v>
      </c>
      <c r="C38" s="37" t="s">
        <v>212</v>
      </c>
      <c r="D38" s="48"/>
      <c r="E38" s="15">
        <v>0</v>
      </c>
      <c r="F38" s="15"/>
    </row>
    <row r="39" spans="1:6">
      <c r="A39" s="63">
        <v>7120</v>
      </c>
      <c r="B39" s="34" t="s">
        <v>216</v>
      </c>
      <c r="C39" s="37" t="s">
        <v>212</v>
      </c>
      <c r="D39" s="48"/>
      <c r="E39" s="15">
        <v>26151</v>
      </c>
      <c r="F39" s="15"/>
    </row>
    <row r="40" spans="1:6">
      <c r="B40" s="34" t="s">
        <v>217</v>
      </c>
      <c r="C40" s="37" t="s">
        <v>212</v>
      </c>
      <c r="D40" s="48"/>
      <c r="E40" s="15">
        <v>0</v>
      </c>
      <c r="F40" s="15"/>
    </row>
    <row r="41" spans="1:6">
      <c r="A41" s="46">
        <v>5265</v>
      </c>
      <c r="B41" s="34" t="s">
        <v>218</v>
      </c>
      <c r="C41" s="37" t="s">
        <v>212</v>
      </c>
      <c r="D41" s="48"/>
      <c r="E41" s="15">
        <v>8061</v>
      </c>
      <c r="F41" s="15"/>
    </row>
    <row r="42" spans="1:6">
      <c r="B42" s="35" t="s">
        <v>219</v>
      </c>
      <c r="C42" s="37" t="s">
        <v>212</v>
      </c>
      <c r="D42" s="48"/>
      <c r="E42" s="49">
        <v>40429</v>
      </c>
      <c r="F42" s="49">
        <f>E42</f>
        <v>40429</v>
      </c>
    </row>
    <row r="43" spans="1:6">
      <c r="B43" s="34"/>
      <c r="D43" s="48"/>
      <c r="E43" s="15"/>
      <c r="F43" s="15"/>
    </row>
    <row r="44" spans="1:6">
      <c r="A44" s="63">
        <v>7115</v>
      </c>
      <c r="B44" s="34" t="s">
        <v>220</v>
      </c>
      <c r="C44" s="37" t="s">
        <v>212</v>
      </c>
      <c r="D44" s="48"/>
      <c r="E44" s="15">
        <v>4007</v>
      </c>
      <c r="F44" s="15"/>
    </row>
    <row r="45" spans="1:6">
      <c r="A45" s="46">
        <v>7080</v>
      </c>
      <c r="B45" s="34" t="s">
        <v>221</v>
      </c>
      <c r="C45" s="37" t="s">
        <v>212</v>
      </c>
      <c r="D45" s="48"/>
      <c r="E45" s="15">
        <v>0</v>
      </c>
      <c r="F45" s="15"/>
    </row>
    <row r="46" spans="1:6">
      <c r="A46" s="46">
        <v>5605</v>
      </c>
      <c r="B46" s="34" t="s">
        <v>222</v>
      </c>
      <c r="C46" s="37" t="s">
        <v>212</v>
      </c>
      <c r="D46" s="48"/>
      <c r="E46" s="15">
        <v>949</v>
      </c>
      <c r="F46" s="15"/>
    </row>
    <row r="47" spans="1:6">
      <c r="B47" s="35" t="s">
        <v>223</v>
      </c>
      <c r="C47" s="37" t="s">
        <v>212</v>
      </c>
      <c r="D47" s="48"/>
      <c r="E47" s="49">
        <v>4956</v>
      </c>
      <c r="F47" s="49">
        <f>E47</f>
        <v>4956</v>
      </c>
    </row>
    <row r="48" spans="1:6">
      <c r="B48" s="34"/>
      <c r="D48" s="48"/>
      <c r="E48" s="15"/>
      <c r="F48" s="15"/>
    </row>
    <row r="49" spans="1:6">
      <c r="B49" s="35" t="s">
        <v>264</v>
      </c>
      <c r="C49" s="37" t="s">
        <v>212</v>
      </c>
      <c r="D49" s="48"/>
      <c r="E49" s="49">
        <v>0</v>
      </c>
      <c r="F49" s="49"/>
    </row>
    <row r="50" spans="1:6">
      <c r="B50" s="34"/>
      <c r="D50" s="48"/>
      <c r="E50" s="15"/>
      <c r="F50" s="15"/>
    </row>
    <row r="51" spans="1:6">
      <c r="B51" s="35" t="s">
        <v>265</v>
      </c>
      <c r="C51" s="37" t="s">
        <v>212</v>
      </c>
      <c r="D51" s="48"/>
      <c r="E51" s="49">
        <v>45605</v>
      </c>
      <c r="F51" s="49">
        <f>E51</f>
        <v>45605</v>
      </c>
    </row>
    <row r="52" spans="1:6">
      <c r="B52" s="34"/>
      <c r="D52" s="48"/>
      <c r="E52" s="48"/>
      <c r="F52" s="48"/>
    </row>
    <row r="53" spans="1:6">
      <c r="B53" s="34"/>
      <c r="D53" s="48"/>
      <c r="E53" s="48"/>
      <c r="F53" s="48"/>
    </row>
    <row r="54" spans="1:6" ht="15" thickBot="1">
      <c r="A54" s="36"/>
      <c r="B54" s="34"/>
    </row>
    <row r="55" spans="1:6" ht="15" thickBot="1">
      <c r="A55" s="36"/>
      <c r="B55" s="44" t="s">
        <v>44</v>
      </c>
      <c r="C55" s="45"/>
      <c r="D55" s="45"/>
      <c r="E55" s="56">
        <v>1173780</v>
      </c>
      <c r="F55" s="56">
        <f>SUM(F19:F54)</f>
        <v>1122816.6951251158</v>
      </c>
    </row>
    <row r="56" spans="1:6">
      <c r="A56" s="36"/>
      <c r="B56" s="34"/>
    </row>
    <row r="57" spans="1:6">
      <c r="A57" s="36"/>
      <c r="B57" s="34"/>
    </row>
    <row r="58" spans="1:6">
      <c r="A58" s="36"/>
      <c r="B58" s="34"/>
    </row>
    <row r="59" spans="1:6">
      <c r="A59" s="36"/>
      <c r="B59" s="34"/>
    </row>
    <row r="60" spans="1:6">
      <c r="A60" s="36"/>
      <c r="B60" s="34"/>
    </row>
    <row r="61" spans="1:6">
      <c r="A61" s="36"/>
      <c r="B61" s="34"/>
    </row>
    <row r="62" spans="1:6">
      <c r="A62" s="36"/>
      <c r="B62" s="34"/>
    </row>
    <row r="63" spans="1:6">
      <c r="A63" s="36"/>
      <c r="B63" s="34"/>
    </row>
    <row r="64" spans="1:6">
      <c r="A64" s="36"/>
      <c r="B64" s="34"/>
    </row>
    <row r="65" spans="1:2">
      <c r="A65" s="36"/>
      <c r="B65" s="34"/>
    </row>
    <row r="66" spans="1:2">
      <c r="A66" s="36"/>
      <c r="B66" s="34"/>
    </row>
    <row r="67" spans="1:2">
      <c r="A67" s="36"/>
      <c r="B67" s="34"/>
    </row>
    <row r="68" spans="1:2">
      <c r="A68" s="36"/>
      <c r="B68" s="34"/>
    </row>
    <row r="69" spans="1:2">
      <c r="A69" s="36"/>
      <c r="B69" s="34"/>
    </row>
    <row r="70" spans="1:2">
      <c r="A70" s="36"/>
      <c r="B70" s="34"/>
    </row>
    <row r="71" spans="1:2">
      <c r="A71" s="36"/>
      <c r="B71" s="34"/>
    </row>
    <row r="72" spans="1:2">
      <c r="A72" s="36"/>
      <c r="B72" s="34"/>
    </row>
    <row r="73" spans="1:2">
      <c r="A73" s="36"/>
      <c r="B73" s="34"/>
    </row>
    <row r="74" spans="1:2">
      <c r="A74" s="36"/>
      <c r="B74" s="34"/>
    </row>
    <row r="75" spans="1:2">
      <c r="A75" s="36"/>
      <c r="B75" s="34"/>
    </row>
    <row r="76" spans="1:2">
      <c r="A76" s="36"/>
      <c r="B76" s="34"/>
    </row>
    <row r="77" spans="1:2">
      <c r="A77" s="36"/>
      <c r="B77" s="34"/>
    </row>
    <row r="78" spans="1:2">
      <c r="A78" s="36"/>
      <c r="B78" s="34"/>
    </row>
    <row r="79" spans="1:2">
      <c r="A79" s="36"/>
      <c r="B79" s="34"/>
    </row>
    <row r="80" spans="1:2">
      <c r="A80" s="36"/>
      <c r="B80" s="34"/>
    </row>
    <row r="81" spans="1:2">
      <c r="A81" s="36"/>
      <c r="B81" s="34"/>
    </row>
    <row r="82" spans="1:2">
      <c r="A82" s="36"/>
      <c r="B82" s="34"/>
    </row>
    <row r="83" spans="1:2">
      <c r="A83" s="36"/>
      <c r="B83" s="34"/>
    </row>
    <row r="84" spans="1:2">
      <c r="A84" s="36"/>
      <c r="B84" s="34"/>
    </row>
    <row r="85" spans="1:2">
      <c r="A85" s="36"/>
      <c r="B85" s="34"/>
    </row>
    <row r="86" spans="1:2">
      <c r="A86" s="36"/>
      <c r="B86" s="34"/>
    </row>
    <row r="87" spans="1:2">
      <c r="A87" s="36"/>
      <c r="B87" s="34"/>
    </row>
    <row r="88" spans="1:2">
      <c r="A88" s="36"/>
      <c r="B88" s="34"/>
    </row>
    <row r="89" spans="1:2">
      <c r="A89" s="36"/>
      <c r="B89" s="34"/>
    </row>
    <row r="90" spans="1:2">
      <c r="A90" s="36"/>
      <c r="B90" s="34"/>
    </row>
    <row r="91" spans="1:2">
      <c r="A91" s="36"/>
      <c r="B91" s="34"/>
    </row>
    <row r="92" spans="1:2">
      <c r="A92" s="36"/>
      <c r="B92" s="34"/>
    </row>
    <row r="93" spans="1:2">
      <c r="A93" s="36"/>
      <c r="B93" s="34"/>
    </row>
    <row r="94" spans="1:2">
      <c r="A94" s="36"/>
      <c r="B94" s="34"/>
    </row>
    <row r="95" spans="1:2">
      <c r="A95" s="36"/>
      <c r="B95" s="34"/>
    </row>
    <row r="96" spans="1:2">
      <c r="A96" s="36"/>
      <c r="B96" s="34"/>
    </row>
    <row r="97" spans="1:2">
      <c r="A97" s="36"/>
      <c r="B97" s="34"/>
    </row>
    <row r="98" spans="1:2">
      <c r="A98" s="36"/>
      <c r="B98" s="34"/>
    </row>
    <row r="99" spans="1:2">
      <c r="A99" s="36"/>
      <c r="B99" s="34"/>
    </row>
    <row r="100" spans="1:2">
      <c r="A100" s="36"/>
      <c r="B100" s="34"/>
    </row>
    <row r="101" spans="1:2">
      <c r="A101" s="36"/>
      <c r="B101" s="34"/>
    </row>
    <row r="102" spans="1:2">
      <c r="A102" s="36"/>
      <c r="B102" s="34"/>
    </row>
    <row r="103" spans="1:2">
      <c r="A103" s="36"/>
      <c r="B103" s="34"/>
    </row>
    <row r="104" spans="1:2">
      <c r="A104" s="36"/>
      <c r="B104" s="34"/>
    </row>
    <row r="105" spans="1:2">
      <c r="A105" s="36"/>
      <c r="B105" s="34"/>
    </row>
    <row r="106" spans="1:2">
      <c r="A106" s="36"/>
      <c r="B106" s="34"/>
    </row>
    <row r="107" spans="1:2">
      <c r="A107" s="36"/>
      <c r="B107" s="34"/>
    </row>
    <row r="108" spans="1:2">
      <c r="A108" s="36"/>
      <c r="B108" s="34"/>
    </row>
    <row r="109" spans="1:2">
      <c r="A109" s="36"/>
      <c r="B109" s="34"/>
    </row>
    <row r="110" spans="1:2">
      <c r="A110" s="36"/>
      <c r="B110" s="34"/>
    </row>
    <row r="111" spans="1:2">
      <c r="A111" s="36"/>
      <c r="B111" s="34"/>
    </row>
    <row r="112" spans="1:2">
      <c r="A112" s="36"/>
      <c r="B112" s="34"/>
    </row>
    <row r="113" spans="1:2">
      <c r="A113" s="36"/>
      <c r="B113" s="34"/>
    </row>
    <row r="114" spans="1:2">
      <c r="A114" s="36"/>
      <c r="B114" s="34"/>
    </row>
    <row r="115" spans="1:2">
      <c r="A115" s="36"/>
      <c r="B115" s="34"/>
    </row>
    <row r="116" spans="1:2">
      <c r="A116" s="36"/>
      <c r="B116" s="34"/>
    </row>
    <row r="117" spans="1:2">
      <c r="A117" s="36"/>
      <c r="B117" s="34"/>
    </row>
    <row r="118" spans="1:2">
      <c r="A118" s="36"/>
      <c r="B118" s="34"/>
    </row>
    <row r="119" spans="1:2">
      <c r="A119" s="36"/>
      <c r="B119" s="34"/>
    </row>
    <row r="120" spans="1:2">
      <c r="A120" s="36"/>
      <c r="B120" s="34"/>
    </row>
    <row r="121" spans="1:2">
      <c r="A121" s="36"/>
      <c r="B121" s="34"/>
    </row>
    <row r="122" spans="1:2">
      <c r="A122" s="36"/>
      <c r="B122" s="34"/>
    </row>
    <row r="123" spans="1:2">
      <c r="A123" s="36"/>
      <c r="B123" s="34"/>
    </row>
    <row r="124" spans="1:2">
      <c r="A124" s="36"/>
      <c r="B124" s="34"/>
    </row>
    <row r="125" spans="1:2">
      <c r="A125" s="36"/>
      <c r="B125" s="34"/>
    </row>
    <row r="126" spans="1:2">
      <c r="A126" s="36"/>
      <c r="B126" s="34"/>
    </row>
    <row r="127" spans="1:2">
      <c r="A127" s="36"/>
      <c r="B127" s="34"/>
    </row>
    <row r="128" spans="1:2">
      <c r="A128" s="36"/>
      <c r="B128" s="34"/>
    </row>
    <row r="129" spans="1:2">
      <c r="A129" s="36"/>
      <c r="B129" s="34"/>
    </row>
    <row r="130" spans="1:2">
      <c r="A130" s="36"/>
      <c r="B130" s="34"/>
    </row>
    <row r="131" spans="1:2">
      <c r="A131" s="36"/>
      <c r="B131" s="34"/>
    </row>
    <row r="132" spans="1:2">
      <c r="A132" s="36"/>
      <c r="B132" s="34"/>
    </row>
    <row r="133" spans="1:2">
      <c r="A133" s="36"/>
      <c r="B133" s="34"/>
    </row>
    <row r="134" spans="1:2">
      <c r="A134" s="36"/>
      <c r="B134" s="34"/>
    </row>
    <row r="135" spans="1:2">
      <c r="A135" s="36"/>
      <c r="B135" s="34"/>
    </row>
    <row r="136" spans="1:2">
      <c r="A136" s="36"/>
      <c r="B136" s="34"/>
    </row>
    <row r="137" spans="1:2">
      <c r="A137" s="36"/>
      <c r="B137" s="34"/>
    </row>
    <row r="138" spans="1:2">
      <c r="A138" s="36"/>
      <c r="B138" s="34"/>
    </row>
    <row r="139" spans="1:2">
      <c r="A139" s="36"/>
      <c r="B139" s="34"/>
    </row>
    <row r="140" spans="1:2">
      <c r="A140" s="36"/>
      <c r="B140" s="34"/>
    </row>
    <row r="141" spans="1:2">
      <c r="A141" s="36"/>
      <c r="B141" s="34"/>
    </row>
    <row r="142" spans="1:2">
      <c r="A142" s="36"/>
      <c r="B142" s="34"/>
    </row>
    <row r="143" spans="1:2">
      <c r="A143" s="36"/>
      <c r="B143" s="34"/>
    </row>
    <row r="144" spans="1:2">
      <c r="A144" s="36"/>
      <c r="B144" s="34"/>
    </row>
    <row r="145" spans="1:2">
      <c r="A145" s="36"/>
      <c r="B145" s="34"/>
    </row>
    <row r="146" spans="1:2">
      <c r="A146" s="36"/>
      <c r="B146" s="34"/>
    </row>
    <row r="147" spans="1:2">
      <c r="A147" s="36"/>
      <c r="B147" s="34"/>
    </row>
    <row r="148" spans="1:2">
      <c r="A148" s="36"/>
      <c r="B148" s="34"/>
    </row>
    <row r="149" spans="1:2">
      <c r="A149" s="36"/>
      <c r="B149" s="34"/>
    </row>
    <row r="150" spans="1:2">
      <c r="A150" s="36"/>
      <c r="B150" s="34"/>
    </row>
    <row r="151" spans="1:2">
      <c r="A151" s="36"/>
      <c r="B151" s="34"/>
    </row>
    <row r="152" spans="1:2">
      <c r="A152" s="36"/>
      <c r="B152" s="34"/>
    </row>
    <row r="153" spans="1:2">
      <c r="A153" s="36"/>
      <c r="B153" s="34"/>
    </row>
    <row r="154" spans="1:2">
      <c r="A154" s="36"/>
      <c r="B154" s="34"/>
    </row>
    <row r="155" spans="1:2">
      <c r="A155" s="36"/>
      <c r="B155" s="34"/>
    </row>
    <row r="156" spans="1:2">
      <c r="A156" s="36"/>
      <c r="B156" s="34"/>
    </row>
    <row r="157" spans="1:2">
      <c r="A157" s="36"/>
      <c r="B157" s="34"/>
    </row>
    <row r="158" spans="1:2">
      <c r="A158" s="36"/>
      <c r="B158" s="34"/>
    </row>
    <row r="159" spans="1:2">
      <c r="A159" s="36"/>
      <c r="B159" s="34"/>
    </row>
    <row r="160" spans="1:2">
      <c r="A160" s="36"/>
      <c r="B160" s="34"/>
    </row>
    <row r="161" spans="1:2">
      <c r="A161" s="36"/>
      <c r="B161" s="34"/>
    </row>
    <row r="162" spans="1:2">
      <c r="A162" s="36"/>
      <c r="B162" s="34"/>
    </row>
    <row r="163" spans="1:2">
      <c r="A163" s="36"/>
      <c r="B163" s="34"/>
    </row>
    <row r="164" spans="1:2">
      <c r="A164" s="36"/>
      <c r="B164" s="34"/>
    </row>
    <row r="165" spans="1:2">
      <c r="A165" s="36"/>
      <c r="B165" s="34"/>
    </row>
    <row r="166" spans="1:2">
      <c r="A166" s="36"/>
      <c r="B166" s="34"/>
    </row>
    <row r="167" spans="1:2">
      <c r="A167" s="36"/>
      <c r="B167" s="34"/>
    </row>
    <row r="168" spans="1:2">
      <c r="A168" s="36"/>
      <c r="B168" s="34"/>
    </row>
    <row r="169" spans="1:2">
      <c r="A169" s="36"/>
      <c r="B169" s="34"/>
    </row>
    <row r="170" spans="1:2">
      <c r="A170" s="36"/>
      <c r="B170" s="34"/>
    </row>
    <row r="171" spans="1:2">
      <c r="A171" s="36"/>
      <c r="B171" s="34"/>
    </row>
    <row r="172" spans="1:2">
      <c r="A172" s="36"/>
      <c r="B172" s="34"/>
    </row>
    <row r="173" spans="1:2">
      <c r="A173" s="36"/>
      <c r="B173" s="34"/>
    </row>
    <row r="174" spans="1:2">
      <c r="A174" s="36"/>
      <c r="B174" s="34"/>
    </row>
    <row r="175" spans="1:2">
      <c r="A175" s="36"/>
      <c r="B175" s="34"/>
    </row>
    <row r="176" spans="1:2">
      <c r="A176" s="36"/>
      <c r="B176" s="34"/>
    </row>
    <row r="177" spans="1:2">
      <c r="A177" s="36"/>
      <c r="B177" s="34"/>
    </row>
    <row r="178" spans="1:2">
      <c r="A178" s="36"/>
      <c r="B178" s="34"/>
    </row>
    <row r="179" spans="1:2">
      <c r="A179" s="36"/>
      <c r="B179" s="34"/>
    </row>
    <row r="180" spans="1:2">
      <c r="A180" s="36"/>
      <c r="B180" s="34"/>
    </row>
    <row r="181" spans="1:2">
      <c r="A181" s="36"/>
      <c r="B181" s="34"/>
    </row>
    <row r="182" spans="1:2">
      <c r="A182" s="36"/>
      <c r="B182" s="34"/>
    </row>
    <row r="183" spans="1:2">
      <c r="A183" s="36"/>
      <c r="B183" s="34"/>
    </row>
    <row r="184" spans="1:2">
      <c r="A184" s="36"/>
      <c r="B184" s="34"/>
    </row>
    <row r="185" spans="1:2">
      <c r="A185" s="36"/>
      <c r="B185" s="34"/>
    </row>
    <row r="186" spans="1:2">
      <c r="A186" s="36"/>
      <c r="B186" s="34"/>
    </row>
    <row r="187" spans="1:2">
      <c r="A187" s="36"/>
      <c r="B187" s="34"/>
    </row>
    <row r="188" spans="1:2">
      <c r="A188" s="36"/>
      <c r="B188" s="34"/>
    </row>
    <row r="189" spans="1:2">
      <c r="A189" s="36"/>
      <c r="B189" s="34"/>
    </row>
    <row r="190" spans="1:2">
      <c r="A190" s="36"/>
      <c r="B190" s="34"/>
    </row>
    <row r="191" spans="1:2">
      <c r="A191" s="36"/>
      <c r="B191" s="34"/>
    </row>
    <row r="192" spans="1:2">
      <c r="A192" s="36"/>
      <c r="B192" s="34"/>
    </row>
    <row r="193" spans="1:2">
      <c r="A193" s="36"/>
      <c r="B193" s="34"/>
    </row>
    <row r="194" spans="1:2">
      <c r="A194" s="36"/>
      <c r="B194" s="34"/>
    </row>
    <row r="195" spans="1:2">
      <c r="A195" s="36"/>
      <c r="B195" s="34"/>
    </row>
    <row r="196" spans="1:2">
      <c r="A196" s="36"/>
      <c r="B196" s="34"/>
    </row>
    <row r="197" spans="1:2">
      <c r="A197" s="36"/>
      <c r="B197" s="34"/>
    </row>
    <row r="198" spans="1:2">
      <c r="A198" s="36"/>
      <c r="B198" s="34"/>
    </row>
    <row r="199" spans="1:2">
      <c r="A199" s="36"/>
      <c r="B199" s="34"/>
    </row>
    <row r="200" spans="1:2">
      <c r="A200" s="36"/>
      <c r="B200" s="34"/>
    </row>
    <row r="201" spans="1:2">
      <c r="A201" s="36"/>
      <c r="B201" s="34"/>
    </row>
    <row r="202" spans="1:2">
      <c r="A202" s="36"/>
      <c r="B202" s="34"/>
    </row>
    <row r="203" spans="1:2">
      <c r="A203" s="36"/>
      <c r="B203" s="34"/>
    </row>
    <row r="204" spans="1:2">
      <c r="A204" s="36"/>
      <c r="B204" s="34"/>
    </row>
    <row r="205" spans="1:2">
      <c r="A205" s="36"/>
      <c r="B205" s="34"/>
    </row>
    <row r="206" spans="1:2">
      <c r="A206" s="36"/>
      <c r="B206" s="34"/>
    </row>
    <row r="207" spans="1:2">
      <c r="A207" s="36"/>
      <c r="B207" s="34"/>
    </row>
    <row r="208" spans="1:2">
      <c r="A208" s="36"/>
      <c r="B208" s="34"/>
    </row>
    <row r="209" spans="1:2">
      <c r="A209" s="36"/>
      <c r="B209" s="34"/>
    </row>
    <row r="210" spans="1:2">
      <c r="A210" s="36"/>
      <c r="B210" s="34"/>
    </row>
    <row r="211" spans="1:2">
      <c r="A211" s="36"/>
      <c r="B211" s="34"/>
    </row>
    <row r="212" spans="1:2">
      <c r="A212" s="36"/>
      <c r="B212" s="34"/>
    </row>
    <row r="213" spans="1:2">
      <c r="A213" s="36"/>
      <c r="B213" s="34"/>
    </row>
    <row r="214" spans="1:2">
      <c r="A214" s="36"/>
      <c r="B214" s="34"/>
    </row>
    <row r="215" spans="1:2">
      <c r="A215" s="36"/>
      <c r="B215" s="34"/>
    </row>
    <row r="216" spans="1:2">
      <c r="A216" s="36"/>
      <c r="B216" s="34"/>
    </row>
    <row r="217" spans="1:2">
      <c r="A217" s="36"/>
      <c r="B217" s="34"/>
    </row>
    <row r="218" spans="1:2">
      <c r="A218" s="36"/>
      <c r="B218" s="34"/>
    </row>
    <row r="219" spans="1:2">
      <c r="A219" s="36"/>
      <c r="B219" s="34"/>
    </row>
    <row r="220" spans="1:2">
      <c r="A220" s="36"/>
      <c r="B220" s="34"/>
    </row>
    <row r="221" spans="1:2">
      <c r="A221" s="36"/>
      <c r="B221" s="34"/>
    </row>
    <row r="222" spans="1:2">
      <c r="A222" s="36"/>
      <c r="B222" s="34"/>
    </row>
    <row r="223" spans="1:2">
      <c r="A223" s="36"/>
      <c r="B223" s="34"/>
    </row>
    <row r="224" spans="1:2">
      <c r="A224" s="36"/>
      <c r="B224" s="34"/>
    </row>
    <row r="225" spans="1:2">
      <c r="A225" s="36"/>
      <c r="B225" s="34"/>
    </row>
    <row r="226" spans="1:2">
      <c r="A226" s="36"/>
      <c r="B226" s="34"/>
    </row>
    <row r="227" spans="1:2">
      <c r="A227" s="36"/>
      <c r="B227" s="34"/>
    </row>
    <row r="228" spans="1:2">
      <c r="A228" s="36"/>
      <c r="B228" s="34"/>
    </row>
    <row r="229" spans="1:2">
      <c r="A229" s="36"/>
      <c r="B229" s="34"/>
    </row>
    <row r="230" spans="1:2">
      <c r="A230" s="36"/>
      <c r="B230" s="34"/>
    </row>
    <row r="231" spans="1:2">
      <c r="A231" s="36"/>
      <c r="B231" s="34"/>
    </row>
    <row r="232" spans="1:2">
      <c r="A232" s="36"/>
      <c r="B232" s="34"/>
    </row>
    <row r="233" spans="1:2">
      <c r="A233" s="36"/>
      <c r="B233" s="34"/>
    </row>
    <row r="234" spans="1:2">
      <c r="A234" s="36"/>
      <c r="B234" s="34"/>
    </row>
    <row r="235" spans="1:2">
      <c r="A235" s="36"/>
      <c r="B235" s="34"/>
    </row>
    <row r="236" spans="1:2">
      <c r="A236" s="36"/>
      <c r="B236" s="34"/>
    </row>
    <row r="237" spans="1:2">
      <c r="A237" s="36"/>
      <c r="B237" s="34"/>
    </row>
    <row r="238" spans="1:2">
      <c r="A238" s="36"/>
      <c r="B238" s="34"/>
    </row>
    <row r="239" spans="1:2">
      <c r="A239" s="36"/>
      <c r="B239" s="34"/>
    </row>
    <row r="240" spans="1:2">
      <c r="A240" s="36"/>
      <c r="B240" s="34"/>
    </row>
    <row r="241" spans="1:2">
      <c r="A241" s="36"/>
      <c r="B241" s="34"/>
    </row>
    <row r="242" spans="1:2">
      <c r="A242" s="36"/>
      <c r="B242" s="34"/>
    </row>
    <row r="243" spans="1:2">
      <c r="A243" s="36"/>
      <c r="B243" s="34"/>
    </row>
    <row r="244" spans="1:2">
      <c r="A244" s="36"/>
      <c r="B244" s="34"/>
    </row>
    <row r="245" spans="1:2">
      <c r="A245" s="36"/>
      <c r="B245" s="34"/>
    </row>
    <row r="246" spans="1:2">
      <c r="A246" s="36"/>
      <c r="B246" s="34"/>
    </row>
    <row r="247" spans="1:2">
      <c r="A247" s="36"/>
      <c r="B247" s="34"/>
    </row>
    <row r="248" spans="1:2">
      <c r="A248" s="36"/>
      <c r="B248" s="34"/>
    </row>
    <row r="249" spans="1:2">
      <c r="A249" s="36"/>
      <c r="B249" s="34"/>
    </row>
    <row r="250" spans="1:2">
      <c r="A250" s="36"/>
      <c r="B250" s="34"/>
    </row>
    <row r="251" spans="1:2">
      <c r="A251" s="36"/>
      <c r="B251" s="34"/>
    </row>
    <row r="252" spans="1:2">
      <c r="A252" s="36"/>
      <c r="B252" s="34"/>
    </row>
    <row r="253" spans="1:2">
      <c r="A253" s="36"/>
      <c r="B253" s="34"/>
    </row>
    <row r="254" spans="1:2">
      <c r="A254" s="36"/>
      <c r="B254" s="34"/>
    </row>
    <row r="255" spans="1:2">
      <c r="A255" s="36"/>
      <c r="B255" s="34"/>
    </row>
    <row r="256" spans="1:2">
      <c r="A256" s="36"/>
      <c r="B256" s="34"/>
    </row>
    <row r="257" spans="1:2">
      <c r="A257" s="36"/>
      <c r="B257" s="34"/>
    </row>
    <row r="258" spans="1:2">
      <c r="A258" s="36"/>
      <c r="B258" s="34"/>
    </row>
    <row r="259" spans="1:2">
      <c r="A259" s="36"/>
      <c r="B259" s="34"/>
    </row>
    <row r="260" spans="1:2">
      <c r="A260" s="36"/>
      <c r="B260" s="34"/>
    </row>
    <row r="261" spans="1:2">
      <c r="A261" s="36"/>
      <c r="B261" s="34"/>
    </row>
    <row r="262" spans="1:2">
      <c r="A262" s="36"/>
      <c r="B262" s="34"/>
    </row>
    <row r="263" spans="1:2">
      <c r="A263" s="36"/>
      <c r="B263" s="34"/>
    </row>
    <row r="264" spans="1:2">
      <c r="A264" s="36"/>
      <c r="B264" s="34"/>
    </row>
    <row r="265" spans="1:2">
      <c r="A265" s="36"/>
      <c r="B265" s="34"/>
    </row>
    <row r="266" spans="1:2">
      <c r="A266" s="36"/>
      <c r="B266" s="34"/>
    </row>
    <row r="267" spans="1:2">
      <c r="A267" s="36"/>
      <c r="B267" s="34"/>
    </row>
    <row r="268" spans="1:2">
      <c r="A268" s="36"/>
      <c r="B268" s="34"/>
    </row>
    <row r="269" spans="1:2">
      <c r="A269" s="36"/>
      <c r="B269" s="34"/>
    </row>
    <row r="270" spans="1:2">
      <c r="A270" s="36"/>
      <c r="B270" s="34"/>
    </row>
    <row r="271" spans="1:2">
      <c r="A271" s="36"/>
      <c r="B271" s="34"/>
    </row>
    <row r="272" spans="1:2">
      <c r="A272" s="36"/>
      <c r="B272" s="34"/>
    </row>
    <row r="273" spans="1:2">
      <c r="A273" s="36"/>
      <c r="B273" s="34"/>
    </row>
    <row r="274" spans="1:2">
      <c r="A274" s="36"/>
      <c r="B274" s="34"/>
    </row>
    <row r="275" spans="1:2">
      <c r="A275" s="36"/>
      <c r="B275" s="34"/>
    </row>
    <row r="276" spans="1:2">
      <c r="A276" s="36"/>
      <c r="B276" s="34"/>
    </row>
    <row r="277" spans="1:2">
      <c r="A277" s="36"/>
      <c r="B277" s="34"/>
    </row>
    <row r="278" spans="1:2">
      <c r="A278" s="36"/>
      <c r="B278" s="34"/>
    </row>
    <row r="279" spans="1:2">
      <c r="A279" s="36"/>
      <c r="B279" s="34"/>
    </row>
    <row r="280" spans="1:2">
      <c r="A280" s="36"/>
      <c r="B280" s="34"/>
    </row>
    <row r="281" spans="1:2">
      <c r="A281" s="36"/>
      <c r="B281" s="34"/>
    </row>
    <row r="282" spans="1:2">
      <c r="A282" s="36"/>
      <c r="B282" s="34"/>
    </row>
    <row r="283" spans="1:2">
      <c r="A283" s="36"/>
      <c r="B283" s="34"/>
    </row>
    <row r="284" spans="1:2">
      <c r="A284" s="36"/>
      <c r="B284" s="34"/>
    </row>
    <row r="285" spans="1:2">
      <c r="A285" s="36"/>
      <c r="B285" s="34"/>
    </row>
    <row r="286" spans="1:2">
      <c r="A286" s="36"/>
      <c r="B286" s="34"/>
    </row>
    <row r="287" spans="1:2">
      <c r="A287" s="36"/>
      <c r="B287" s="34"/>
    </row>
    <row r="288" spans="1:2">
      <c r="A288" s="36"/>
      <c r="B288" s="34"/>
    </row>
    <row r="289" spans="1:2">
      <c r="A289" s="36"/>
      <c r="B289" s="34"/>
    </row>
    <row r="290" spans="1:2">
      <c r="A290" s="36"/>
      <c r="B290" s="34"/>
    </row>
    <row r="291" spans="1:2">
      <c r="A291" s="36"/>
      <c r="B291" s="34"/>
    </row>
    <row r="292" spans="1:2">
      <c r="A292" s="36"/>
      <c r="B292" s="34"/>
    </row>
    <row r="293" spans="1:2">
      <c r="A293" s="36"/>
      <c r="B293" s="34"/>
    </row>
    <row r="294" spans="1:2">
      <c r="A294" s="36"/>
      <c r="B294" s="34"/>
    </row>
    <row r="295" spans="1:2">
      <c r="A295" s="36"/>
      <c r="B295" s="34"/>
    </row>
    <row r="296" spans="1:2">
      <c r="A296" s="36"/>
      <c r="B296" s="34"/>
    </row>
    <row r="297" spans="1:2">
      <c r="A297" s="36"/>
      <c r="B297" s="34"/>
    </row>
    <row r="298" spans="1:2">
      <c r="A298" s="36"/>
      <c r="B298" s="34"/>
    </row>
    <row r="299" spans="1:2">
      <c r="A299" s="36"/>
      <c r="B299" s="34"/>
    </row>
    <row r="300" spans="1:2">
      <c r="A300" s="36"/>
      <c r="B300" s="34"/>
    </row>
    <row r="301" spans="1:2">
      <c r="A301" s="36"/>
      <c r="B301" s="34"/>
    </row>
    <row r="302" spans="1:2">
      <c r="A302" s="36"/>
      <c r="B302" s="34"/>
    </row>
    <row r="303" spans="1:2">
      <c r="A303" s="36"/>
      <c r="B303" s="34"/>
    </row>
    <row r="304" spans="1:2">
      <c r="A304" s="36"/>
      <c r="B304" s="34"/>
    </row>
    <row r="305" spans="1:2">
      <c r="A305" s="36"/>
      <c r="B305" s="34"/>
    </row>
    <row r="306" spans="1:2">
      <c r="A306" s="36"/>
      <c r="B306" s="34"/>
    </row>
    <row r="307" spans="1:2">
      <c r="A307" s="36"/>
      <c r="B307" s="34"/>
    </row>
    <row r="308" spans="1:2">
      <c r="A308" s="36"/>
      <c r="B308" s="34"/>
    </row>
    <row r="309" spans="1:2">
      <c r="A309" s="36"/>
      <c r="B309" s="34"/>
    </row>
    <row r="310" spans="1:2">
      <c r="A310" s="36"/>
      <c r="B310" s="34"/>
    </row>
    <row r="311" spans="1:2">
      <c r="A311" s="36"/>
      <c r="B311" s="34"/>
    </row>
    <row r="312" spans="1:2">
      <c r="A312" s="36"/>
      <c r="B312" s="34"/>
    </row>
    <row r="313" spans="1:2">
      <c r="A313" s="36"/>
      <c r="B313" s="34"/>
    </row>
    <row r="314" spans="1:2">
      <c r="A314" s="36"/>
      <c r="B314" s="34"/>
    </row>
    <row r="315" spans="1:2">
      <c r="A315" s="36"/>
      <c r="B315" s="34"/>
    </row>
    <row r="316" spans="1:2">
      <c r="A316" s="36"/>
      <c r="B316" s="34"/>
    </row>
    <row r="317" spans="1:2">
      <c r="A317" s="36"/>
      <c r="B317" s="34"/>
    </row>
    <row r="318" spans="1:2">
      <c r="A318" s="36"/>
      <c r="B318" s="34"/>
    </row>
    <row r="319" spans="1:2">
      <c r="A319" s="36"/>
      <c r="B319" s="34"/>
    </row>
    <row r="320" spans="1:2">
      <c r="A320" s="36"/>
      <c r="B320" s="34"/>
    </row>
    <row r="321" spans="1:2">
      <c r="A321" s="36"/>
      <c r="B321" s="34"/>
    </row>
    <row r="322" spans="1:2">
      <c r="A322" s="36"/>
      <c r="B322" s="34"/>
    </row>
    <row r="323" spans="1:2">
      <c r="A323" s="36"/>
      <c r="B323" s="34"/>
    </row>
    <row r="324" spans="1:2">
      <c r="A324" s="36"/>
      <c r="B324" s="34"/>
    </row>
    <row r="325" spans="1:2">
      <c r="A325" s="36"/>
      <c r="B325" s="34"/>
    </row>
    <row r="326" spans="1:2">
      <c r="A326" s="36"/>
      <c r="B326" s="34"/>
    </row>
    <row r="327" spans="1:2">
      <c r="A327" s="36"/>
      <c r="B327" s="34"/>
    </row>
    <row r="328" spans="1:2">
      <c r="A328" s="36"/>
      <c r="B328" s="34"/>
    </row>
    <row r="329" spans="1:2">
      <c r="A329" s="36"/>
      <c r="B329" s="34"/>
    </row>
    <row r="330" spans="1:2">
      <c r="A330" s="36"/>
      <c r="B330" s="34"/>
    </row>
    <row r="331" spans="1:2">
      <c r="A331" s="36"/>
      <c r="B331" s="34"/>
    </row>
    <row r="332" spans="1:2">
      <c r="A332" s="36"/>
      <c r="B332" s="34"/>
    </row>
    <row r="333" spans="1:2">
      <c r="A333" s="36"/>
      <c r="B333" s="34"/>
    </row>
    <row r="334" spans="1:2">
      <c r="A334" s="36"/>
      <c r="B334" s="34"/>
    </row>
    <row r="335" spans="1:2">
      <c r="A335" s="36"/>
      <c r="B335" s="34"/>
    </row>
    <row r="336" spans="1:2">
      <c r="A336" s="36"/>
      <c r="B336" s="34"/>
    </row>
    <row r="337" spans="1:2">
      <c r="A337" s="36"/>
      <c r="B337" s="34"/>
    </row>
    <row r="338" spans="1:2">
      <c r="A338" s="36"/>
      <c r="B338" s="34"/>
    </row>
    <row r="339" spans="1:2">
      <c r="A339" s="36"/>
      <c r="B339" s="34"/>
    </row>
    <row r="340" spans="1:2">
      <c r="A340" s="36"/>
      <c r="B340" s="34"/>
    </row>
    <row r="341" spans="1:2">
      <c r="A341" s="36"/>
      <c r="B341" s="34"/>
    </row>
    <row r="342" spans="1:2">
      <c r="A342" s="36"/>
      <c r="B342" s="34"/>
    </row>
    <row r="343" spans="1:2">
      <c r="A343" s="36"/>
      <c r="B343" s="34"/>
    </row>
    <row r="344" spans="1:2">
      <c r="A344" s="36"/>
      <c r="B344" s="34"/>
    </row>
    <row r="345" spans="1:2">
      <c r="A345" s="36"/>
      <c r="B345" s="34"/>
    </row>
    <row r="346" spans="1:2">
      <c r="A346" s="36"/>
      <c r="B346" s="34"/>
    </row>
    <row r="347" spans="1:2">
      <c r="A347" s="36"/>
      <c r="B347" s="34"/>
    </row>
    <row r="348" spans="1:2">
      <c r="A348" s="36"/>
      <c r="B348" s="34"/>
    </row>
    <row r="349" spans="1:2">
      <c r="A349" s="36"/>
      <c r="B349" s="34"/>
    </row>
    <row r="350" spans="1:2">
      <c r="A350" s="36"/>
      <c r="B350" s="34"/>
    </row>
    <row r="351" spans="1:2">
      <c r="A351" s="36"/>
      <c r="B351" s="34"/>
    </row>
    <row r="352" spans="1:2">
      <c r="A352" s="36"/>
      <c r="B352" s="34"/>
    </row>
    <row r="353" spans="1:2">
      <c r="A353" s="36"/>
      <c r="B353" s="34"/>
    </row>
    <row r="354" spans="1:2">
      <c r="A354" s="36"/>
      <c r="B354" s="34"/>
    </row>
    <row r="355" spans="1:2">
      <c r="A355" s="36"/>
      <c r="B355" s="34"/>
    </row>
    <row r="356" spans="1:2">
      <c r="A356" s="36"/>
      <c r="B356" s="34"/>
    </row>
    <row r="357" spans="1:2">
      <c r="A357" s="36"/>
      <c r="B357" s="34"/>
    </row>
    <row r="358" spans="1:2">
      <c r="A358" s="36"/>
      <c r="B358" s="34"/>
    </row>
    <row r="359" spans="1:2">
      <c r="A359" s="36"/>
      <c r="B359" s="34"/>
    </row>
    <row r="360" spans="1:2">
      <c r="A360" s="36"/>
      <c r="B360" s="34"/>
    </row>
    <row r="361" spans="1:2">
      <c r="A361" s="36"/>
      <c r="B361" s="34"/>
    </row>
    <row r="362" spans="1:2">
      <c r="A362" s="36"/>
      <c r="B362" s="34"/>
    </row>
    <row r="363" spans="1:2">
      <c r="A363" s="36"/>
      <c r="B363" s="34"/>
    </row>
    <row r="364" spans="1:2">
      <c r="A364" s="36"/>
      <c r="B364" s="34"/>
    </row>
    <row r="365" spans="1:2">
      <c r="A365" s="36"/>
      <c r="B365" s="34"/>
    </row>
    <row r="366" spans="1:2">
      <c r="A366" s="36"/>
      <c r="B366" s="34"/>
    </row>
    <row r="367" spans="1:2">
      <c r="A367" s="36"/>
      <c r="B367" s="34"/>
    </row>
    <row r="368" spans="1:2">
      <c r="A368" s="36"/>
      <c r="B368" s="34"/>
    </row>
    <row r="369" spans="1:2">
      <c r="A369" s="36"/>
      <c r="B369" s="34"/>
    </row>
    <row r="370" spans="1:2">
      <c r="A370" s="36"/>
      <c r="B370" s="34"/>
    </row>
    <row r="371" spans="1:2">
      <c r="A371" s="36"/>
      <c r="B371" s="34"/>
    </row>
    <row r="372" spans="1:2">
      <c r="A372" s="36"/>
      <c r="B372" s="34"/>
    </row>
    <row r="373" spans="1:2">
      <c r="A373" s="36"/>
      <c r="B373" s="34"/>
    </row>
    <row r="374" spans="1:2">
      <c r="A374" s="36"/>
      <c r="B374" s="34"/>
    </row>
    <row r="375" spans="1:2">
      <c r="A375" s="36"/>
      <c r="B375" s="34"/>
    </row>
    <row r="376" spans="1:2">
      <c r="A376" s="36"/>
      <c r="B376" s="34"/>
    </row>
    <row r="377" spans="1:2">
      <c r="A377" s="36"/>
      <c r="B377" s="34"/>
    </row>
    <row r="378" spans="1:2">
      <c r="A378" s="36"/>
      <c r="B378" s="34"/>
    </row>
    <row r="379" spans="1:2">
      <c r="A379" s="36"/>
      <c r="B379" s="34"/>
    </row>
    <row r="380" spans="1:2">
      <c r="A380" s="36"/>
      <c r="B380" s="34"/>
    </row>
    <row r="381" spans="1:2">
      <c r="A381" s="36"/>
      <c r="B381" s="34"/>
    </row>
    <row r="382" spans="1:2">
      <c r="A382" s="36"/>
      <c r="B382" s="34"/>
    </row>
    <row r="383" spans="1:2">
      <c r="A383" s="36"/>
      <c r="B383" s="34"/>
    </row>
    <row r="384" spans="1:2">
      <c r="A384" s="36"/>
      <c r="B384" s="34"/>
    </row>
    <row r="385" spans="1:2">
      <c r="A385" s="36"/>
      <c r="B385" s="34"/>
    </row>
    <row r="386" spans="1:2">
      <c r="A386" s="36"/>
      <c r="B386" s="34"/>
    </row>
    <row r="387" spans="1:2">
      <c r="A387" s="36"/>
      <c r="B387" s="34"/>
    </row>
    <row r="388" spans="1:2">
      <c r="A388" s="36"/>
      <c r="B388" s="34"/>
    </row>
    <row r="389" spans="1:2">
      <c r="A389" s="36"/>
      <c r="B389" s="34"/>
    </row>
    <row r="390" spans="1:2">
      <c r="A390" s="36"/>
      <c r="B390" s="34"/>
    </row>
    <row r="391" spans="1:2">
      <c r="A391" s="36"/>
      <c r="B391" s="34"/>
    </row>
    <row r="392" spans="1:2">
      <c r="A392" s="36"/>
      <c r="B392" s="34"/>
    </row>
    <row r="393" spans="1:2">
      <c r="A393" s="36"/>
      <c r="B393" s="34"/>
    </row>
    <row r="394" spans="1:2">
      <c r="A394" s="36"/>
      <c r="B394" s="34"/>
    </row>
    <row r="395" spans="1:2">
      <c r="A395" s="36"/>
      <c r="B395" s="34"/>
    </row>
    <row r="396" spans="1:2">
      <c r="A396" s="36"/>
      <c r="B396" s="34"/>
    </row>
    <row r="397" spans="1:2">
      <c r="A397" s="36"/>
      <c r="B397" s="34"/>
    </row>
    <row r="398" spans="1:2">
      <c r="A398" s="36"/>
      <c r="B398" s="34"/>
    </row>
    <row r="399" spans="1:2">
      <c r="A399" s="36"/>
      <c r="B399" s="34"/>
    </row>
    <row r="400" spans="1:2">
      <c r="A400" s="36"/>
      <c r="B400" s="34"/>
    </row>
    <row r="401" spans="1:2">
      <c r="A401" s="36"/>
      <c r="B401" s="34"/>
    </row>
    <row r="402" spans="1:2">
      <c r="A402" s="36"/>
      <c r="B402" s="34"/>
    </row>
    <row r="403" spans="1:2">
      <c r="A403" s="36"/>
      <c r="B403" s="34"/>
    </row>
    <row r="404" spans="1:2">
      <c r="A404" s="36"/>
      <c r="B404" s="34"/>
    </row>
    <row r="405" spans="1:2">
      <c r="A405" s="36"/>
      <c r="B405" s="34"/>
    </row>
    <row r="406" spans="1:2">
      <c r="A406" s="36"/>
      <c r="B406" s="34"/>
    </row>
    <row r="407" spans="1:2">
      <c r="A407" s="36"/>
      <c r="B407" s="34"/>
    </row>
    <row r="408" spans="1:2">
      <c r="A408" s="36"/>
      <c r="B408" s="34"/>
    </row>
    <row r="409" spans="1:2">
      <c r="A409" s="36"/>
      <c r="B409" s="34"/>
    </row>
    <row r="410" spans="1:2">
      <c r="A410" s="36"/>
      <c r="B410" s="34"/>
    </row>
    <row r="411" spans="1:2">
      <c r="A411" s="36"/>
      <c r="B411" s="34"/>
    </row>
    <row r="412" spans="1:2">
      <c r="A412" s="36"/>
      <c r="B412" s="34"/>
    </row>
    <row r="413" spans="1:2">
      <c r="A413" s="36"/>
      <c r="B413" s="34"/>
    </row>
    <row r="414" spans="1:2">
      <c r="A414" s="36"/>
      <c r="B414" s="34"/>
    </row>
    <row r="415" spans="1:2">
      <c r="A415" s="36"/>
      <c r="B415" s="34"/>
    </row>
    <row r="416" spans="1:2">
      <c r="A416" s="36"/>
      <c r="B416" s="34"/>
    </row>
    <row r="417" spans="1:2">
      <c r="A417" s="36"/>
      <c r="B417" s="34"/>
    </row>
    <row r="418" spans="1:2">
      <c r="A418" s="36"/>
      <c r="B418" s="34"/>
    </row>
    <row r="419" spans="1:2">
      <c r="A419" s="36"/>
      <c r="B419" s="34"/>
    </row>
    <row r="420" spans="1:2">
      <c r="A420" s="36"/>
      <c r="B420" s="34"/>
    </row>
    <row r="421" spans="1:2">
      <c r="A421" s="36"/>
      <c r="B421" s="34"/>
    </row>
    <row r="422" spans="1:2">
      <c r="A422" s="36"/>
      <c r="B422" s="34"/>
    </row>
    <row r="423" spans="1:2">
      <c r="A423" s="36"/>
      <c r="B423" s="34"/>
    </row>
    <row r="424" spans="1:2">
      <c r="A424" s="36"/>
      <c r="B424" s="34"/>
    </row>
    <row r="425" spans="1:2">
      <c r="A425" s="36"/>
      <c r="B425" s="34"/>
    </row>
    <row r="426" spans="1:2">
      <c r="A426" s="36"/>
      <c r="B426" s="34"/>
    </row>
    <row r="427" spans="1:2">
      <c r="A427" s="36"/>
      <c r="B427" s="34"/>
    </row>
    <row r="428" spans="1:2">
      <c r="A428" s="36"/>
      <c r="B428" s="34"/>
    </row>
    <row r="429" spans="1:2">
      <c r="A429" s="36"/>
      <c r="B429" s="34"/>
    </row>
    <row r="430" spans="1:2">
      <c r="A430" s="36"/>
      <c r="B430" s="34"/>
    </row>
    <row r="431" spans="1:2">
      <c r="A431" s="36"/>
      <c r="B431" s="34"/>
    </row>
    <row r="432" spans="1:2">
      <c r="A432" s="36"/>
      <c r="B432" s="34"/>
    </row>
    <row r="433" spans="1:2">
      <c r="A433" s="36"/>
      <c r="B433" s="34"/>
    </row>
    <row r="434" spans="1:2">
      <c r="A434" s="36"/>
      <c r="B434" s="34"/>
    </row>
    <row r="435" spans="1:2">
      <c r="A435" s="36"/>
      <c r="B435" s="34"/>
    </row>
    <row r="436" spans="1:2">
      <c r="A436" s="36"/>
      <c r="B436" s="34"/>
    </row>
    <row r="437" spans="1:2">
      <c r="A437" s="36"/>
      <c r="B437" s="34"/>
    </row>
    <row r="438" spans="1:2">
      <c r="A438" s="36"/>
      <c r="B438" s="34"/>
    </row>
    <row r="439" spans="1:2">
      <c r="A439" s="36"/>
      <c r="B439" s="34"/>
    </row>
    <row r="440" spans="1:2">
      <c r="A440" s="36"/>
      <c r="B440" s="34"/>
    </row>
    <row r="441" spans="1:2">
      <c r="A441" s="36"/>
      <c r="B441" s="34"/>
    </row>
    <row r="442" spans="1:2">
      <c r="A442" s="36"/>
      <c r="B442" s="34"/>
    </row>
    <row r="443" spans="1:2">
      <c r="A443" s="36"/>
      <c r="B443" s="34"/>
    </row>
    <row r="444" spans="1:2">
      <c r="A444" s="36"/>
      <c r="B444" s="34"/>
    </row>
    <row r="445" spans="1:2">
      <c r="A445" s="36"/>
      <c r="B445" s="34"/>
    </row>
    <row r="446" spans="1:2">
      <c r="A446" s="36"/>
      <c r="B446" s="34"/>
    </row>
    <row r="447" spans="1:2">
      <c r="A447" s="36"/>
      <c r="B447" s="34"/>
    </row>
    <row r="448" spans="1:2">
      <c r="A448" s="36"/>
      <c r="B448" s="34"/>
    </row>
    <row r="449" spans="1:2">
      <c r="A449" s="36"/>
      <c r="B449" s="34"/>
    </row>
    <row r="450" spans="1:2">
      <c r="A450" s="36"/>
      <c r="B450" s="34"/>
    </row>
    <row r="451" spans="1:2">
      <c r="A451" s="36"/>
      <c r="B451" s="34"/>
    </row>
    <row r="452" spans="1:2">
      <c r="A452" s="36"/>
      <c r="B452" s="34"/>
    </row>
    <row r="453" spans="1:2">
      <c r="A453" s="36"/>
      <c r="B453" s="34"/>
    </row>
    <row r="454" spans="1:2">
      <c r="A454" s="36"/>
      <c r="B454" s="34"/>
    </row>
    <row r="455" spans="1:2">
      <c r="A455" s="36"/>
      <c r="B455" s="34"/>
    </row>
    <row r="456" spans="1:2">
      <c r="A456" s="36"/>
      <c r="B456" s="34"/>
    </row>
    <row r="457" spans="1:2">
      <c r="A457" s="36"/>
      <c r="B457" s="34"/>
    </row>
    <row r="458" spans="1:2">
      <c r="A458" s="36"/>
      <c r="B458" s="34"/>
    </row>
    <row r="459" spans="1:2">
      <c r="A459" s="36"/>
      <c r="B459" s="34"/>
    </row>
    <row r="460" spans="1:2">
      <c r="A460" s="36"/>
      <c r="B460" s="34"/>
    </row>
    <row r="461" spans="1:2">
      <c r="A461" s="36"/>
      <c r="B461" s="34"/>
    </row>
    <row r="462" spans="1:2">
      <c r="A462" s="36"/>
      <c r="B462" s="34"/>
    </row>
    <row r="463" spans="1:2">
      <c r="A463" s="36"/>
      <c r="B463" s="34"/>
    </row>
    <row r="464" spans="1:2">
      <c r="A464" s="36"/>
      <c r="B464" s="34"/>
    </row>
    <row r="465" spans="1:2">
      <c r="A465" s="36"/>
      <c r="B465" s="34"/>
    </row>
    <row r="466" spans="1:2">
      <c r="A466" s="36"/>
      <c r="B466" s="34"/>
    </row>
    <row r="467" spans="1:2">
      <c r="A467" s="36"/>
      <c r="B467" s="34"/>
    </row>
    <row r="468" spans="1:2">
      <c r="A468" s="36"/>
      <c r="B468" s="34"/>
    </row>
    <row r="469" spans="1:2">
      <c r="A469" s="36"/>
      <c r="B469" s="34"/>
    </row>
    <row r="470" spans="1:2">
      <c r="A470" s="36"/>
      <c r="B470" s="34"/>
    </row>
    <row r="471" spans="1:2">
      <c r="A471" s="36"/>
      <c r="B471" s="34"/>
    </row>
    <row r="472" spans="1:2">
      <c r="A472" s="36"/>
      <c r="B472" s="34"/>
    </row>
    <row r="473" spans="1:2">
      <c r="A473" s="36"/>
      <c r="B473" s="34"/>
    </row>
    <row r="474" spans="1:2">
      <c r="A474" s="36"/>
      <c r="B474" s="34"/>
    </row>
    <row r="475" spans="1:2">
      <c r="A475" s="36"/>
      <c r="B475" s="34"/>
    </row>
    <row r="476" spans="1:2">
      <c r="A476" s="36"/>
      <c r="B476" s="34"/>
    </row>
    <row r="477" spans="1:2">
      <c r="A477" s="36"/>
      <c r="B477" s="34"/>
    </row>
    <row r="478" spans="1:2">
      <c r="A478" s="36"/>
      <c r="B478" s="34"/>
    </row>
    <row r="479" spans="1:2">
      <c r="A479" s="36"/>
      <c r="B479" s="34"/>
    </row>
    <row r="480" spans="1:2">
      <c r="A480" s="36"/>
      <c r="B480" s="34"/>
    </row>
    <row r="481" spans="1:2">
      <c r="A481" s="36"/>
      <c r="B481" s="34"/>
    </row>
    <row r="482" spans="1:2">
      <c r="A482" s="36"/>
      <c r="B482" s="34"/>
    </row>
    <row r="483" spans="1:2">
      <c r="A483" s="36"/>
      <c r="B483" s="34"/>
    </row>
    <row r="484" spans="1:2">
      <c r="A484" s="36"/>
      <c r="B484" s="34"/>
    </row>
    <row r="485" spans="1:2">
      <c r="A485" s="36"/>
      <c r="B485" s="34"/>
    </row>
    <row r="486" spans="1:2">
      <c r="A486" s="36"/>
      <c r="B486" s="34"/>
    </row>
    <row r="487" spans="1:2">
      <c r="A487" s="36"/>
      <c r="B487" s="34"/>
    </row>
    <row r="488" spans="1:2">
      <c r="A488" s="36"/>
      <c r="B488" s="34"/>
    </row>
    <row r="489" spans="1:2">
      <c r="A489" s="36"/>
      <c r="B489" s="34"/>
    </row>
    <row r="490" spans="1:2">
      <c r="A490" s="36"/>
      <c r="B490" s="34"/>
    </row>
    <row r="491" spans="1:2">
      <c r="A491" s="36"/>
      <c r="B491" s="34"/>
    </row>
    <row r="492" spans="1:2">
      <c r="A492" s="36"/>
      <c r="B492" s="34"/>
    </row>
    <row r="493" spans="1:2">
      <c r="A493" s="36"/>
      <c r="B493" s="34"/>
    </row>
    <row r="494" spans="1:2">
      <c r="A494" s="36"/>
      <c r="B494" s="34"/>
    </row>
    <row r="495" spans="1:2">
      <c r="A495" s="36"/>
      <c r="B495" s="34"/>
    </row>
    <row r="496" spans="1:2">
      <c r="A496" s="36"/>
      <c r="B496" s="34"/>
    </row>
    <row r="497" spans="1:2">
      <c r="A497" s="36"/>
      <c r="B497" s="34"/>
    </row>
    <row r="498" spans="1:2">
      <c r="A498" s="36"/>
      <c r="B498" s="34"/>
    </row>
    <row r="499" spans="1:2">
      <c r="A499" s="36"/>
      <c r="B499" s="34"/>
    </row>
    <row r="500" spans="1:2">
      <c r="A500" s="36"/>
      <c r="B500" s="34"/>
    </row>
    <row r="501" spans="1:2">
      <c r="A501" s="36"/>
      <c r="B501" s="34"/>
    </row>
    <row r="502" spans="1:2">
      <c r="A502" s="36"/>
      <c r="B502" s="34"/>
    </row>
    <row r="503" spans="1:2">
      <c r="A503" s="36"/>
      <c r="B503" s="34"/>
    </row>
    <row r="504" spans="1:2">
      <c r="A504" s="36"/>
      <c r="B504" s="34"/>
    </row>
    <row r="505" spans="1:2">
      <c r="A505" s="36"/>
      <c r="B505" s="34"/>
    </row>
    <row r="506" spans="1:2">
      <c r="A506" s="36"/>
      <c r="B506" s="34"/>
    </row>
    <row r="507" spans="1:2">
      <c r="A507" s="36"/>
      <c r="B507" s="34"/>
    </row>
    <row r="508" spans="1:2">
      <c r="A508" s="36"/>
      <c r="B508" s="34"/>
    </row>
    <row r="509" spans="1:2">
      <c r="A509" s="36"/>
      <c r="B509" s="34"/>
    </row>
    <row r="510" spans="1:2">
      <c r="A510" s="36"/>
      <c r="B510" s="34"/>
    </row>
    <row r="511" spans="1:2">
      <c r="A511" s="36"/>
      <c r="B511" s="34"/>
    </row>
    <row r="512" spans="1:2">
      <c r="A512" s="36"/>
      <c r="B512" s="34"/>
    </row>
    <row r="513" spans="1:2">
      <c r="A513" s="36"/>
      <c r="B513" s="34"/>
    </row>
    <row r="514" spans="1:2">
      <c r="A514" s="36"/>
      <c r="B514" s="34"/>
    </row>
    <row r="515" spans="1:2">
      <c r="A515" s="36"/>
      <c r="B515" s="34"/>
    </row>
    <row r="516" spans="1:2">
      <c r="A516" s="36"/>
      <c r="B516" s="34"/>
    </row>
    <row r="517" spans="1:2">
      <c r="A517" s="36"/>
      <c r="B517" s="34"/>
    </row>
    <row r="518" spans="1:2">
      <c r="A518" s="36"/>
      <c r="B518" s="34"/>
    </row>
    <row r="519" spans="1:2">
      <c r="A519" s="36"/>
      <c r="B519" s="34"/>
    </row>
    <row r="520" spans="1:2">
      <c r="A520" s="36"/>
      <c r="B520" s="34"/>
    </row>
    <row r="521" spans="1:2">
      <c r="A521" s="36"/>
      <c r="B521" s="34"/>
    </row>
    <row r="522" spans="1:2">
      <c r="A522" s="36"/>
      <c r="B522" s="34"/>
    </row>
    <row r="523" spans="1:2">
      <c r="A523" s="36"/>
      <c r="B523" s="34"/>
    </row>
    <row r="524" spans="1:2">
      <c r="A524" s="36"/>
      <c r="B524" s="34"/>
    </row>
    <row r="525" spans="1:2">
      <c r="A525" s="36"/>
      <c r="B525" s="34"/>
    </row>
    <row r="526" spans="1:2">
      <c r="A526" s="36"/>
      <c r="B526" s="34"/>
    </row>
    <row r="527" spans="1:2">
      <c r="A527" s="36"/>
      <c r="B527" s="34"/>
    </row>
    <row r="528" spans="1:2">
      <c r="A528" s="36"/>
      <c r="B528" s="34"/>
    </row>
    <row r="529" spans="1:2">
      <c r="A529" s="36"/>
      <c r="B529" s="34"/>
    </row>
    <row r="530" spans="1:2">
      <c r="A530" s="36"/>
      <c r="B530" s="34"/>
    </row>
    <row r="531" spans="1:2">
      <c r="A531" s="36"/>
      <c r="B531" s="34"/>
    </row>
    <row r="532" spans="1:2">
      <c r="A532" s="36"/>
      <c r="B532" s="34"/>
    </row>
    <row r="533" spans="1:2">
      <c r="A533" s="36"/>
      <c r="B533" s="34"/>
    </row>
    <row r="534" spans="1:2">
      <c r="A534" s="36"/>
      <c r="B534" s="34"/>
    </row>
    <row r="535" spans="1:2">
      <c r="A535" s="36"/>
      <c r="B535" s="34"/>
    </row>
    <row r="536" spans="1:2">
      <c r="A536" s="36"/>
      <c r="B536" s="34"/>
    </row>
    <row r="537" spans="1:2">
      <c r="A537" s="36"/>
      <c r="B537" s="34"/>
    </row>
    <row r="538" spans="1:2">
      <c r="A538" s="36"/>
      <c r="B538" s="34"/>
    </row>
    <row r="539" spans="1:2">
      <c r="A539" s="36"/>
      <c r="B539" s="34"/>
    </row>
    <row r="540" spans="1:2">
      <c r="A540" s="36"/>
      <c r="B540" s="34"/>
    </row>
    <row r="541" spans="1:2">
      <c r="A541" s="36"/>
      <c r="B541" s="34"/>
    </row>
    <row r="542" spans="1:2">
      <c r="A542" s="36"/>
      <c r="B542" s="34"/>
    </row>
    <row r="543" spans="1:2">
      <c r="A543" s="36"/>
      <c r="B543" s="34"/>
    </row>
    <row r="544" spans="1:2">
      <c r="A544" s="36"/>
      <c r="B544" s="34"/>
    </row>
    <row r="545" spans="1:2">
      <c r="A545" s="36"/>
      <c r="B545" s="34"/>
    </row>
    <row r="546" spans="1:2">
      <c r="A546" s="36"/>
      <c r="B546" s="34"/>
    </row>
    <row r="547" spans="1:2">
      <c r="A547" s="36"/>
      <c r="B547" s="34"/>
    </row>
    <row r="548" spans="1:2">
      <c r="A548" s="36"/>
      <c r="B548" s="34"/>
    </row>
    <row r="549" spans="1:2">
      <c r="A549" s="36"/>
      <c r="B549" s="34"/>
    </row>
    <row r="550" spans="1:2">
      <c r="A550" s="36"/>
      <c r="B550" s="34"/>
    </row>
    <row r="551" spans="1:2">
      <c r="A551" s="36"/>
      <c r="B551" s="34"/>
    </row>
    <row r="552" spans="1:2">
      <c r="A552" s="36"/>
      <c r="B552" s="34"/>
    </row>
    <row r="553" spans="1:2">
      <c r="A553" s="36"/>
      <c r="B553" s="34"/>
    </row>
    <row r="554" spans="1:2">
      <c r="A554" s="36"/>
      <c r="B554" s="34"/>
    </row>
    <row r="555" spans="1:2">
      <c r="A555" s="36"/>
      <c r="B555" s="34"/>
    </row>
    <row r="556" spans="1:2">
      <c r="A556" s="36"/>
      <c r="B556" s="34"/>
    </row>
    <row r="557" spans="1:2">
      <c r="A557" s="36"/>
      <c r="B557" s="34"/>
    </row>
    <row r="558" spans="1:2">
      <c r="A558" s="36"/>
      <c r="B558" s="34"/>
    </row>
    <row r="559" spans="1:2">
      <c r="A559" s="36"/>
      <c r="B559" s="34"/>
    </row>
    <row r="560" spans="1:2">
      <c r="A560" s="36"/>
      <c r="B560" s="34"/>
    </row>
    <row r="561" spans="1:2">
      <c r="A561" s="36"/>
      <c r="B561" s="34"/>
    </row>
    <row r="562" spans="1:2">
      <c r="A562" s="36"/>
      <c r="B562" s="34"/>
    </row>
    <row r="563" spans="1:2">
      <c r="A563" s="36"/>
      <c r="B563" s="34"/>
    </row>
    <row r="564" spans="1:2">
      <c r="A564" s="36"/>
      <c r="B564" s="34"/>
    </row>
    <row r="565" spans="1:2">
      <c r="A565" s="36"/>
      <c r="B565" s="34"/>
    </row>
    <row r="566" spans="1:2">
      <c r="A566" s="36"/>
      <c r="B566" s="34"/>
    </row>
    <row r="567" spans="1:2">
      <c r="A567" s="36"/>
      <c r="B567" s="34"/>
    </row>
    <row r="568" spans="1:2">
      <c r="A568" s="36"/>
      <c r="B568" s="34"/>
    </row>
    <row r="569" spans="1:2">
      <c r="A569" s="36"/>
      <c r="B569" s="34"/>
    </row>
    <row r="570" spans="1:2">
      <c r="A570" s="36"/>
      <c r="B570" s="34"/>
    </row>
    <row r="571" spans="1:2">
      <c r="A571" s="36"/>
      <c r="B571" s="34"/>
    </row>
    <row r="572" spans="1:2">
      <c r="A572" s="36"/>
      <c r="B572" s="34"/>
    </row>
    <row r="573" spans="1:2">
      <c r="A573" s="36"/>
      <c r="B573" s="34"/>
    </row>
    <row r="574" spans="1:2">
      <c r="A574" s="36"/>
      <c r="B574" s="34"/>
    </row>
    <row r="575" spans="1:2">
      <c r="A575" s="36"/>
      <c r="B575" s="34"/>
    </row>
    <row r="576" spans="1:2">
      <c r="A576" s="36"/>
      <c r="B576" s="34"/>
    </row>
    <row r="577" spans="1:2">
      <c r="A577" s="36"/>
      <c r="B577" s="34"/>
    </row>
    <row r="578" spans="1:2">
      <c r="A578" s="36"/>
      <c r="B578" s="34"/>
    </row>
    <row r="579" spans="1:2">
      <c r="A579" s="36"/>
      <c r="B579" s="34"/>
    </row>
    <row r="580" spans="1:2">
      <c r="A580" s="36"/>
      <c r="B580" s="34"/>
    </row>
    <row r="581" spans="1:2">
      <c r="A581" s="36"/>
      <c r="B581" s="34"/>
    </row>
    <row r="582" spans="1:2">
      <c r="A582" s="36"/>
      <c r="B582" s="34"/>
    </row>
    <row r="583" spans="1:2">
      <c r="A583" s="36"/>
      <c r="B583" s="34"/>
    </row>
    <row r="584" spans="1:2">
      <c r="A584" s="36"/>
      <c r="B584" s="34"/>
    </row>
    <row r="585" spans="1:2">
      <c r="A585" s="36"/>
      <c r="B585" s="34"/>
    </row>
    <row r="586" spans="1:2">
      <c r="A586" s="36"/>
      <c r="B586" s="34"/>
    </row>
    <row r="587" spans="1:2">
      <c r="A587" s="36"/>
      <c r="B587" s="34"/>
    </row>
    <row r="588" spans="1:2">
      <c r="A588" s="36"/>
      <c r="B588" s="34"/>
    </row>
    <row r="589" spans="1:2">
      <c r="A589" s="36"/>
      <c r="B589" s="34"/>
    </row>
    <row r="590" spans="1:2">
      <c r="A590" s="36"/>
      <c r="B590" s="34"/>
    </row>
    <row r="591" spans="1:2">
      <c r="A591" s="36"/>
      <c r="B591" s="34"/>
    </row>
    <row r="592" spans="1:2">
      <c r="A592" s="36"/>
      <c r="B592" s="34"/>
    </row>
    <row r="593" spans="1:2">
      <c r="A593" s="36"/>
      <c r="B593" s="34"/>
    </row>
    <row r="594" spans="1:2">
      <c r="A594" s="36"/>
      <c r="B594" s="34"/>
    </row>
    <row r="595" spans="1:2">
      <c r="A595" s="36"/>
      <c r="B595" s="34"/>
    </row>
    <row r="596" spans="1:2">
      <c r="A596" s="36"/>
      <c r="B596" s="34"/>
    </row>
    <row r="597" spans="1:2">
      <c r="A597" s="36"/>
      <c r="B597" s="34"/>
    </row>
    <row r="598" spans="1:2">
      <c r="A598" s="36"/>
      <c r="B598" s="34"/>
    </row>
    <row r="599" spans="1:2">
      <c r="A599" s="36"/>
      <c r="B599" s="34"/>
    </row>
    <row r="600" spans="1:2">
      <c r="A600" s="36"/>
      <c r="B600" s="34"/>
    </row>
    <row r="601" spans="1:2">
      <c r="A601" s="36"/>
      <c r="B601" s="34"/>
    </row>
    <row r="602" spans="1:2">
      <c r="A602" s="36"/>
      <c r="B602" s="34"/>
    </row>
    <row r="603" spans="1:2">
      <c r="A603" s="36"/>
      <c r="B603" s="34"/>
    </row>
    <row r="604" spans="1:2">
      <c r="A604" s="36"/>
      <c r="B604" s="34"/>
    </row>
    <row r="605" spans="1:2">
      <c r="A605" s="36"/>
      <c r="B605" s="34"/>
    </row>
    <row r="606" spans="1:2">
      <c r="A606" s="36"/>
      <c r="B606" s="34"/>
    </row>
    <row r="607" spans="1:2">
      <c r="A607" s="36"/>
      <c r="B607" s="34"/>
    </row>
    <row r="608" spans="1:2">
      <c r="A608" s="36"/>
      <c r="B608" s="34"/>
    </row>
    <row r="609" spans="1:2">
      <c r="A609" s="36"/>
      <c r="B609" s="34"/>
    </row>
    <row r="610" spans="1:2">
      <c r="A610" s="36"/>
      <c r="B610" s="34"/>
    </row>
    <row r="611" spans="1:2">
      <c r="A611" s="36"/>
      <c r="B611" s="34"/>
    </row>
    <row r="612" spans="1:2">
      <c r="A612" s="36"/>
      <c r="B612" s="34"/>
    </row>
    <row r="613" spans="1:2">
      <c r="A613" s="36"/>
      <c r="B613" s="34"/>
    </row>
    <row r="614" spans="1:2">
      <c r="A614" s="36"/>
      <c r="B614" s="34"/>
    </row>
    <row r="615" spans="1:2">
      <c r="A615" s="36"/>
      <c r="B615" s="34"/>
    </row>
    <row r="616" spans="1:2">
      <c r="A616" s="36"/>
      <c r="B616" s="34"/>
    </row>
    <row r="617" spans="1:2">
      <c r="A617" s="36"/>
      <c r="B617" s="34"/>
    </row>
    <row r="618" spans="1:2">
      <c r="A618" s="36"/>
      <c r="B618" s="34"/>
    </row>
    <row r="619" spans="1:2">
      <c r="A619" s="36"/>
      <c r="B619" s="34"/>
    </row>
    <row r="620" spans="1:2">
      <c r="A620" s="36"/>
      <c r="B620" s="34"/>
    </row>
    <row r="621" spans="1:2">
      <c r="A621" s="36"/>
      <c r="B621" s="34"/>
    </row>
    <row r="622" spans="1:2">
      <c r="A622" s="36"/>
      <c r="B622" s="34"/>
    </row>
    <row r="623" spans="1:2">
      <c r="A623" s="36"/>
      <c r="B623" s="34"/>
    </row>
    <row r="624" spans="1:2">
      <c r="A624" s="36"/>
      <c r="B624" s="34"/>
    </row>
    <row r="625" spans="1:2">
      <c r="A625" s="36"/>
      <c r="B625" s="34"/>
    </row>
    <row r="626" spans="1:2">
      <c r="A626" s="36"/>
      <c r="B626" s="34"/>
    </row>
    <row r="627" spans="1:2">
      <c r="A627" s="36"/>
      <c r="B627" s="34"/>
    </row>
    <row r="628" spans="1:2">
      <c r="A628" s="36"/>
      <c r="B628" s="34"/>
    </row>
    <row r="629" spans="1:2">
      <c r="A629" s="36"/>
      <c r="B629" s="34"/>
    </row>
    <row r="630" spans="1:2">
      <c r="A630" s="36"/>
      <c r="B630" s="34"/>
    </row>
    <row r="631" spans="1:2">
      <c r="A631" s="36"/>
      <c r="B631" s="34"/>
    </row>
    <row r="632" spans="1:2">
      <c r="A632" s="36"/>
      <c r="B632" s="34"/>
    </row>
    <row r="633" spans="1:2">
      <c r="A633" s="36"/>
      <c r="B633" s="34"/>
    </row>
    <row r="634" spans="1:2">
      <c r="A634" s="36"/>
      <c r="B634" s="34"/>
    </row>
    <row r="635" spans="1:2">
      <c r="A635" s="36"/>
      <c r="B635" s="34"/>
    </row>
    <row r="636" spans="1:2">
      <c r="A636" s="36"/>
      <c r="B636" s="34"/>
    </row>
    <row r="637" spans="1:2">
      <c r="A637" s="36"/>
      <c r="B637" s="34"/>
    </row>
    <row r="638" spans="1:2">
      <c r="A638" s="36"/>
      <c r="B638" s="34"/>
    </row>
    <row r="639" spans="1:2">
      <c r="A639" s="36"/>
      <c r="B639" s="34"/>
    </row>
    <row r="640" spans="1:2">
      <c r="A640" s="36"/>
      <c r="B640" s="34"/>
    </row>
    <row r="641" spans="1:2">
      <c r="A641" s="36"/>
      <c r="B641" s="34"/>
    </row>
    <row r="642" spans="1:2">
      <c r="A642" s="36"/>
      <c r="B642" s="34"/>
    </row>
    <row r="643" spans="1:2">
      <c r="A643" s="36"/>
      <c r="B643" s="34"/>
    </row>
    <row r="644" spans="1:2">
      <c r="A644" s="36"/>
      <c r="B644" s="34"/>
    </row>
    <row r="645" spans="1:2">
      <c r="A645" s="36"/>
      <c r="B645" s="34"/>
    </row>
    <row r="646" spans="1:2">
      <c r="A646" s="36"/>
      <c r="B646" s="34"/>
    </row>
    <row r="647" spans="1:2">
      <c r="A647" s="36"/>
      <c r="B647" s="34"/>
    </row>
    <row r="648" spans="1:2">
      <c r="A648" s="36"/>
      <c r="B648" s="34"/>
    </row>
    <row r="649" spans="1:2">
      <c r="A649" s="36"/>
      <c r="B649" s="34"/>
    </row>
    <row r="650" spans="1:2">
      <c r="A650" s="36"/>
      <c r="B650" s="34"/>
    </row>
    <row r="651" spans="1:2">
      <c r="A651" s="36"/>
      <c r="B651" s="34"/>
    </row>
    <row r="652" spans="1:2">
      <c r="A652" s="36"/>
      <c r="B652" s="34"/>
    </row>
    <row r="653" spans="1:2">
      <c r="A653" s="36"/>
      <c r="B653" s="34"/>
    </row>
    <row r="654" spans="1:2">
      <c r="A654" s="36"/>
      <c r="B654" s="34"/>
    </row>
    <row r="655" spans="1:2">
      <c r="A655" s="36"/>
      <c r="B655" s="34"/>
    </row>
    <row r="656" spans="1:2">
      <c r="A656" s="36"/>
      <c r="B656" s="34"/>
    </row>
    <row r="657" spans="1:2">
      <c r="A657" s="36"/>
      <c r="B657" s="34"/>
    </row>
    <row r="658" spans="1:2">
      <c r="A658" s="36"/>
      <c r="B658" s="34"/>
    </row>
    <row r="659" spans="1:2">
      <c r="A659" s="36"/>
      <c r="B659" s="34"/>
    </row>
    <row r="660" spans="1:2">
      <c r="A660" s="36"/>
      <c r="B660" s="34"/>
    </row>
    <row r="661" spans="1:2">
      <c r="A661" s="36"/>
      <c r="B661" s="34"/>
    </row>
    <row r="662" spans="1:2">
      <c r="A662" s="36"/>
      <c r="B662" s="34"/>
    </row>
    <row r="663" spans="1:2">
      <c r="A663" s="36"/>
      <c r="B663" s="34"/>
    </row>
    <row r="664" spans="1:2">
      <c r="A664" s="36"/>
      <c r="B664" s="34"/>
    </row>
    <row r="665" spans="1:2">
      <c r="A665" s="36"/>
      <c r="B665" s="34"/>
    </row>
    <row r="666" spans="1:2">
      <c r="A666" s="36"/>
      <c r="B666" s="34"/>
    </row>
    <row r="667" spans="1:2">
      <c r="A667" s="36"/>
      <c r="B667" s="34"/>
    </row>
    <row r="668" spans="1:2">
      <c r="A668" s="36"/>
      <c r="B668" s="34"/>
    </row>
    <row r="669" spans="1:2">
      <c r="A669" s="36"/>
      <c r="B669" s="34"/>
    </row>
    <row r="670" spans="1:2">
      <c r="A670" s="36"/>
      <c r="B670" s="34"/>
    </row>
    <row r="671" spans="1:2">
      <c r="A671" s="36"/>
      <c r="B671" s="34"/>
    </row>
    <row r="672" spans="1:2">
      <c r="A672" s="36"/>
      <c r="B672" s="34"/>
    </row>
    <row r="673" spans="1:2">
      <c r="A673" s="36"/>
      <c r="B673" s="34"/>
    </row>
    <row r="674" spans="1:2">
      <c r="A674" s="36"/>
      <c r="B674" s="34"/>
    </row>
    <row r="675" spans="1:2">
      <c r="A675" s="36"/>
      <c r="B675" s="34"/>
    </row>
    <row r="676" spans="1:2">
      <c r="A676" s="36"/>
      <c r="B676" s="34"/>
    </row>
    <row r="677" spans="1:2">
      <c r="A677" s="36"/>
      <c r="B677" s="34"/>
    </row>
    <row r="678" spans="1:2">
      <c r="A678" s="36"/>
      <c r="B678" s="34"/>
    </row>
    <row r="679" spans="1:2">
      <c r="A679" s="36"/>
      <c r="B679" s="34"/>
    </row>
    <row r="680" spans="1:2">
      <c r="A680" s="36"/>
      <c r="B680" s="34"/>
    </row>
    <row r="681" spans="1:2">
      <c r="A681" s="36"/>
      <c r="B681" s="34"/>
    </row>
    <row r="682" spans="1:2">
      <c r="A682" s="36"/>
      <c r="B682" s="34"/>
    </row>
    <row r="683" spans="1:2">
      <c r="A683" s="36"/>
      <c r="B683" s="34"/>
    </row>
    <row r="684" spans="1:2">
      <c r="A684" s="36"/>
      <c r="B684" s="34"/>
    </row>
    <row r="685" spans="1:2">
      <c r="A685" s="36"/>
      <c r="B685" s="34"/>
    </row>
    <row r="686" spans="1:2">
      <c r="A686" s="36"/>
      <c r="B686" s="34"/>
    </row>
    <row r="687" spans="1:2">
      <c r="A687" s="36"/>
      <c r="B687" s="34"/>
    </row>
    <row r="688" spans="1:2">
      <c r="A688" s="36"/>
      <c r="B688" s="34"/>
    </row>
    <row r="689" spans="1:2">
      <c r="A689" s="36"/>
      <c r="B689" s="34"/>
    </row>
    <row r="690" spans="1:2">
      <c r="A690" s="36"/>
      <c r="B690" s="34"/>
    </row>
    <row r="691" spans="1:2">
      <c r="A691" s="36"/>
      <c r="B691" s="34"/>
    </row>
    <row r="692" spans="1:2">
      <c r="A692" s="36"/>
      <c r="B692" s="34"/>
    </row>
    <row r="693" spans="1:2">
      <c r="A693" s="36"/>
      <c r="B693" s="34"/>
    </row>
    <row r="694" spans="1:2">
      <c r="A694" s="36"/>
      <c r="B694" s="34"/>
    </row>
    <row r="695" spans="1:2">
      <c r="A695" s="36"/>
      <c r="B695" s="34"/>
    </row>
    <row r="696" spans="1:2">
      <c r="A696" s="36"/>
      <c r="B696" s="34"/>
    </row>
    <row r="697" spans="1:2">
      <c r="A697" s="36"/>
      <c r="B697" s="34"/>
    </row>
    <row r="698" spans="1:2">
      <c r="A698" s="36"/>
      <c r="B698" s="34"/>
    </row>
    <row r="699" spans="1:2">
      <c r="A699" s="36"/>
      <c r="B699" s="34"/>
    </row>
    <row r="700" spans="1:2">
      <c r="A700" s="36"/>
      <c r="B700" s="34"/>
    </row>
    <row r="701" spans="1:2">
      <c r="A701" s="36"/>
      <c r="B701" s="34"/>
    </row>
    <row r="702" spans="1:2">
      <c r="A702" s="36"/>
      <c r="B702" s="34"/>
    </row>
    <row r="703" spans="1:2">
      <c r="A703" s="36"/>
      <c r="B703" s="34"/>
    </row>
    <row r="704" spans="1:2">
      <c r="A704" s="36"/>
      <c r="B704" s="34"/>
    </row>
    <row r="705" spans="1:2">
      <c r="A705" s="36"/>
      <c r="B705" s="34"/>
    </row>
    <row r="706" spans="1:2">
      <c r="A706" s="36"/>
      <c r="B706" s="34"/>
    </row>
    <row r="707" spans="1:2">
      <c r="A707" s="36"/>
      <c r="B707" s="34"/>
    </row>
    <row r="708" spans="1:2">
      <c r="A708" s="36"/>
      <c r="B708" s="34"/>
    </row>
    <row r="709" spans="1:2">
      <c r="A709" s="36"/>
      <c r="B709" s="34"/>
    </row>
    <row r="710" spans="1:2">
      <c r="A710" s="36"/>
      <c r="B710" s="34"/>
    </row>
    <row r="711" spans="1:2">
      <c r="A711" s="36"/>
      <c r="B711" s="34"/>
    </row>
    <row r="712" spans="1:2">
      <c r="A712" s="36"/>
      <c r="B712" s="34"/>
    </row>
    <row r="713" spans="1:2">
      <c r="A713" s="36"/>
      <c r="B713" s="34"/>
    </row>
    <row r="714" spans="1:2">
      <c r="A714" s="36"/>
      <c r="B714" s="34"/>
    </row>
    <row r="715" spans="1:2">
      <c r="A715" s="36"/>
      <c r="B715" s="34"/>
    </row>
    <row r="716" spans="1:2">
      <c r="A716" s="36"/>
      <c r="B716" s="34"/>
    </row>
    <row r="717" spans="1:2">
      <c r="A717" s="36"/>
      <c r="B717" s="34"/>
    </row>
    <row r="718" spans="1:2">
      <c r="A718" s="36"/>
      <c r="B718" s="34"/>
    </row>
    <row r="719" spans="1:2">
      <c r="A719" s="36"/>
      <c r="B719" s="34"/>
    </row>
    <row r="720" spans="1:2">
      <c r="A720" s="36"/>
      <c r="B720" s="34"/>
    </row>
    <row r="721" spans="1:2">
      <c r="A721" s="36"/>
      <c r="B721" s="34"/>
    </row>
    <row r="722" spans="1:2">
      <c r="A722" s="36"/>
      <c r="B722" s="34"/>
    </row>
    <row r="723" spans="1:2">
      <c r="A723" s="36"/>
      <c r="B723" s="34"/>
    </row>
    <row r="724" spans="1:2">
      <c r="A724" s="36"/>
      <c r="B724" s="34"/>
    </row>
    <row r="725" spans="1:2">
      <c r="A725" s="36"/>
      <c r="B725" s="34"/>
    </row>
    <row r="726" spans="1:2">
      <c r="A726" s="36"/>
      <c r="B726" s="34"/>
    </row>
    <row r="727" spans="1:2">
      <c r="A727" s="36"/>
      <c r="B727" s="34"/>
    </row>
    <row r="728" spans="1:2">
      <c r="A728" s="36"/>
      <c r="B728" s="34"/>
    </row>
    <row r="729" spans="1:2">
      <c r="A729" s="36"/>
      <c r="B729" s="34"/>
    </row>
    <row r="730" spans="1:2">
      <c r="A730" s="36"/>
      <c r="B730" s="34"/>
    </row>
    <row r="731" spans="1:2">
      <c r="A731" s="36"/>
      <c r="B731" s="34"/>
    </row>
    <row r="732" spans="1:2">
      <c r="A732" s="36"/>
      <c r="B732" s="34"/>
    </row>
    <row r="733" spans="1:2">
      <c r="A733" s="36"/>
      <c r="B733" s="34"/>
    </row>
    <row r="734" spans="1:2">
      <c r="A734" s="36"/>
      <c r="B734" s="34"/>
    </row>
    <row r="735" spans="1:2">
      <c r="A735" s="36"/>
      <c r="B735" s="34"/>
    </row>
    <row r="736" spans="1:2">
      <c r="A736" s="36"/>
      <c r="B736" s="34"/>
    </row>
    <row r="737" spans="1:2">
      <c r="A737" s="36"/>
      <c r="B737" s="34"/>
    </row>
    <row r="738" spans="1:2">
      <c r="A738" s="36"/>
      <c r="B738" s="34"/>
    </row>
    <row r="739" spans="1:2">
      <c r="A739" s="36"/>
      <c r="B739" s="34"/>
    </row>
    <row r="740" spans="1:2">
      <c r="A740" s="36"/>
      <c r="B740" s="34"/>
    </row>
    <row r="741" spans="1:2">
      <c r="A741" s="36"/>
      <c r="B741" s="34"/>
    </row>
    <row r="742" spans="1:2">
      <c r="A742" s="36"/>
      <c r="B742" s="34"/>
    </row>
    <row r="743" spans="1:2">
      <c r="A743" s="36"/>
      <c r="B743" s="34"/>
    </row>
    <row r="744" spans="1:2">
      <c r="A744" s="36"/>
      <c r="B744" s="34"/>
    </row>
    <row r="745" spans="1:2">
      <c r="A745" s="36"/>
      <c r="B745" s="34"/>
    </row>
    <row r="746" spans="1:2">
      <c r="A746" s="36"/>
      <c r="B746" s="34"/>
    </row>
    <row r="747" spans="1:2">
      <c r="A747" s="36"/>
      <c r="B747" s="34"/>
    </row>
    <row r="748" spans="1:2">
      <c r="A748" s="36"/>
      <c r="B748" s="34"/>
    </row>
    <row r="749" spans="1:2">
      <c r="A749" s="36"/>
      <c r="B749" s="34"/>
    </row>
    <row r="750" spans="1:2">
      <c r="A750" s="36"/>
      <c r="B750" s="34"/>
    </row>
    <row r="751" spans="1:2">
      <c r="A751" s="36"/>
      <c r="B751" s="34"/>
    </row>
    <row r="752" spans="1:2">
      <c r="A752" s="36"/>
      <c r="B752" s="34"/>
    </row>
    <row r="753" spans="1:2">
      <c r="A753" s="36"/>
      <c r="B753" s="34"/>
    </row>
    <row r="754" spans="1:2">
      <c r="A754" s="36"/>
      <c r="B754" s="34"/>
    </row>
    <row r="755" spans="1:2">
      <c r="A755" s="36"/>
      <c r="B755" s="34"/>
    </row>
    <row r="756" spans="1:2">
      <c r="A756" s="36"/>
      <c r="B756" s="34"/>
    </row>
    <row r="757" spans="1:2">
      <c r="A757" s="36"/>
      <c r="B757" s="34"/>
    </row>
    <row r="758" spans="1:2">
      <c r="A758" s="36"/>
      <c r="B758" s="34"/>
    </row>
    <row r="759" spans="1:2">
      <c r="A759" s="36"/>
      <c r="B759" s="34"/>
    </row>
    <row r="760" spans="1:2">
      <c r="A760" s="36"/>
      <c r="B760" s="34"/>
    </row>
    <row r="761" spans="1:2">
      <c r="A761" s="36"/>
      <c r="B761" s="34"/>
    </row>
    <row r="762" spans="1:2">
      <c r="A762" s="36"/>
      <c r="B762" s="34"/>
    </row>
    <row r="763" spans="1:2">
      <c r="A763" s="36"/>
      <c r="B763" s="34"/>
    </row>
    <row r="764" spans="1:2">
      <c r="A764" s="36"/>
      <c r="B764" s="34"/>
    </row>
    <row r="765" spans="1:2">
      <c r="A765" s="36"/>
      <c r="B765" s="34"/>
    </row>
    <row r="766" spans="1:2">
      <c r="A766" s="36"/>
      <c r="B766" s="34"/>
    </row>
    <row r="767" spans="1:2">
      <c r="A767" s="36"/>
      <c r="B767" s="34"/>
    </row>
    <row r="768" spans="1:2">
      <c r="A768" s="36"/>
      <c r="B768" s="34"/>
    </row>
    <row r="769" spans="1:2">
      <c r="A769" s="36"/>
      <c r="B769" s="34"/>
    </row>
    <row r="770" spans="1:2">
      <c r="A770" s="36"/>
      <c r="B770" s="34"/>
    </row>
    <row r="771" spans="1:2">
      <c r="A771" s="36"/>
      <c r="B771" s="34"/>
    </row>
    <row r="772" spans="1:2">
      <c r="A772" s="36"/>
      <c r="B772" s="34"/>
    </row>
    <row r="773" spans="1:2">
      <c r="A773" s="36"/>
      <c r="B773" s="34"/>
    </row>
    <row r="774" spans="1:2">
      <c r="A774" s="36"/>
      <c r="B774" s="34"/>
    </row>
    <row r="775" spans="1:2">
      <c r="A775" s="36"/>
      <c r="B775" s="34"/>
    </row>
    <row r="776" spans="1:2">
      <c r="A776" s="36"/>
      <c r="B776" s="34"/>
    </row>
    <row r="777" spans="1:2">
      <c r="A777" s="36"/>
      <c r="B777" s="34"/>
    </row>
    <row r="778" spans="1:2">
      <c r="A778" s="36"/>
      <c r="B778" s="34"/>
    </row>
    <row r="779" spans="1:2">
      <c r="A779" s="36"/>
      <c r="B779" s="34"/>
    </row>
    <row r="780" spans="1:2">
      <c r="A780" s="36"/>
      <c r="B780" s="34"/>
    </row>
    <row r="781" spans="1:2">
      <c r="A781" s="36"/>
      <c r="B781" s="34"/>
    </row>
    <row r="782" spans="1:2">
      <c r="A782" s="36"/>
      <c r="B782" s="34"/>
    </row>
    <row r="783" spans="1:2">
      <c r="A783" s="36"/>
      <c r="B783" s="34"/>
    </row>
    <row r="784" spans="1:2">
      <c r="A784" s="36"/>
      <c r="B784" s="34"/>
    </row>
    <row r="785" spans="1:2">
      <c r="A785" s="36"/>
      <c r="B785" s="34"/>
    </row>
    <row r="786" spans="1:2">
      <c r="A786" s="36"/>
      <c r="B786" s="34"/>
    </row>
    <row r="787" spans="1:2">
      <c r="A787" s="36"/>
      <c r="B787" s="34"/>
    </row>
    <row r="788" spans="1:2">
      <c r="A788" s="36"/>
      <c r="B788" s="34"/>
    </row>
    <row r="789" spans="1:2">
      <c r="A789" s="36"/>
      <c r="B789" s="34"/>
    </row>
    <row r="790" spans="1:2">
      <c r="A790" s="36"/>
      <c r="B790" s="34"/>
    </row>
    <row r="791" spans="1:2">
      <c r="A791" s="36"/>
      <c r="B791" s="34"/>
    </row>
    <row r="792" spans="1:2">
      <c r="A792" s="36"/>
      <c r="B792" s="34"/>
    </row>
    <row r="793" spans="1:2">
      <c r="A793" s="36"/>
      <c r="B793" s="34"/>
    </row>
    <row r="794" spans="1:2">
      <c r="A794" s="36"/>
      <c r="B794" s="34"/>
    </row>
    <row r="795" spans="1:2">
      <c r="A795" s="36"/>
      <c r="B795" s="34"/>
    </row>
    <row r="796" spans="1:2">
      <c r="A796" s="36"/>
      <c r="B796" s="34"/>
    </row>
    <row r="797" spans="1:2">
      <c r="A797" s="36"/>
      <c r="B797" s="34"/>
    </row>
    <row r="798" spans="1:2">
      <c r="A798" s="36"/>
      <c r="B798" s="34"/>
    </row>
    <row r="799" spans="1:2">
      <c r="A799" s="36"/>
      <c r="B799" s="34"/>
    </row>
    <row r="800" spans="1:2">
      <c r="A800" s="36"/>
      <c r="B800" s="34"/>
    </row>
    <row r="801" spans="1:2">
      <c r="A801" s="36"/>
      <c r="B801" s="34"/>
    </row>
    <row r="802" spans="1:2">
      <c r="A802" s="36"/>
      <c r="B802" s="34"/>
    </row>
    <row r="803" spans="1:2">
      <c r="A803" s="36"/>
      <c r="B803" s="34"/>
    </row>
    <row r="804" spans="1:2">
      <c r="A804" s="36"/>
      <c r="B804" s="34"/>
    </row>
    <row r="805" spans="1:2">
      <c r="A805" s="36"/>
      <c r="B805" s="34"/>
    </row>
    <row r="806" spans="1:2">
      <c r="A806" s="36"/>
      <c r="B806" s="34"/>
    </row>
    <row r="807" spans="1:2">
      <c r="A807" s="36"/>
      <c r="B807" s="34"/>
    </row>
    <row r="808" spans="1:2">
      <c r="A808" s="36"/>
      <c r="B808" s="34"/>
    </row>
    <row r="809" spans="1:2">
      <c r="A809" s="36"/>
      <c r="B809" s="34"/>
    </row>
    <row r="810" spans="1:2">
      <c r="A810" s="36"/>
      <c r="B810" s="34"/>
    </row>
    <row r="811" spans="1:2">
      <c r="A811" s="36"/>
      <c r="B811" s="34"/>
    </row>
    <row r="812" spans="1:2">
      <c r="A812" s="36"/>
      <c r="B812" s="34"/>
    </row>
    <row r="813" spans="1:2">
      <c r="A813" s="36"/>
      <c r="B813" s="34"/>
    </row>
    <row r="814" spans="1:2">
      <c r="A814" s="36"/>
      <c r="B814" s="34"/>
    </row>
    <row r="815" spans="1:2">
      <c r="A815" s="36"/>
      <c r="B815" s="34"/>
    </row>
    <row r="816" spans="1:2">
      <c r="A816" s="36"/>
      <c r="B816" s="34"/>
    </row>
    <row r="817" spans="1:2">
      <c r="A817" s="36"/>
      <c r="B817" s="34"/>
    </row>
    <row r="818" spans="1:2">
      <c r="A818" s="36"/>
      <c r="B818" s="34"/>
    </row>
    <row r="819" spans="1:2">
      <c r="A819" s="36"/>
      <c r="B819" s="34"/>
    </row>
    <row r="820" spans="1:2">
      <c r="A820" s="36"/>
      <c r="B820" s="34"/>
    </row>
    <row r="821" spans="1:2">
      <c r="A821" s="36"/>
      <c r="B821" s="34"/>
    </row>
    <row r="822" spans="1:2">
      <c r="A822" s="36"/>
      <c r="B822" s="34"/>
    </row>
    <row r="823" spans="1:2">
      <c r="A823" s="36"/>
      <c r="B823" s="34"/>
    </row>
    <row r="824" spans="1:2">
      <c r="A824" s="36"/>
      <c r="B824" s="34"/>
    </row>
    <row r="825" spans="1:2">
      <c r="A825" s="36"/>
      <c r="B825" s="34"/>
    </row>
    <row r="826" spans="1:2">
      <c r="A826" s="36"/>
      <c r="B826" s="34"/>
    </row>
    <row r="827" spans="1:2">
      <c r="A827" s="36"/>
      <c r="B827" s="34"/>
    </row>
    <row r="828" spans="1:2">
      <c r="A828" s="36"/>
      <c r="B828" s="34"/>
    </row>
    <row r="829" spans="1:2">
      <c r="A829" s="36"/>
      <c r="B829" s="34"/>
    </row>
    <row r="830" spans="1:2">
      <c r="A830" s="36"/>
      <c r="B830" s="34"/>
    </row>
    <row r="831" spans="1:2">
      <c r="A831" s="36"/>
      <c r="B831" s="34"/>
    </row>
    <row r="832" spans="1:2">
      <c r="A832" s="36"/>
      <c r="B832" s="34"/>
    </row>
    <row r="833" spans="1:2">
      <c r="A833" s="36"/>
      <c r="B833" s="34"/>
    </row>
    <row r="834" spans="1:2">
      <c r="A834" s="36"/>
      <c r="B834" s="34"/>
    </row>
    <row r="835" spans="1:2">
      <c r="A835" s="36"/>
      <c r="B835" s="34"/>
    </row>
    <row r="836" spans="1:2">
      <c r="A836" s="36"/>
      <c r="B836" s="34"/>
    </row>
    <row r="837" spans="1:2">
      <c r="A837" s="36"/>
      <c r="B837" s="34"/>
    </row>
    <row r="838" spans="1:2">
      <c r="A838" s="36"/>
      <c r="B838" s="34"/>
    </row>
    <row r="839" spans="1:2">
      <c r="A839" s="36"/>
      <c r="B839" s="34"/>
    </row>
    <row r="840" spans="1:2">
      <c r="A840" s="36"/>
      <c r="B840" s="34"/>
    </row>
    <row r="841" spans="1:2">
      <c r="A841" s="36"/>
      <c r="B841" s="34"/>
    </row>
    <row r="842" spans="1:2">
      <c r="A842" s="36"/>
      <c r="B842" s="34"/>
    </row>
    <row r="843" spans="1:2">
      <c r="A843" s="36"/>
      <c r="B843" s="34"/>
    </row>
    <row r="844" spans="1:2">
      <c r="A844" s="36"/>
      <c r="B844" s="34"/>
    </row>
    <row r="845" spans="1:2">
      <c r="A845" s="36"/>
      <c r="B845" s="34"/>
    </row>
    <row r="846" spans="1:2">
      <c r="A846" s="36"/>
      <c r="B846" s="34"/>
    </row>
    <row r="847" spans="1:2">
      <c r="A847" s="36"/>
      <c r="B847" s="34"/>
    </row>
    <row r="848" spans="1:2">
      <c r="A848" s="36"/>
      <c r="B848" s="34"/>
    </row>
    <row r="849" spans="1:2">
      <c r="A849" s="36"/>
      <c r="B849" s="34"/>
    </row>
    <row r="850" spans="1:2">
      <c r="A850" s="36"/>
      <c r="B850" s="34"/>
    </row>
    <row r="851" spans="1:2">
      <c r="A851" s="36"/>
      <c r="B851" s="34"/>
    </row>
    <row r="852" spans="1:2">
      <c r="A852" s="36"/>
      <c r="B852" s="34"/>
    </row>
    <row r="853" spans="1:2">
      <c r="A853" s="36"/>
      <c r="B853" s="34"/>
    </row>
    <row r="854" spans="1:2">
      <c r="A854" s="36"/>
      <c r="B854" s="34"/>
    </row>
    <row r="855" spans="1:2">
      <c r="A855" s="36"/>
      <c r="B855" s="34"/>
    </row>
    <row r="856" spans="1:2">
      <c r="A856" s="36"/>
      <c r="B856" s="34"/>
    </row>
    <row r="857" spans="1:2">
      <c r="A857" s="36"/>
      <c r="B857" s="34"/>
    </row>
    <row r="858" spans="1:2">
      <c r="A858" s="36"/>
      <c r="B858" s="34"/>
    </row>
    <row r="859" spans="1:2">
      <c r="A859" s="36"/>
      <c r="B859" s="34"/>
    </row>
    <row r="860" spans="1:2">
      <c r="A860" s="36"/>
      <c r="B860" s="34"/>
    </row>
    <row r="861" spans="1:2">
      <c r="A861" s="36"/>
      <c r="B861" s="34"/>
    </row>
    <row r="862" spans="1:2">
      <c r="A862" s="36"/>
      <c r="B862" s="34"/>
    </row>
    <row r="863" spans="1:2">
      <c r="A863" s="36"/>
      <c r="B863" s="34"/>
    </row>
    <row r="864" spans="1:2">
      <c r="A864" s="36"/>
      <c r="B864" s="34"/>
    </row>
    <row r="865" spans="1:2">
      <c r="A865" s="36"/>
      <c r="B865" s="34"/>
    </row>
    <row r="866" spans="1:2">
      <c r="A866" s="36"/>
      <c r="B866" s="34"/>
    </row>
    <row r="867" spans="1:2">
      <c r="A867" s="36"/>
      <c r="B867" s="34"/>
    </row>
    <row r="868" spans="1:2">
      <c r="A868" s="36"/>
      <c r="B868" s="34"/>
    </row>
    <row r="869" spans="1:2">
      <c r="A869" s="36"/>
      <c r="B869" s="34"/>
    </row>
    <row r="870" spans="1:2">
      <c r="A870" s="36"/>
      <c r="B870" s="34"/>
    </row>
    <row r="871" spans="1:2">
      <c r="A871" s="36"/>
      <c r="B871" s="34"/>
    </row>
    <row r="872" spans="1:2">
      <c r="A872" s="36"/>
      <c r="B872" s="34"/>
    </row>
    <row r="873" spans="1:2">
      <c r="A873" s="36"/>
      <c r="B873" s="34"/>
    </row>
    <row r="874" spans="1:2">
      <c r="A874" s="36"/>
      <c r="B874" s="34"/>
    </row>
    <row r="875" spans="1:2">
      <c r="A875" s="36"/>
      <c r="B875" s="34"/>
    </row>
    <row r="876" spans="1:2">
      <c r="A876" s="36"/>
      <c r="B876" s="34"/>
    </row>
    <row r="877" spans="1:2">
      <c r="A877" s="36"/>
      <c r="B877" s="34"/>
    </row>
    <row r="878" spans="1:2">
      <c r="A878" s="36"/>
      <c r="B878" s="34"/>
    </row>
    <row r="879" spans="1:2">
      <c r="A879" s="36"/>
      <c r="B879" s="34"/>
    </row>
    <row r="880" spans="1:2">
      <c r="A880" s="36"/>
      <c r="B880" s="34"/>
    </row>
    <row r="881" spans="1:2">
      <c r="A881" s="36"/>
      <c r="B881" s="34"/>
    </row>
    <row r="882" spans="1:2">
      <c r="A882" s="36"/>
      <c r="B882" s="34"/>
    </row>
    <row r="883" spans="1:2">
      <c r="A883" s="36"/>
      <c r="B883" s="34"/>
    </row>
    <row r="884" spans="1:2">
      <c r="A884" s="36"/>
      <c r="B884" s="34"/>
    </row>
    <row r="885" spans="1:2">
      <c r="A885" s="36"/>
      <c r="B885" s="34"/>
    </row>
    <row r="886" spans="1:2">
      <c r="A886" s="36"/>
      <c r="B886" s="34"/>
    </row>
    <row r="887" spans="1:2">
      <c r="A887" s="36"/>
      <c r="B887" s="34"/>
    </row>
    <row r="888" spans="1:2">
      <c r="A888" s="36"/>
      <c r="B888" s="34"/>
    </row>
    <row r="889" spans="1:2">
      <c r="A889" s="36"/>
      <c r="B889" s="34"/>
    </row>
    <row r="890" spans="1:2">
      <c r="A890" s="36"/>
      <c r="B890" s="34"/>
    </row>
    <row r="891" spans="1:2">
      <c r="A891" s="36"/>
      <c r="B891" s="34"/>
    </row>
    <row r="892" spans="1:2">
      <c r="A892" s="36"/>
      <c r="B892" s="34"/>
    </row>
    <row r="893" spans="1:2">
      <c r="A893" s="36"/>
      <c r="B893" s="34"/>
    </row>
    <row r="894" spans="1:2">
      <c r="A894" s="36"/>
      <c r="B894" s="34"/>
    </row>
    <row r="895" spans="1:2">
      <c r="A895" s="36"/>
      <c r="B895" s="34"/>
    </row>
    <row r="896" spans="1:2">
      <c r="A896" s="36"/>
      <c r="B896" s="34"/>
    </row>
    <row r="897" spans="1:2">
      <c r="A897" s="36"/>
      <c r="B897" s="34"/>
    </row>
    <row r="898" spans="1:2">
      <c r="A898" s="36"/>
      <c r="B898" s="34"/>
    </row>
    <row r="899" spans="1:2">
      <c r="A899" s="36"/>
      <c r="B899" s="34"/>
    </row>
    <row r="900" spans="1:2">
      <c r="A900" s="36"/>
      <c r="B900" s="34"/>
    </row>
    <row r="901" spans="1:2">
      <c r="A901" s="36"/>
      <c r="B901" s="34"/>
    </row>
    <row r="902" spans="1:2">
      <c r="A902" s="36"/>
      <c r="B902" s="34"/>
    </row>
    <row r="903" spans="1:2">
      <c r="A903" s="36"/>
      <c r="B903" s="34"/>
    </row>
    <row r="904" spans="1:2">
      <c r="A904" s="36"/>
      <c r="B904" s="34"/>
    </row>
    <row r="905" spans="1:2">
      <c r="A905" s="36"/>
      <c r="B905" s="34"/>
    </row>
    <row r="906" spans="1:2">
      <c r="A906" s="36"/>
      <c r="B906" s="34"/>
    </row>
    <row r="907" spans="1:2">
      <c r="A907" s="36"/>
      <c r="B907" s="34"/>
    </row>
    <row r="908" spans="1:2">
      <c r="A908" s="36"/>
      <c r="B908" s="34"/>
    </row>
    <row r="909" spans="1:2">
      <c r="A909" s="36"/>
      <c r="B909" s="34"/>
    </row>
    <row r="910" spans="1:2">
      <c r="A910" s="36"/>
      <c r="B910" s="34"/>
    </row>
    <row r="911" spans="1:2">
      <c r="A911" s="36"/>
      <c r="B911" s="34"/>
    </row>
    <row r="912" spans="1:2">
      <c r="A912" s="36"/>
      <c r="B912" s="34"/>
    </row>
    <row r="913" spans="1:2">
      <c r="A913" s="36"/>
      <c r="B913" s="34"/>
    </row>
    <row r="914" spans="1:2">
      <c r="A914" s="36"/>
      <c r="B914" s="34"/>
    </row>
    <row r="915" spans="1:2">
      <c r="A915" s="36"/>
      <c r="B915" s="34"/>
    </row>
    <row r="916" spans="1:2">
      <c r="A916" s="36"/>
      <c r="B916" s="34"/>
    </row>
    <row r="917" spans="1:2">
      <c r="A917" s="36"/>
      <c r="B917" s="34"/>
    </row>
    <row r="918" spans="1:2">
      <c r="A918" s="36"/>
      <c r="B918" s="34"/>
    </row>
    <row r="919" spans="1:2">
      <c r="A919" s="36"/>
      <c r="B919" s="34"/>
    </row>
    <row r="920" spans="1:2">
      <c r="A920" s="36"/>
      <c r="B920" s="34"/>
    </row>
    <row r="921" spans="1:2">
      <c r="A921" s="36"/>
      <c r="B921" s="34"/>
    </row>
    <row r="922" spans="1:2">
      <c r="A922" s="36"/>
      <c r="B922" s="34"/>
    </row>
    <row r="923" spans="1:2">
      <c r="A923" s="36"/>
      <c r="B923" s="34"/>
    </row>
    <row r="924" spans="1:2">
      <c r="A924" s="36"/>
      <c r="B924" s="34"/>
    </row>
    <row r="925" spans="1:2">
      <c r="A925" s="36"/>
      <c r="B925" s="34"/>
    </row>
    <row r="926" spans="1:2">
      <c r="A926" s="36"/>
      <c r="B926" s="34"/>
    </row>
    <row r="927" spans="1:2">
      <c r="A927" s="36"/>
      <c r="B927" s="34"/>
    </row>
    <row r="928" spans="1:2">
      <c r="A928" s="36"/>
      <c r="B928" s="34"/>
    </row>
    <row r="929" spans="1:2">
      <c r="A929" s="36"/>
      <c r="B929" s="34"/>
    </row>
    <row r="930" spans="1:2">
      <c r="A930" s="36"/>
      <c r="B930" s="34"/>
    </row>
    <row r="931" spans="1:2">
      <c r="A931" s="36"/>
      <c r="B931" s="34"/>
    </row>
    <row r="932" spans="1:2">
      <c r="A932" s="36"/>
      <c r="B932" s="34"/>
    </row>
    <row r="933" spans="1:2">
      <c r="A933" s="36"/>
      <c r="B933" s="34"/>
    </row>
    <row r="934" spans="1:2">
      <c r="A934" s="36"/>
      <c r="B934" s="34"/>
    </row>
    <row r="935" spans="1:2">
      <c r="A935" s="36"/>
      <c r="B935" s="34"/>
    </row>
    <row r="936" spans="1:2">
      <c r="A936" s="36"/>
      <c r="B936" s="34"/>
    </row>
    <row r="937" spans="1:2">
      <c r="A937" s="36"/>
      <c r="B937" s="34"/>
    </row>
    <row r="938" spans="1:2">
      <c r="A938" s="36"/>
      <c r="B938" s="34"/>
    </row>
    <row r="939" spans="1:2">
      <c r="A939" s="36"/>
      <c r="B939" s="34"/>
    </row>
  </sheetData>
  <pageMargins left="0.7" right="0.7" top="0.75" bottom="0.75" header="0.3" footer="0.3"/>
  <pageSetup scale="6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topLeftCell="A44" workbookViewId="0">
      <selection activeCell="F1" sqref="F1:H1048576"/>
    </sheetView>
  </sheetViews>
  <sheetFormatPr defaultRowHeight="14.5" outlineLevelCol="1"/>
  <cols>
    <col min="1" max="1" width="37" style="36" customWidth="1"/>
    <col min="2" max="2" width="17.08984375" style="36" customWidth="1"/>
    <col min="3" max="3" width="2.54296875" style="46" customWidth="1"/>
    <col min="4" max="4" width="10.453125" style="46" customWidth="1" outlineLevel="1"/>
    <col min="5" max="5" width="14.36328125" style="46" customWidth="1" outlineLevel="1"/>
  </cols>
  <sheetData>
    <row r="1" spans="1:5" ht="15" thickBot="1">
      <c r="A1" s="58" t="s">
        <v>288</v>
      </c>
      <c r="B1" s="31"/>
    </row>
    <row r="2" spans="1:5" ht="15" thickBot="1">
      <c r="A2" s="58" t="s">
        <v>289</v>
      </c>
      <c r="B2" s="59" t="s">
        <v>307</v>
      </c>
    </row>
    <row r="3" spans="1:5">
      <c r="A3" s="60"/>
      <c r="B3" s="31"/>
    </row>
    <row r="4" spans="1:5">
      <c r="A4" s="61"/>
      <c r="B4" s="31"/>
    </row>
    <row r="5" spans="1:5">
      <c r="A5" s="31"/>
      <c r="B5" s="31"/>
    </row>
    <row r="6" spans="1:5">
      <c r="A6" s="62" t="s">
        <v>291</v>
      </c>
      <c r="B6" s="62"/>
      <c r="D6" s="47" t="s">
        <v>277</v>
      </c>
      <c r="E6" s="47" t="s">
        <v>328</v>
      </c>
    </row>
    <row r="7" spans="1:5">
      <c r="A7" s="31"/>
      <c r="B7" s="31"/>
      <c r="C7" s="48"/>
      <c r="D7" s="15"/>
      <c r="E7" s="15"/>
    </row>
    <row r="8" spans="1:5">
      <c r="A8" s="31" t="s">
        <v>75</v>
      </c>
      <c r="B8" s="32" t="s">
        <v>76</v>
      </c>
      <c r="C8" s="48"/>
      <c r="D8" s="15">
        <v>179412</v>
      </c>
      <c r="E8" s="15"/>
    </row>
    <row r="9" spans="1:5">
      <c r="A9" s="31" t="s">
        <v>43</v>
      </c>
      <c r="B9" s="32" t="s">
        <v>76</v>
      </c>
      <c r="C9" s="48"/>
      <c r="D9" s="15">
        <v>0</v>
      </c>
      <c r="E9" s="15"/>
    </row>
    <row r="10" spans="1:5">
      <c r="A10" s="31" t="s">
        <v>77</v>
      </c>
      <c r="B10" s="32" t="s">
        <v>76</v>
      </c>
      <c r="C10" s="48"/>
      <c r="D10" s="15">
        <v>0</v>
      </c>
      <c r="E10" s="15"/>
    </row>
    <row r="11" spans="1:5">
      <c r="A11" s="33" t="s">
        <v>78</v>
      </c>
      <c r="B11" s="32" t="s">
        <v>76</v>
      </c>
      <c r="C11" s="48"/>
      <c r="D11" s="15">
        <v>0</v>
      </c>
      <c r="E11" s="15"/>
    </row>
    <row r="12" spans="1:5">
      <c r="A12" s="34" t="s">
        <v>79</v>
      </c>
      <c r="B12" s="32" t="s">
        <v>76</v>
      </c>
      <c r="C12" s="48"/>
      <c r="D12" s="15">
        <v>0</v>
      </c>
      <c r="E12" s="15"/>
    </row>
    <row r="13" spans="1:5">
      <c r="A13" s="35" t="s">
        <v>76</v>
      </c>
      <c r="B13" s="32" t="s">
        <v>76</v>
      </c>
      <c r="C13" s="50"/>
      <c r="D13" s="49">
        <v>179412</v>
      </c>
      <c r="E13" s="49"/>
    </row>
    <row r="14" spans="1:5">
      <c r="A14" s="35"/>
      <c r="B14" s="34"/>
      <c r="C14" s="51"/>
      <c r="D14" s="51"/>
      <c r="E14" s="51"/>
    </row>
    <row r="15" spans="1:5">
      <c r="A15" s="34" t="s">
        <v>80</v>
      </c>
      <c r="B15" s="32" t="s">
        <v>81</v>
      </c>
      <c r="C15" s="48"/>
      <c r="D15" s="15">
        <v>19749</v>
      </c>
      <c r="E15" s="15"/>
    </row>
    <row r="16" spans="1:5">
      <c r="A16" s="34" t="s">
        <v>82</v>
      </c>
      <c r="B16" s="32" t="s">
        <v>81</v>
      </c>
      <c r="C16" s="48"/>
      <c r="D16" s="15">
        <v>0</v>
      </c>
      <c r="E16" s="15"/>
    </row>
    <row r="17" spans="1:5">
      <c r="A17" s="34" t="s">
        <v>83</v>
      </c>
      <c r="B17" s="32" t="s">
        <v>81</v>
      </c>
      <c r="C17" s="48"/>
      <c r="D17" s="15">
        <v>20637</v>
      </c>
      <c r="E17" s="15"/>
    </row>
    <row r="18" spans="1:5">
      <c r="A18" s="34" t="s">
        <v>84</v>
      </c>
      <c r="B18" s="32" t="s">
        <v>81</v>
      </c>
      <c r="C18" s="48"/>
      <c r="D18" s="15">
        <v>0</v>
      </c>
      <c r="E18" s="15"/>
    </row>
    <row r="19" spans="1:5">
      <c r="A19" s="35" t="s">
        <v>85</v>
      </c>
      <c r="B19" s="32" t="s">
        <v>81</v>
      </c>
      <c r="C19" s="50"/>
      <c r="D19" s="52">
        <v>219798</v>
      </c>
      <c r="E19" s="52">
        <f>D19</f>
        <v>219798</v>
      </c>
    </row>
    <row r="20" spans="1:5">
      <c r="A20" s="34"/>
      <c r="B20" s="34"/>
      <c r="C20" s="48"/>
      <c r="D20" s="15"/>
      <c r="E20" s="15"/>
    </row>
    <row r="21" spans="1:5">
      <c r="A21" s="34" t="s">
        <v>86</v>
      </c>
      <c r="B21" s="32" t="s">
        <v>81</v>
      </c>
      <c r="C21" s="48"/>
      <c r="D21" s="15">
        <v>150</v>
      </c>
      <c r="E21" s="15"/>
    </row>
    <row r="22" spans="1:5">
      <c r="A22" s="34" t="s">
        <v>87</v>
      </c>
      <c r="B22" s="32" t="s">
        <v>81</v>
      </c>
      <c r="C22" s="48"/>
      <c r="D22" s="15">
        <v>0</v>
      </c>
      <c r="E22" s="15"/>
    </row>
    <row r="23" spans="1:5">
      <c r="A23" s="34" t="s">
        <v>88</v>
      </c>
      <c r="B23" s="32" t="s">
        <v>81</v>
      </c>
      <c r="C23" s="48"/>
      <c r="D23" s="15">
        <v>0</v>
      </c>
      <c r="E23" s="15"/>
    </row>
    <row r="24" spans="1:5">
      <c r="A24" s="34" t="s">
        <v>89</v>
      </c>
      <c r="B24" s="32" t="s">
        <v>81</v>
      </c>
      <c r="C24" s="48"/>
      <c r="D24" s="15">
        <v>0</v>
      </c>
      <c r="E24" s="15"/>
    </row>
    <row r="25" spans="1:5">
      <c r="A25" s="34" t="s">
        <v>90</v>
      </c>
      <c r="B25" s="32" t="s">
        <v>81</v>
      </c>
      <c r="C25" s="48"/>
      <c r="D25" s="15">
        <v>0</v>
      </c>
      <c r="E25" s="15"/>
    </row>
    <row r="26" spans="1:5">
      <c r="A26" s="34" t="s">
        <v>91</v>
      </c>
      <c r="B26" s="32" t="s">
        <v>81</v>
      </c>
      <c r="C26" s="48"/>
      <c r="D26" s="15">
        <v>0</v>
      </c>
      <c r="E26" s="15"/>
    </row>
    <row r="27" spans="1:5">
      <c r="A27" s="34" t="s">
        <v>92</v>
      </c>
      <c r="B27" s="32" t="s">
        <v>81</v>
      </c>
      <c r="C27" s="48"/>
      <c r="D27" s="15">
        <v>382</v>
      </c>
      <c r="E27" s="15"/>
    </row>
    <row r="28" spans="1:5">
      <c r="A28" s="34" t="s">
        <v>93</v>
      </c>
      <c r="B28" s="32" t="s">
        <v>81</v>
      </c>
      <c r="C28" s="48"/>
      <c r="D28" s="15">
        <v>0</v>
      </c>
      <c r="E28" s="15"/>
    </row>
    <row r="29" spans="1:5">
      <c r="A29" s="34" t="s">
        <v>94</v>
      </c>
      <c r="B29" s="32" t="s">
        <v>81</v>
      </c>
      <c r="C29" s="48"/>
      <c r="D29" s="15">
        <v>0</v>
      </c>
      <c r="E29" s="15"/>
    </row>
    <row r="30" spans="1:5">
      <c r="A30" s="32" t="s">
        <v>95</v>
      </c>
      <c r="B30" s="32" t="s">
        <v>81</v>
      </c>
      <c r="C30" s="48"/>
      <c r="D30" s="15">
        <v>430</v>
      </c>
      <c r="E30" s="15"/>
    </row>
    <row r="31" spans="1:5">
      <c r="A31" s="32" t="s">
        <v>96</v>
      </c>
      <c r="B31" s="32" t="s">
        <v>81</v>
      </c>
      <c r="C31" s="48"/>
      <c r="D31" s="15">
        <v>0</v>
      </c>
      <c r="E31" s="15"/>
    </row>
    <row r="32" spans="1:5">
      <c r="A32" s="35" t="s">
        <v>97</v>
      </c>
      <c r="B32" s="32" t="s">
        <v>81</v>
      </c>
      <c r="C32" s="50"/>
      <c r="D32" s="49">
        <v>962</v>
      </c>
      <c r="E32" s="49">
        <f>D32</f>
        <v>962</v>
      </c>
    </row>
    <row r="33" spans="1:5">
      <c r="C33" s="48"/>
      <c r="D33" s="15"/>
      <c r="E33" s="15"/>
    </row>
    <row r="34" spans="1:5">
      <c r="A34" s="34"/>
      <c r="C34" s="48"/>
      <c r="D34" s="15"/>
      <c r="E34" s="15"/>
    </row>
    <row r="35" spans="1:5">
      <c r="A35" s="34" t="s">
        <v>211</v>
      </c>
      <c r="B35" s="37" t="s">
        <v>212</v>
      </c>
      <c r="C35" s="48"/>
      <c r="D35" s="15">
        <v>109</v>
      </c>
      <c r="E35" s="15"/>
    </row>
    <row r="36" spans="1:5">
      <c r="A36" s="34" t="s">
        <v>213</v>
      </c>
      <c r="B36" s="37" t="s">
        <v>212</v>
      </c>
      <c r="C36" s="48"/>
      <c r="D36" s="15">
        <v>0</v>
      </c>
      <c r="E36" s="15"/>
    </row>
    <row r="37" spans="1:5">
      <c r="A37" s="34" t="s">
        <v>214</v>
      </c>
      <c r="B37" s="37" t="s">
        <v>212</v>
      </c>
      <c r="C37" s="48"/>
      <c r="D37" s="15">
        <v>0</v>
      </c>
      <c r="E37" s="15"/>
    </row>
    <row r="38" spans="1:5">
      <c r="A38" s="34" t="s">
        <v>215</v>
      </c>
      <c r="B38" s="37" t="s">
        <v>212</v>
      </c>
      <c r="C38" s="48"/>
      <c r="D38" s="15">
        <v>0</v>
      </c>
      <c r="E38" s="15"/>
    </row>
    <row r="39" spans="1:5">
      <c r="A39" s="34" t="s">
        <v>216</v>
      </c>
      <c r="B39" s="37" t="s">
        <v>212</v>
      </c>
      <c r="C39" s="48"/>
      <c r="D39" s="15">
        <v>65</v>
      </c>
      <c r="E39" s="15"/>
    </row>
    <row r="40" spans="1:5">
      <c r="A40" s="34" t="s">
        <v>217</v>
      </c>
      <c r="B40" s="37" t="s">
        <v>212</v>
      </c>
      <c r="C40" s="48"/>
      <c r="D40" s="15">
        <v>464</v>
      </c>
      <c r="E40" s="15"/>
    </row>
    <row r="41" spans="1:5">
      <c r="A41" s="34" t="s">
        <v>218</v>
      </c>
      <c r="B41" s="37" t="s">
        <v>212</v>
      </c>
      <c r="C41" s="48"/>
      <c r="D41" s="15">
        <v>0</v>
      </c>
      <c r="E41" s="15"/>
    </row>
    <row r="42" spans="1:5">
      <c r="A42" s="35" t="s">
        <v>219</v>
      </c>
      <c r="B42" s="37" t="s">
        <v>212</v>
      </c>
      <c r="C42" s="48"/>
      <c r="D42" s="49">
        <v>638</v>
      </c>
      <c r="E42" s="49">
        <f>D42</f>
        <v>638</v>
      </c>
    </row>
    <row r="43" spans="1:5">
      <c r="A43" s="34"/>
      <c r="C43" s="48"/>
      <c r="D43" s="15"/>
      <c r="E43" s="15"/>
    </row>
    <row r="44" spans="1:5">
      <c r="A44" s="34" t="s">
        <v>220</v>
      </c>
      <c r="B44" s="37" t="s">
        <v>212</v>
      </c>
      <c r="C44" s="48"/>
      <c r="D44" s="15">
        <v>88</v>
      </c>
      <c r="E44" s="15"/>
    </row>
    <row r="45" spans="1:5">
      <c r="A45" s="34" t="s">
        <v>221</v>
      </c>
      <c r="B45" s="37" t="s">
        <v>212</v>
      </c>
      <c r="C45" s="48"/>
      <c r="D45" s="15">
        <v>0</v>
      </c>
      <c r="E45" s="15"/>
    </row>
    <row r="46" spans="1:5">
      <c r="A46" s="34" t="s">
        <v>222</v>
      </c>
      <c r="B46" s="37" t="s">
        <v>212</v>
      </c>
      <c r="C46" s="48"/>
      <c r="D46" s="15">
        <v>54</v>
      </c>
      <c r="E46" s="15"/>
    </row>
    <row r="47" spans="1:5">
      <c r="A47" s="35" t="s">
        <v>223</v>
      </c>
      <c r="B47" s="37" t="s">
        <v>212</v>
      </c>
      <c r="C47" s="48"/>
      <c r="D47" s="49">
        <v>142</v>
      </c>
      <c r="E47" s="49">
        <f>D47</f>
        <v>142</v>
      </c>
    </row>
    <row r="48" spans="1:5">
      <c r="A48" s="34"/>
      <c r="C48" s="48"/>
      <c r="D48" s="15"/>
      <c r="E48" s="15"/>
    </row>
    <row r="49" spans="1:5">
      <c r="A49" s="34"/>
      <c r="C49" s="48"/>
      <c r="D49" s="15"/>
      <c r="E49" s="15"/>
    </row>
    <row r="50" spans="1:5">
      <c r="A50" s="35" t="s">
        <v>265</v>
      </c>
      <c r="B50" s="37" t="s">
        <v>212</v>
      </c>
      <c r="C50" s="48"/>
      <c r="D50" s="49">
        <v>780</v>
      </c>
      <c r="E50" s="49"/>
    </row>
    <row r="51" spans="1:5">
      <c r="A51" s="34"/>
      <c r="C51" s="48"/>
      <c r="D51" s="48"/>
      <c r="E51" s="48"/>
    </row>
    <row r="52" spans="1:5">
      <c r="A52" s="34"/>
      <c r="C52" s="48"/>
      <c r="D52" s="48"/>
      <c r="E52" s="48"/>
    </row>
    <row r="53" spans="1:5" ht="15" thickBot="1">
      <c r="A53" s="34"/>
    </row>
    <row r="54" spans="1:5" ht="15" thickBot="1">
      <c r="A54" s="44" t="s">
        <v>44</v>
      </c>
      <c r="B54" s="45"/>
      <c r="C54" s="45"/>
      <c r="D54" s="56">
        <v>221540</v>
      </c>
      <c r="E54" s="56">
        <f>SUM(E19:E53)</f>
        <v>221540</v>
      </c>
    </row>
    <row r="55" spans="1:5">
      <c r="A55" s="34"/>
    </row>
    <row r="56" spans="1:5">
      <c r="A56" s="34"/>
    </row>
    <row r="57" spans="1:5">
      <c r="A57" s="34"/>
    </row>
    <row r="58" spans="1:5">
      <c r="A58" s="34"/>
    </row>
    <row r="59" spans="1:5">
      <c r="A59" s="34"/>
    </row>
    <row r="60" spans="1:5">
      <c r="A60" s="34"/>
    </row>
    <row r="61" spans="1:5">
      <c r="A61" s="34"/>
    </row>
    <row r="62" spans="1:5">
      <c r="A62" s="34"/>
    </row>
    <row r="63" spans="1:5">
      <c r="A63" s="34"/>
    </row>
    <row r="64" spans="1:5">
      <c r="A64" s="34"/>
    </row>
    <row r="65" spans="1:1">
      <c r="A65" s="34"/>
    </row>
    <row r="66" spans="1:1">
      <c r="A66" s="34"/>
    </row>
    <row r="67" spans="1:1">
      <c r="A67" s="34"/>
    </row>
    <row r="68" spans="1:1">
      <c r="A68" s="34"/>
    </row>
    <row r="69" spans="1:1">
      <c r="A69" s="34"/>
    </row>
    <row r="70" spans="1:1">
      <c r="A70" s="34"/>
    </row>
    <row r="71" spans="1:1">
      <c r="A71" s="34"/>
    </row>
    <row r="72" spans="1:1">
      <c r="A72" s="34"/>
    </row>
    <row r="73" spans="1:1">
      <c r="A73" s="34"/>
    </row>
    <row r="74" spans="1:1">
      <c r="A74" s="34"/>
    </row>
    <row r="75" spans="1:1">
      <c r="A75" s="34"/>
    </row>
    <row r="76" spans="1:1">
      <c r="A76" s="34"/>
    </row>
    <row r="77" spans="1:1">
      <c r="A77" s="34"/>
    </row>
    <row r="78" spans="1:1">
      <c r="A78" s="34"/>
    </row>
    <row r="79" spans="1:1">
      <c r="A79" s="34"/>
    </row>
    <row r="80" spans="1:1">
      <c r="A80" s="34"/>
    </row>
    <row r="81" spans="1:1">
      <c r="A81" s="34"/>
    </row>
    <row r="82" spans="1:1">
      <c r="A82" s="34"/>
    </row>
    <row r="83" spans="1:1">
      <c r="A83" s="34"/>
    </row>
    <row r="84" spans="1:1">
      <c r="A84" s="34"/>
    </row>
    <row r="85" spans="1:1">
      <c r="A85" s="34"/>
    </row>
    <row r="86" spans="1:1">
      <c r="A86" s="34"/>
    </row>
    <row r="87" spans="1:1">
      <c r="A87" s="34"/>
    </row>
    <row r="88" spans="1:1">
      <c r="A88" s="34"/>
    </row>
    <row r="89" spans="1:1">
      <c r="A89" s="34"/>
    </row>
    <row r="90" spans="1:1">
      <c r="A90" s="34"/>
    </row>
    <row r="91" spans="1:1">
      <c r="A91" s="34"/>
    </row>
    <row r="92" spans="1:1">
      <c r="A92" s="34"/>
    </row>
    <row r="93" spans="1:1">
      <c r="A93" s="34"/>
    </row>
    <row r="94" spans="1:1">
      <c r="A94" s="34"/>
    </row>
    <row r="95" spans="1:1">
      <c r="A95" s="34"/>
    </row>
    <row r="96" spans="1:1">
      <c r="A96" s="34"/>
    </row>
    <row r="97" spans="1:1">
      <c r="A97" s="34"/>
    </row>
    <row r="98" spans="1:1">
      <c r="A98" s="34"/>
    </row>
    <row r="99" spans="1:1">
      <c r="A99" s="34"/>
    </row>
    <row r="100" spans="1:1">
      <c r="A100" s="34"/>
    </row>
    <row r="101" spans="1:1">
      <c r="A101" s="34"/>
    </row>
    <row r="102" spans="1:1">
      <c r="A102" s="34"/>
    </row>
    <row r="103" spans="1:1">
      <c r="A103" s="34"/>
    </row>
    <row r="104" spans="1:1">
      <c r="A104" s="34"/>
    </row>
    <row r="105" spans="1:1">
      <c r="A105" s="34"/>
    </row>
    <row r="106" spans="1:1">
      <c r="A106" s="34"/>
    </row>
    <row r="107" spans="1:1">
      <c r="A107" s="34"/>
    </row>
    <row r="108" spans="1:1">
      <c r="A108" s="34"/>
    </row>
    <row r="109" spans="1:1">
      <c r="A109" s="34"/>
    </row>
    <row r="110" spans="1:1">
      <c r="A110" s="34"/>
    </row>
    <row r="111" spans="1:1">
      <c r="A111" s="34"/>
    </row>
    <row r="112" spans="1:1">
      <c r="A112" s="34"/>
    </row>
    <row r="113" spans="1:1">
      <c r="A113" s="34"/>
    </row>
    <row r="114" spans="1:1">
      <c r="A114" s="34"/>
    </row>
    <row r="115" spans="1:1">
      <c r="A115" s="34"/>
    </row>
    <row r="116" spans="1:1">
      <c r="A116" s="34"/>
    </row>
    <row r="117" spans="1:1">
      <c r="A117" s="34"/>
    </row>
    <row r="118" spans="1:1">
      <c r="A118" s="34"/>
    </row>
    <row r="119" spans="1:1">
      <c r="A119" s="34"/>
    </row>
    <row r="120" spans="1:1">
      <c r="A120" s="34"/>
    </row>
    <row r="121" spans="1:1">
      <c r="A121" s="34"/>
    </row>
    <row r="122" spans="1:1">
      <c r="A122" s="34"/>
    </row>
    <row r="123" spans="1:1">
      <c r="A123" s="34"/>
    </row>
    <row r="124" spans="1:1">
      <c r="A124" s="34"/>
    </row>
    <row r="125" spans="1:1">
      <c r="A125" s="34"/>
    </row>
    <row r="126" spans="1:1">
      <c r="A126" s="34"/>
    </row>
    <row r="127" spans="1:1">
      <c r="A127" s="34"/>
    </row>
    <row r="128" spans="1:1">
      <c r="A128" s="34"/>
    </row>
    <row r="129" spans="1:1">
      <c r="A129" s="34"/>
    </row>
    <row r="130" spans="1:1">
      <c r="A130" s="34"/>
    </row>
    <row r="131" spans="1:1">
      <c r="A131" s="34"/>
    </row>
    <row r="132" spans="1:1">
      <c r="A132" s="34"/>
    </row>
    <row r="133" spans="1:1">
      <c r="A133" s="34"/>
    </row>
    <row r="134" spans="1:1">
      <c r="A134" s="34"/>
    </row>
    <row r="135" spans="1:1">
      <c r="A135" s="34"/>
    </row>
    <row r="136" spans="1:1">
      <c r="A136" s="34"/>
    </row>
    <row r="137" spans="1:1">
      <c r="A137" s="34"/>
    </row>
    <row r="138" spans="1:1">
      <c r="A138" s="34"/>
    </row>
    <row r="139" spans="1:1">
      <c r="A139" s="34"/>
    </row>
    <row r="140" spans="1:1">
      <c r="A140" s="34"/>
    </row>
    <row r="141" spans="1:1">
      <c r="A141" s="34"/>
    </row>
    <row r="142" spans="1:1">
      <c r="A142" s="34"/>
    </row>
    <row r="143" spans="1:1">
      <c r="A143" s="34"/>
    </row>
    <row r="144" spans="1:1">
      <c r="A144" s="34"/>
    </row>
    <row r="145" spans="1:1">
      <c r="A145" s="34"/>
    </row>
    <row r="146" spans="1:1">
      <c r="A146" s="34"/>
    </row>
    <row r="147" spans="1:1">
      <c r="A147" s="34"/>
    </row>
    <row r="148" spans="1:1">
      <c r="A148" s="34"/>
    </row>
    <row r="149" spans="1:1">
      <c r="A149" s="34"/>
    </row>
    <row r="150" spans="1:1">
      <c r="A150" s="34"/>
    </row>
    <row r="151" spans="1:1">
      <c r="A151" s="34"/>
    </row>
    <row r="152" spans="1:1">
      <c r="A152" s="34"/>
    </row>
    <row r="153" spans="1:1">
      <c r="A153" s="34"/>
    </row>
    <row r="154" spans="1:1">
      <c r="A154" s="34"/>
    </row>
    <row r="155" spans="1:1">
      <c r="A155" s="34"/>
    </row>
    <row r="156" spans="1:1">
      <c r="A156" s="34"/>
    </row>
    <row r="157" spans="1:1">
      <c r="A157" s="34"/>
    </row>
    <row r="158" spans="1:1">
      <c r="A158" s="34"/>
    </row>
    <row r="159" spans="1:1">
      <c r="A159" s="34"/>
    </row>
    <row r="160" spans="1:1">
      <c r="A160" s="34"/>
    </row>
    <row r="161" spans="1:1">
      <c r="A161" s="34"/>
    </row>
    <row r="162" spans="1:1">
      <c r="A162" s="34"/>
    </row>
    <row r="163" spans="1:1">
      <c r="A163" s="34"/>
    </row>
    <row r="164" spans="1:1">
      <c r="A164" s="34"/>
    </row>
    <row r="165" spans="1:1">
      <c r="A165" s="34"/>
    </row>
    <row r="166" spans="1:1">
      <c r="A166" s="34"/>
    </row>
    <row r="167" spans="1:1">
      <c r="A167" s="34"/>
    </row>
    <row r="168" spans="1:1">
      <c r="A168" s="34"/>
    </row>
    <row r="169" spans="1:1">
      <c r="A169" s="34"/>
    </row>
    <row r="170" spans="1:1">
      <c r="A170" s="34"/>
    </row>
    <row r="171" spans="1:1">
      <c r="A171" s="34"/>
    </row>
    <row r="172" spans="1:1">
      <c r="A172" s="34"/>
    </row>
    <row r="173" spans="1:1">
      <c r="A173" s="34"/>
    </row>
    <row r="174" spans="1:1">
      <c r="A174" s="34"/>
    </row>
    <row r="175" spans="1:1">
      <c r="A175" s="34"/>
    </row>
    <row r="176" spans="1:1">
      <c r="A176" s="34"/>
    </row>
    <row r="177" spans="1:1">
      <c r="A177" s="34"/>
    </row>
    <row r="178" spans="1:1">
      <c r="A178" s="34"/>
    </row>
    <row r="179" spans="1:1">
      <c r="A179" s="34"/>
    </row>
    <row r="180" spans="1:1">
      <c r="A180" s="34"/>
    </row>
    <row r="181" spans="1:1">
      <c r="A181" s="34"/>
    </row>
    <row r="182" spans="1:1">
      <c r="A182" s="34"/>
    </row>
    <row r="183" spans="1:1">
      <c r="A183" s="34"/>
    </row>
    <row r="184" spans="1:1">
      <c r="A184" s="34"/>
    </row>
    <row r="185" spans="1:1">
      <c r="A185" s="34"/>
    </row>
    <row r="186" spans="1:1">
      <c r="A186" s="34"/>
    </row>
    <row r="187" spans="1:1">
      <c r="A187" s="34"/>
    </row>
    <row r="188" spans="1:1">
      <c r="A188" s="34"/>
    </row>
    <row r="189" spans="1:1">
      <c r="A189" s="34"/>
    </row>
    <row r="190" spans="1:1">
      <c r="A190" s="34"/>
    </row>
    <row r="191" spans="1:1">
      <c r="A191" s="34"/>
    </row>
    <row r="192" spans="1:1">
      <c r="A192" s="34"/>
    </row>
    <row r="193" spans="1:1">
      <c r="A193" s="34"/>
    </row>
    <row r="194" spans="1:1">
      <c r="A194" s="34"/>
    </row>
    <row r="195" spans="1:1">
      <c r="A195" s="34"/>
    </row>
    <row r="196" spans="1:1">
      <c r="A196" s="34"/>
    </row>
    <row r="197" spans="1:1">
      <c r="A197" s="34"/>
    </row>
    <row r="198" spans="1:1">
      <c r="A198" s="34"/>
    </row>
    <row r="199" spans="1:1">
      <c r="A199" s="34"/>
    </row>
    <row r="200" spans="1:1">
      <c r="A200" s="34"/>
    </row>
    <row r="201" spans="1:1">
      <c r="A201" s="34"/>
    </row>
    <row r="202" spans="1:1">
      <c r="A202" s="34"/>
    </row>
    <row r="203" spans="1:1">
      <c r="A203" s="34"/>
    </row>
    <row r="204" spans="1:1">
      <c r="A204" s="34"/>
    </row>
    <row r="205" spans="1:1">
      <c r="A205" s="34"/>
    </row>
    <row r="206" spans="1:1">
      <c r="A206" s="34"/>
    </row>
    <row r="207" spans="1:1">
      <c r="A207" s="34"/>
    </row>
    <row r="208" spans="1:1">
      <c r="A208" s="34"/>
    </row>
    <row r="209" spans="1:1">
      <c r="A209" s="34"/>
    </row>
    <row r="210" spans="1:1">
      <c r="A210" s="34"/>
    </row>
    <row r="211" spans="1:1">
      <c r="A211" s="34"/>
    </row>
    <row r="212" spans="1:1">
      <c r="A212" s="34"/>
    </row>
    <row r="213" spans="1:1">
      <c r="A213" s="34"/>
    </row>
    <row r="214" spans="1:1">
      <c r="A214" s="34"/>
    </row>
    <row r="215" spans="1:1">
      <c r="A215" s="34"/>
    </row>
    <row r="216" spans="1:1">
      <c r="A216" s="34"/>
    </row>
    <row r="217" spans="1:1">
      <c r="A217" s="34"/>
    </row>
    <row r="218" spans="1:1">
      <c r="A218" s="34"/>
    </row>
    <row r="219" spans="1:1">
      <c r="A219" s="34"/>
    </row>
    <row r="220" spans="1:1">
      <c r="A220" s="34"/>
    </row>
    <row r="221" spans="1:1">
      <c r="A221" s="34"/>
    </row>
    <row r="222" spans="1:1">
      <c r="A222" s="34"/>
    </row>
    <row r="223" spans="1:1">
      <c r="A223" s="34"/>
    </row>
    <row r="224" spans="1:1">
      <c r="A224" s="34"/>
    </row>
    <row r="225" spans="1:1">
      <c r="A225" s="34"/>
    </row>
    <row r="226" spans="1:1">
      <c r="A226" s="34"/>
    </row>
    <row r="227" spans="1:1">
      <c r="A227" s="34"/>
    </row>
    <row r="228" spans="1:1">
      <c r="A228" s="34"/>
    </row>
    <row r="229" spans="1:1">
      <c r="A229" s="34"/>
    </row>
    <row r="230" spans="1:1">
      <c r="A230" s="34"/>
    </row>
    <row r="231" spans="1:1">
      <c r="A231" s="34"/>
    </row>
    <row r="232" spans="1:1">
      <c r="A232" s="34"/>
    </row>
    <row r="233" spans="1:1">
      <c r="A233" s="34"/>
    </row>
    <row r="234" spans="1:1">
      <c r="A234" s="34"/>
    </row>
    <row r="235" spans="1:1">
      <c r="A235" s="34"/>
    </row>
    <row r="236" spans="1:1">
      <c r="A236" s="34"/>
    </row>
    <row r="237" spans="1:1">
      <c r="A237" s="34"/>
    </row>
    <row r="238" spans="1:1">
      <c r="A238" s="34"/>
    </row>
    <row r="239" spans="1:1">
      <c r="A239" s="34"/>
    </row>
    <row r="240" spans="1:1">
      <c r="A240" s="34"/>
    </row>
    <row r="241" spans="1:1">
      <c r="A241" s="34"/>
    </row>
    <row r="242" spans="1:1">
      <c r="A242" s="34"/>
    </row>
    <row r="243" spans="1:1">
      <c r="A243" s="34"/>
    </row>
    <row r="244" spans="1:1">
      <c r="A244" s="34"/>
    </row>
    <row r="245" spans="1:1">
      <c r="A245" s="34"/>
    </row>
    <row r="246" spans="1:1">
      <c r="A246" s="34"/>
    </row>
    <row r="247" spans="1:1">
      <c r="A247" s="34"/>
    </row>
    <row r="248" spans="1:1">
      <c r="A248" s="34"/>
    </row>
    <row r="249" spans="1:1">
      <c r="A249" s="34"/>
    </row>
    <row r="250" spans="1:1">
      <c r="A250" s="34"/>
    </row>
    <row r="251" spans="1:1">
      <c r="A251" s="34"/>
    </row>
    <row r="252" spans="1:1">
      <c r="A252" s="34"/>
    </row>
    <row r="253" spans="1:1">
      <c r="A253" s="34"/>
    </row>
    <row r="254" spans="1:1">
      <c r="A254" s="34"/>
    </row>
    <row r="255" spans="1:1">
      <c r="A255" s="34"/>
    </row>
    <row r="256" spans="1:1">
      <c r="A256" s="34"/>
    </row>
    <row r="257" spans="1:1">
      <c r="A257" s="34"/>
    </row>
    <row r="258" spans="1:1">
      <c r="A258" s="34"/>
    </row>
    <row r="259" spans="1:1">
      <c r="A259" s="34"/>
    </row>
    <row r="260" spans="1:1">
      <c r="A260" s="34"/>
    </row>
    <row r="261" spans="1:1">
      <c r="A261" s="34"/>
    </row>
    <row r="262" spans="1:1">
      <c r="A262" s="34"/>
    </row>
    <row r="263" spans="1:1">
      <c r="A263" s="34"/>
    </row>
    <row r="264" spans="1:1">
      <c r="A264" s="34"/>
    </row>
    <row r="265" spans="1:1">
      <c r="A265" s="34"/>
    </row>
    <row r="266" spans="1:1">
      <c r="A266" s="34"/>
    </row>
    <row r="267" spans="1:1">
      <c r="A267" s="34"/>
    </row>
    <row r="268" spans="1:1">
      <c r="A268" s="34"/>
    </row>
    <row r="269" spans="1:1">
      <c r="A269" s="34"/>
    </row>
    <row r="270" spans="1:1">
      <c r="A270" s="34"/>
    </row>
    <row r="271" spans="1:1">
      <c r="A271" s="34"/>
    </row>
    <row r="272" spans="1:1">
      <c r="A272" s="34"/>
    </row>
    <row r="273" spans="1:1">
      <c r="A273" s="34"/>
    </row>
    <row r="274" spans="1:1">
      <c r="A274" s="34"/>
    </row>
    <row r="275" spans="1:1">
      <c r="A275" s="34"/>
    </row>
    <row r="276" spans="1:1">
      <c r="A276" s="34"/>
    </row>
    <row r="277" spans="1:1">
      <c r="A277" s="34"/>
    </row>
    <row r="278" spans="1:1">
      <c r="A278" s="34"/>
    </row>
    <row r="279" spans="1:1">
      <c r="A279" s="34"/>
    </row>
    <row r="280" spans="1:1">
      <c r="A280" s="34"/>
    </row>
    <row r="281" spans="1:1">
      <c r="A281" s="34"/>
    </row>
    <row r="282" spans="1:1">
      <c r="A282" s="34"/>
    </row>
    <row r="283" spans="1:1">
      <c r="A283" s="34"/>
    </row>
    <row r="284" spans="1:1">
      <c r="A284" s="34"/>
    </row>
    <row r="285" spans="1:1">
      <c r="A285" s="34"/>
    </row>
    <row r="286" spans="1:1">
      <c r="A286" s="34"/>
    </row>
    <row r="287" spans="1:1">
      <c r="A287" s="34"/>
    </row>
    <row r="288" spans="1:1">
      <c r="A288" s="34"/>
    </row>
    <row r="289" spans="1:1">
      <c r="A289" s="34"/>
    </row>
    <row r="290" spans="1:1">
      <c r="A290" s="34"/>
    </row>
    <row r="291" spans="1:1">
      <c r="A291" s="34"/>
    </row>
    <row r="292" spans="1:1">
      <c r="A292" s="34"/>
    </row>
    <row r="293" spans="1:1">
      <c r="A293" s="34"/>
    </row>
    <row r="294" spans="1:1">
      <c r="A294" s="34"/>
    </row>
    <row r="295" spans="1:1">
      <c r="A295" s="34"/>
    </row>
    <row r="296" spans="1:1">
      <c r="A296" s="34"/>
    </row>
    <row r="297" spans="1:1">
      <c r="A297" s="34"/>
    </row>
    <row r="298" spans="1:1">
      <c r="A298" s="34"/>
    </row>
    <row r="299" spans="1:1">
      <c r="A299" s="34"/>
    </row>
    <row r="300" spans="1:1">
      <c r="A300" s="34"/>
    </row>
    <row r="301" spans="1:1">
      <c r="A301" s="34"/>
    </row>
    <row r="302" spans="1:1">
      <c r="A302" s="34"/>
    </row>
    <row r="303" spans="1:1">
      <c r="A303" s="34"/>
    </row>
    <row r="304" spans="1:1">
      <c r="A304" s="34"/>
    </row>
    <row r="305" spans="1:1">
      <c r="A305" s="34"/>
    </row>
    <row r="306" spans="1:1">
      <c r="A306" s="34"/>
    </row>
    <row r="307" spans="1:1">
      <c r="A307" s="34"/>
    </row>
    <row r="308" spans="1:1">
      <c r="A308" s="34"/>
    </row>
    <row r="309" spans="1:1">
      <c r="A309" s="34"/>
    </row>
    <row r="310" spans="1:1">
      <c r="A310" s="34"/>
    </row>
    <row r="311" spans="1:1">
      <c r="A311" s="34"/>
    </row>
    <row r="312" spans="1:1">
      <c r="A312" s="34"/>
    </row>
    <row r="313" spans="1:1">
      <c r="A313" s="34"/>
    </row>
    <row r="314" spans="1:1">
      <c r="A314" s="34"/>
    </row>
    <row r="315" spans="1:1">
      <c r="A315" s="34"/>
    </row>
    <row r="316" spans="1:1">
      <c r="A316" s="34"/>
    </row>
    <row r="317" spans="1:1">
      <c r="A317" s="34"/>
    </row>
    <row r="318" spans="1:1">
      <c r="A318" s="34"/>
    </row>
    <row r="319" spans="1:1">
      <c r="A319" s="34"/>
    </row>
    <row r="320" spans="1:1">
      <c r="A320" s="34"/>
    </row>
    <row r="321" spans="1:1">
      <c r="A321" s="34"/>
    </row>
    <row r="322" spans="1:1">
      <c r="A322" s="34"/>
    </row>
    <row r="323" spans="1:1">
      <c r="A323" s="34"/>
    </row>
    <row r="324" spans="1:1">
      <c r="A324" s="34"/>
    </row>
    <row r="325" spans="1:1">
      <c r="A325" s="34"/>
    </row>
    <row r="326" spans="1:1">
      <c r="A326" s="34"/>
    </row>
    <row r="327" spans="1:1">
      <c r="A327" s="34"/>
    </row>
    <row r="328" spans="1:1">
      <c r="A328" s="34"/>
    </row>
    <row r="329" spans="1:1">
      <c r="A329" s="34"/>
    </row>
    <row r="330" spans="1:1">
      <c r="A330" s="34"/>
    </row>
    <row r="331" spans="1:1">
      <c r="A331" s="34"/>
    </row>
    <row r="332" spans="1:1">
      <c r="A332" s="34"/>
    </row>
    <row r="333" spans="1:1">
      <c r="A333" s="34"/>
    </row>
    <row r="334" spans="1:1">
      <c r="A334" s="34"/>
    </row>
    <row r="335" spans="1:1">
      <c r="A335" s="34"/>
    </row>
    <row r="336" spans="1:1">
      <c r="A336" s="34"/>
    </row>
    <row r="337" spans="1:1">
      <c r="A337" s="34"/>
    </row>
    <row r="338" spans="1:1">
      <c r="A338" s="34"/>
    </row>
    <row r="339" spans="1:1">
      <c r="A339" s="34"/>
    </row>
    <row r="340" spans="1:1">
      <c r="A340" s="34"/>
    </row>
    <row r="341" spans="1:1">
      <c r="A341" s="34"/>
    </row>
    <row r="342" spans="1:1">
      <c r="A342" s="34"/>
    </row>
    <row r="343" spans="1:1">
      <c r="A343" s="34"/>
    </row>
    <row r="344" spans="1:1">
      <c r="A344" s="34"/>
    </row>
    <row r="345" spans="1:1">
      <c r="A345" s="34"/>
    </row>
    <row r="346" spans="1:1">
      <c r="A346" s="34"/>
    </row>
    <row r="347" spans="1:1">
      <c r="A347" s="34"/>
    </row>
    <row r="348" spans="1:1">
      <c r="A348" s="34"/>
    </row>
    <row r="349" spans="1:1">
      <c r="A349" s="34"/>
    </row>
    <row r="350" spans="1:1">
      <c r="A350" s="34"/>
    </row>
    <row r="351" spans="1:1">
      <c r="A351" s="34"/>
    </row>
    <row r="352" spans="1:1">
      <c r="A352" s="34"/>
    </row>
    <row r="353" spans="1:1">
      <c r="A353" s="34"/>
    </row>
    <row r="354" spans="1:1">
      <c r="A354" s="34"/>
    </row>
    <row r="355" spans="1:1">
      <c r="A355" s="34"/>
    </row>
    <row r="356" spans="1:1">
      <c r="A356" s="34"/>
    </row>
    <row r="357" spans="1:1">
      <c r="A357" s="34"/>
    </row>
    <row r="358" spans="1:1">
      <c r="A358" s="34"/>
    </row>
    <row r="359" spans="1:1">
      <c r="A359" s="34"/>
    </row>
    <row r="360" spans="1:1">
      <c r="A360" s="34"/>
    </row>
    <row r="361" spans="1:1">
      <c r="A361" s="34"/>
    </row>
    <row r="362" spans="1:1">
      <c r="A362" s="34"/>
    </row>
    <row r="363" spans="1:1">
      <c r="A363" s="34"/>
    </row>
    <row r="364" spans="1:1">
      <c r="A364" s="34"/>
    </row>
    <row r="365" spans="1:1">
      <c r="A365" s="34"/>
    </row>
    <row r="366" spans="1:1">
      <c r="A366" s="34"/>
    </row>
    <row r="367" spans="1:1">
      <c r="A367" s="34"/>
    </row>
    <row r="368" spans="1:1">
      <c r="A368" s="34"/>
    </row>
    <row r="369" spans="1:1">
      <c r="A369" s="34"/>
    </row>
    <row r="370" spans="1:1">
      <c r="A370" s="34"/>
    </row>
    <row r="371" spans="1:1">
      <c r="A371" s="34"/>
    </row>
    <row r="372" spans="1:1">
      <c r="A372" s="34"/>
    </row>
    <row r="373" spans="1:1">
      <c r="A373" s="34"/>
    </row>
    <row r="374" spans="1:1">
      <c r="A374" s="34"/>
    </row>
    <row r="375" spans="1:1">
      <c r="A375" s="34"/>
    </row>
    <row r="376" spans="1:1">
      <c r="A376" s="34"/>
    </row>
    <row r="377" spans="1:1">
      <c r="A377" s="34"/>
    </row>
    <row r="378" spans="1:1">
      <c r="A378" s="34"/>
    </row>
    <row r="379" spans="1:1">
      <c r="A379" s="34"/>
    </row>
    <row r="380" spans="1:1">
      <c r="A380" s="34"/>
    </row>
    <row r="381" spans="1:1">
      <c r="A381" s="34"/>
    </row>
    <row r="382" spans="1:1">
      <c r="A382" s="34"/>
    </row>
    <row r="383" spans="1:1">
      <c r="A383" s="34"/>
    </row>
    <row r="384" spans="1:1">
      <c r="A384" s="34"/>
    </row>
    <row r="385" spans="1:1">
      <c r="A385" s="34"/>
    </row>
    <row r="386" spans="1:1">
      <c r="A386" s="34"/>
    </row>
    <row r="387" spans="1:1">
      <c r="A387" s="34"/>
    </row>
    <row r="388" spans="1:1">
      <c r="A388" s="34"/>
    </row>
    <row r="389" spans="1:1">
      <c r="A389" s="34"/>
    </row>
    <row r="390" spans="1:1">
      <c r="A390" s="34"/>
    </row>
    <row r="391" spans="1:1">
      <c r="A391" s="34"/>
    </row>
    <row r="392" spans="1:1">
      <c r="A392" s="34"/>
    </row>
    <row r="393" spans="1:1">
      <c r="A393" s="34"/>
    </row>
    <row r="394" spans="1:1">
      <c r="A394" s="34"/>
    </row>
    <row r="395" spans="1:1">
      <c r="A395" s="34"/>
    </row>
    <row r="396" spans="1:1">
      <c r="A396" s="34"/>
    </row>
    <row r="397" spans="1:1">
      <c r="A397" s="34"/>
    </row>
    <row r="398" spans="1:1">
      <c r="A398" s="34"/>
    </row>
    <row r="399" spans="1:1">
      <c r="A399" s="34"/>
    </row>
    <row r="400" spans="1:1">
      <c r="A400" s="34"/>
    </row>
    <row r="401" spans="1:1">
      <c r="A401" s="34"/>
    </row>
    <row r="402" spans="1:1">
      <c r="A402" s="34"/>
    </row>
    <row r="403" spans="1:1">
      <c r="A403" s="34"/>
    </row>
    <row r="404" spans="1:1">
      <c r="A404" s="34"/>
    </row>
    <row r="405" spans="1:1">
      <c r="A405" s="34"/>
    </row>
    <row r="406" spans="1:1">
      <c r="A406" s="34"/>
    </row>
    <row r="407" spans="1:1">
      <c r="A407" s="34"/>
    </row>
    <row r="408" spans="1:1">
      <c r="A408" s="34"/>
    </row>
    <row r="409" spans="1:1">
      <c r="A409" s="34"/>
    </row>
    <row r="410" spans="1:1">
      <c r="A410" s="34"/>
    </row>
    <row r="411" spans="1:1">
      <c r="A411" s="34"/>
    </row>
    <row r="412" spans="1:1">
      <c r="A412" s="34"/>
    </row>
    <row r="413" spans="1:1">
      <c r="A413" s="34"/>
    </row>
    <row r="414" spans="1:1">
      <c r="A414" s="34"/>
    </row>
    <row r="415" spans="1:1">
      <c r="A415" s="34"/>
    </row>
    <row r="416" spans="1:1">
      <c r="A416" s="34"/>
    </row>
    <row r="417" spans="1:1">
      <c r="A417" s="34"/>
    </row>
    <row r="418" spans="1:1">
      <c r="A418" s="34"/>
    </row>
    <row r="419" spans="1:1">
      <c r="A419" s="34"/>
    </row>
    <row r="420" spans="1:1">
      <c r="A420" s="34"/>
    </row>
    <row r="421" spans="1:1">
      <c r="A421" s="34"/>
    </row>
    <row r="422" spans="1:1">
      <c r="A422" s="34"/>
    </row>
    <row r="423" spans="1:1">
      <c r="A423" s="34"/>
    </row>
    <row r="424" spans="1:1">
      <c r="A424" s="34"/>
    </row>
    <row r="425" spans="1:1">
      <c r="A425" s="34"/>
    </row>
    <row r="426" spans="1:1">
      <c r="A426" s="34"/>
    </row>
    <row r="427" spans="1:1">
      <c r="A427" s="34"/>
    </row>
    <row r="428" spans="1:1">
      <c r="A428" s="34"/>
    </row>
    <row r="429" spans="1:1">
      <c r="A429" s="34"/>
    </row>
    <row r="430" spans="1:1">
      <c r="A430" s="34"/>
    </row>
    <row r="431" spans="1:1">
      <c r="A431" s="34"/>
    </row>
    <row r="432" spans="1:1">
      <c r="A432" s="34"/>
    </row>
    <row r="433" spans="1:1">
      <c r="A433" s="34"/>
    </row>
    <row r="434" spans="1:1">
      <c r="A434" s="34"/>
    </row>
    <row r="435" spans="1:1">
      <c r="A435" s="34"/>
    </row>
    <row r="436" spans="1:1">
      <c r="A436" s="34"/>
    </row>
    <row r="437" spans="1:1">
      <c r="A437" s="34"/>
    </row>
    <row r="438" spans="1:1">
      <c r="A438" s="34"/>
    </row>
    <row r="439" spans="1:1">
      <c r="A439" s="34"/>
    </row>
    <row r="440" spans="1:1">
      <c r="A440" s="34"/>
    </row>
    <row r="441" spans="1:1">
      <c r="A441" s="34"/>
    </row>
    <row r="442" spans="1:1">
      <c r="A442" s="34"/>
    </row>
    <row r="443" spans="1:1">
      <c r="A443" s="34"/>
    </row>
    <row r="444" spans="1:1">
      <c r="A444" s="34"/>
    </row>
    <row r="445" spans="1:1">
      <c r="A445" s="34"/>
    </row>
    <row r="446" spans="1:1">
      <c r="A446" s="34"/>
    </row>
    <row r="447" spans="1:1">
      <c r="A447" s="34"/>
    </row>
    <row r="448" spans="1:1">
      <c r="A448" s="34"/>
    </row>
    <row r="449" spans="1:1">
      <c r="A449" s="34"/>
    </row>
    <row r="450" spans="1:1">
      <c r="A450" s="34"/>
    </row>
    <row r="451" spans="1:1">
      <c r="A451" s="34"/>
    </row>
    <row r="452" spans="1:1">
      <c r="A452" s="34"/>
    </row>
    <row r="453" spans="1:1">
      <c r="A453" s="34"/>
    </row>
    <row r="454" spans="1:1">
      <c r="A454" s="34"/>
    </row>
    <row r="455" spans="1:1">
      <c r="A455" s="34"/>
    </row>
    <row r="456" spans="1:1">
      <c r="A456" s="34"/>
    </row>
    <row r="457" spans="1:1">
      <c r="A457" s="34"/>
    </row>
    <row r="458" spans="1:1">
      <c r="A458" s="34"/>
    </row>
    <row r="459" spans="1:1">
      <c r="A459" s="34"/>
    </row>
    <row r="460" spans="1:1">
      <c r="A460" s="34"/>
    </row>
    <row r="461" spans="1:1">
      <c r="A461" s="34"/>
    </row>
    <row r="462" spans="1:1">
      <c r="A462" s="34"/>
    </row>
    <row r="463" spans="1:1">
      <c r="A463" s="34"/>
    </row>
    <row r="464" spans="1:1">
      <c r="A464" s="34"/>
    </row>
    <row r="465" spans="1:1">
      <c r="A465" s="34"/>
    </row>
    <row r="466" spans="1:1">
      <c r="A466" s="34"/>
    </row>
    <row r="467" spans="1:1">
      <c r="A467" s="34"/>
    </row>
    <row r="468" spans="1:1">
      <c r="A468" s="34"/>
    </row>
    <row r="469" spans="1:1">
      <c r="A469" s="34"/>
    </row>
    <row r="470" spans="1:1">
      <c r="A470" s="34"/>
    </row>
    <row r="471" spans="1:1">
      <c r="A471" s="34"/>
    </row>
    <row r="472" spans="1:1">
      <c r="A472" s="34"/>
    </row>
    <row r="473" spans="1:1">
      <c r="A473" s="34"/>
    </row>
    <row r="474" spans="1:1">
      <c r="A474" s="34"/>
    </row>
    <row r="475" spans="1:1">
      <c r="A475" s="34"/>
    </row>
    <row r="476" spans="1:1">
      <c r="A476" s="34"/>
    </row>
    <row r="477" spans="1:1">
      <c r="A477" s="34"/>
    </row>
    <row r="478" spans="1:1">
      <c r="A478" s="34"/>
    </row>
    <row r="479" spans="1:1">
      <c r="A479" s="34"/>
    </row>
    <row r="480" spans="1:1">
      <c r="A480" s="34"/>
    </row>
    <row r="481" spans="1:1">
      <c r="A481" s="34"/>
    </row>
    <row r="482" spans="1:1">
      <c r="A482" s="34"/>
    </row>
    <row r="483" spans="1:1">
      <c r="A483" s="34"/>
    </row>
    <row r="484" spans="1:1">
      <c r="A484" s="34"/>
    </row>
    <row r="485" spans="1:1">
      <c r="A485" s="34"/>
    </row>
    <row r="486" spans="1:1">
      <c r="A486" s="34"/>
    </row>
    <row r="487" spans="1:1">
      <c r="A487" s="34"/>
    </row>
    <row r="488" spans="1:1">
      <c r="A488" s="34"/>
    </row>
    <row r="489" spans="1:1">
      <c r="A489" s="34"/>
    </row>
    <row r="490" spans="1:1">
      <c r="A490" s="34"/>
    </row>
    <row r="491" spans="1:1">
      <c r="A491" s="34"/>
    </row>
    <row r="492" spans="1:1">
      <c r="A492" s="34"/>
    </row>
    <row r="493" spans="1:1">
      <c r="A493" s="34"/>
    </row>
    <row r="494" spans="1:1">
      <c r="A494" s="34"/>
    </row>
    <row r="495" spans="1:1">
      <c r="A495" s="34"/>
    </row>
    <row r="496" spans="1:1">
      <c r="A496" s="34"/>
    </row>
    <row r="497" spans="1:1">
      <c r="A497" s="34"/>
    </row>
    <row r="498" spans="1:1">
      <c r="A498" s="34"/>
    </row>
    <row r="499" spans="1:1">
      <c r="A499" s="34"/>
    </row>
    <row r="500" spans="1:1">
      <c r="A500" s="34"/>
    </row>
    <row r="501" spans="1:1">
      <c r="A501" s="34"/>
    </row>
    <row r="502" spans="1:1">
      <c r="A502" s="34"/>
    </row>
    <row r="503" spans="1:1">
      <c r="A503" s="34"/>
    </row>
    <row r="504" spans="1:1">
      <c r="A504" s="34"/>
    </row>
    <row r="505" spans="1:1">
      <c r="A505" s="34"/>
    </row>
    <row r="506" spans="1:1">
      <c r="A506" s="34"/>
    </row>
    <row r="507" spans="1:1">
      <c r="A507" s="34"/>
    </row>
    <row r="508" spans="1:1">
      <c r="A508" s="34"/>
    </row>
    <row r="509" spans="1:1">
      <c r="A509" s="34"/>
    </row>
    <row r="510" spans="1:1">
      <c r="A510" s="34"/>
    </row>
    <row r="511" spans="1:1">
      <c r="A511" s="34"/>
    </row>
    <row r="512" spans="1:1">
      <c r="A512" s="34"/>
    </row>
    <row r="513" spans="1:1">
      <c r="A513" s="34"/>
    </row>
    <row r="514" spans="1:1">
      <c r="A514" s="34"/>
    </row>
    <row r="515" spans="1:1">
      <c r="A515" s="34"/>
    </row>
    <row r="516" spans="1:1">
      <c r="A516" s="34"/>
    </row>
    <row r="517" spans="1:1">
      <c r="A517" s="34"/>
    </row>
    <row r="518" spans="1:1">
      <c r="A518" s="34"/>
    </row>
    <row r="519" spans="1:1">
      <c r="A519" s="34"/>
    </row>
    <row r="520" spans="1:1">
      <c r="A520" s="34"/>
    </row>
    <row r="521" spans="1:1">
      <c r="A521" s="34"/>
    </row>
    <row r="522" spans="1:1">
      <c r="A522" s="34"/>
    </row>
    <row r="523" spans="1:1">
      <c r="A523" s="34"/>
    </row>
    <row r="524" spans="1:1">
      <c r="A524" s="34"/>
    </row>
    <row r="525" spans="1:1">
      <c r="A525" s="34"/>
    </row>
    <row r="526" spans="1:1">
      <c r="A526" s="34"/>
    </row>
    <row r="527" spans="1:1">
      <c r="A527" s="34"/>
    </row>
    <row r="528" spans="1:1">
      <c r="A528" s="34"/>
    </row>
    <row r="529" spans="1:1">
      <c r="A529" s="34"/>
    </row>
    <row r="530" spans="1:1">
      <c r="A530" s="34"/>
    </row>
    <row r="531" spans="1:1">
      <c r="A531" s="34"/>
    </row>
    <row r="532" spans="1:1">
      <c r="A532" s="34"/>
    </row>
    <row r="533" spans="1:1">
      <c r="A533" s="34"/>
    </row>
    <row r="534" spans="1:1">
      <c r="A534" s="34"/>
    </row>
    <row r="535" spans="1:1">
      <c r="A535" s="34"/>
    </row>
    <row r="536" spans="1:1">
      <c r="A536" s="34"/>
    </row>
    <row r="537" spans="1:1">
      <c r="A537" s="34"/>
    </row>
    <row r="538" spans="1:1">
      <c r="A538" s="34"/>
    </row>
    <row r="539" spans="1:1">
      <c r="A539" s="34"/>
    </row>
    <row r="540" spans="1:1">
      <c r="A540" s="34"/>
    </row>
    <row r="541" spans="1:1">
      <c r="A541" s="34"/>
    </row>
    <row r="542" spans="1:1">
      <c r="A542" s="34"/>
    </row>
    <row r="543" spans="1:1">
      <c r="A543" s="34"/>
    </row>
    <row r="544" spans="1:1">
      <c r="A544" s="34"/>
    </row>
    <row r="545" spans="1:1">
      <c r="A545" s="34"/>
    </row>
    <row r="546" spans="1:1">
      <c r="A546" s="34"/>
    </row>
    <row r="547" spans="1:1">
      <c r="A547" s="34"/>
    </row>
    <row r="548" spans="1:1">
      <c r="A548" s="34"/>
    </row>
    <row r="549" spans="1:1">
      <c r="A549" s="34"/>
    </row>
    <row r="550" spans="1:1">
      <c r="A550" s="34"/>
    </row>
    <row r="551" spans="1:1">
      <c r="A551" s="34"/>
    </row>
    <row r="552" spans="1:1">
      <c r="A552" s="34"/>
    </row>
    <row r="553" spans="1:1">
      <c r="A553" s="34"/>
    </row>
    <row r="554" spans="1:1">
      <c r="A554" s="34"/>
    </row>
    <row r="555" spans="1:1">
      <c r="A555" s="34"/>
    </row>
    <row r="556" spans="1:1">
      <c r="A556" s="34"/>
    </row>
    <row r="557" spans="1:1">
      <c r="A557" s="34"/>
    </row>
    <row r="558" spans="1:1">
      <c r="A558" s="34"/>
    </row>
    <row r="559" spans="1:1">
      <c r="A559" s="34"/>
    </row>
    <row r="560" spans="1:1">
      <c r="A560" s="34"/>
    </row>
    <row r="561" spans="1:1">
      <c r="A561" s="34"/>
    </row>
    <row r="562" spans="1:1">
      <c r="A562" s="34"/>
    </row>
    <row r="563" spans="1:1">
      <c r="A563" s="34"/>
    </row>
    <row r="564" spans="1:1">
      <c r="A564" s="34"/>
    </row>
    <row r="565" spans="1:1">
      <c r="A565" s="34"/>
    </row>
    <row r="566" spans="1:1">
      <c r="A566" s="34"/>
    </row>
    <row r="567" spans="1:1">
      <c r="A567" s="34"/>
    </row>
    <row r="568" spans="1:1">
      <c r="A568" s="34"/>
    </row>
    <row r="569" spans="1:1">
      <c r="A569" s="34"/>
    </row>
    <row r="570" spans="1:1">
      <c r="A570" s="34"/>
    </row>
    <row r="571" spans="1:1">
      <c r="A571" s="34"/>
    </row>
    <row r="572" spans="1:1">
      <c r="A572" s="34"/>
    </row>
    <row r="573" spans="1:1">
      <c r="A573" s="34"/>
    </row>
    <row r="574" spans="1:1">
      <c r="A574" s="34"/>
    </row>
    <row r="575" spans="1:1">
      <c r="A575" s="34"/>
    </row>
    <row r="576" spans="1:1">
      <c r="A576" s="34"/>
    </row>
    <row r="577" spans="1:1">
      <c r="A577" s="34"/>
    </row>
    <row r="578" spans="1:1">
      <c r="A578" s="34"/>
    </row>
    <row r="579" spans="1:1">
      <c r="A579" s="34"/>
    </row>
    <row r="580" spans="1:1">
      <c r="A580" s="34"/>
    </row>
    <row r="581" spans="1:1">
      <c r="A581" s="34"/>
    </row>
    <row r="582" spans="1:1">
      <c r="A582" s="34"/>
    </row>
    <row r="583" spans="1:1">
      <c r="A583" s="34"/>
    </row>
    <row r="584" spans="1:1">
      <c r="A584" s="34"/>
    </row>
    <row r="585" spans="1:1">
      <c r="A585" s="34"/>
    </row>
    <row r="586" spans="1:1">
      <c r="A586" s="34"/>
    </row>
    <row r="587" spans="1:1">
      <c r="A587" s="34"/>
    </row>
    <row r="588" spans="1:1">
      <c r="A588" s="34"/>
    </row>
    <row r="589" spans="1:1">
      <c r="A589" s="34"/>
    </row>
    <row r="590" spans="1:1">
      <c r="A590" s="34"/>
    </row>
    <row r="591" spans="1:1">
      <c r="A591" s="34"/>
    </row>
    <row r="592" spans="1:1">
      <c r="A592" s="34"/>
    </row>
    <row r="593" spans="1:1">
      <c r="A593" s="34"/>
    </row>
    <row r="594" spans="1:1">
      <c r="A594" s="34"/>
    </row>
    <row r="595" spans="1:1">
      <c r="A595" s="34"/>
    </row>
    <row r="596" spans="1:1">
      <c r="A596" s="34"/>
    </row>
    <row r="597" spans="1:1">
      <c r="A597" s="34"/>
    </row>
    <row r="598" spans="1:1">
      <c r="A598" s="34"/>
    </row>
    <row r="599" spans="1:1">
      <c r="A599" s="34"/>
    </row>
    <row r="600" spans="1:1">
      <c r="A600" s="34"/>
    </row>
    <row r="601" spans="1:1">
      <c r="A601" s="34"/>
    </row>
    <row r="602" spans="1:1">
      <c r="A602" s="34"/>
    </row>
    <row r="603" spans="1:1">
      <c r="A603" s="34"/>
    </row>
    <row r="604" spans="1:1">
      <c r="A604" s="34"/>
    </row>
    <row r="605" spans="1:1">
      <c r="A605" s="34"/>
    </row>
    <row r="606" spans="1:1">
      <c r="A606" s="34"/>
    </row>
    <row r="607" spans="1:1">
      <c r="A607" s="34"/>
    </row>
    <row r="608" spans="1:1">
      <c r="A608" s="34"/>
    </row>
    <row r="609" spans="1:1">
      <c r="A609" s="34"/>
    </row>
    <row r="610" spans="1:1">
      <c r="A610" s="34"/>
    </row>
    <row r="611" spans="1:1">
      <c r="A611" s="34"/>
    </row>
    <row r="612" spans="1:1">
      <c r="A612" s="34"/>
    </row>
    <row r="613" spans="1:1">
      <c r="A613" s="34"/>
    </row>
    <row r="614" spans="1:1">
      <c r="A614" s="34"/>
    </row>
    <row r="615" spans="1:1">
      <c r="A615" s="34"/>
    </row>
    <row r="616" spans="1:1">
      <c r="A616" s="34"/>
    </row>
    <row r="617" spans="1:1">
      <c r="A617" s="34"/>
    </row>
    <row r="618" spans="1:1">
      <c r="A618" s="34"/>
    </row>
    <row r="619" spans="1:1">
      <c r="A619" s="34"/>
    </row>
    <row r="620" spans="1:1">
      <c r="A620" s="34"/>
    </row>
    <row r="621" spans="1:1">
      <c r="A621" s="34"/>
    </row>
    <row r="622" spans="1:1">
      <c r="A622" s="34"/>
    </row>
    <row r="623" spans="1:1">
      <c r="A623" s="34"/>
    </row>
    <row r="624" spans="1:1">
      <c r="A624" s="34"/>
    </row>
    <row r="625" spans="1:1">
      <c r="A625" s="34"/>
    </row>
    <row r="626" spans="1:1">
      <c r="A626" s="34"/>
    </row>
    <row r="627" spans="1:1">
      <c r="A627" s="34"/>
    </row>
    <row r="628" spans="1:1">
      <c r="A628" s="34"/>
    </row>
    <row r="629" spans="1:1">
      <c r="A629" s="34"/>
    </row>
    <row r="630" spans="1:1">
      <c r="A630" s="34"/>
    </row>
    <row r="631" spans="1:1">
      <c r="A631" s="34"/>
    </row>
    <row r="632" spans="1:1">
      <c r="A632" s="34"/>
    </row>
    <row r="633" spans="1:1">
      <c r="A633" s="34"/>
    </row>
    <row r="634" spans="1:1">
      <c r="A634" s="34"/>
    </row>
    <row r="635" spans="1:1">
      <c r="A635" s="34"/>
    </row>
    <row r="636" spans="1:1">
      <c r="A636" s="34"/>
    </row>
    <row r="637" spans="1:1">
      <c r="A637" s="34"/>
    </row>
    <row r="638" spans="1:1">
      <c r="A638" s="34"/>
    </row>
    <row r="639" spans="1:1">
      <c r="A639" s="34"/>
    </row>
    <row r="640" spans="1:1">
      <c r="A640" s="34"/>
    </row>
    <row r="641" spans="1:1">
      <c r="A641" s="34"/>
    </row>
    <row r="642" spans="1:1">
      <c r="A642" s="34"/>
    </row>
    <row r="643" spans="1:1">
      <c r="A643" s="34"/>
    </row>
    <row r="644" spans="1:1">
      <c r="A644" s="34"/>
    </row>
    <row r="645" spans="1:1">
      <c r="A645" s="34"/>
    </row>
    <row r="646" spans="1:1">
      <c r="A646" s="34"/>
    </row>
    <row r="647" spans="1:1">
      <c r="A647" s="34"/>
    </row>
    <row r="648" spans="1:1">
      <c r="A648" s="34"/>
    </row>
    <row r="649" spans="1:1">
      <c r="A649" s="34"/>
    </row>
    <row r="650" spans="1:1">
      <c r="A650" s="34"/>
    </row>
    <row r="651" spans="1:1">
      <c r="A651" s="34"/>
    </row>
    <row r="652" spans="1:1">
      <c r="A652" s="34"/>
    </row>
    <row r="653" spans="1:1">
      <c r="A653" s="34"/>
    </row>
    <row r="654" spans="1:1">
      <c r="A654" s="34"/>
    </row>
    <row r="655" spans="1:1">
      <c r="A655" s="34"/>
    </row>
    <row r="656" spans="1:1">
      <c r="A656" s="34"/>
    </row>
    <row r="657" spans="1:1">
      <c r="A657" s="34"/>
    </row>
    <row r="658" spans="1:1">
      <c r="A658" s="34"/>
    </row>
    <row r="659" spans="1:1">
      <c r="A659" s="34"/>
    </row>
    <row r="660" spans="1:1">
      <c r="A660" s="34"/>
    </row>
    <row r="661" spans="1:1">
      <c r="A661" s="34"/>
    </row>
    <row r="662" spans="1:1">
      <c r="A662" s="34"/>
    </row>
    <row r="663" spans="1:1">
      <c r="A663" s="34"/>
    </row>
    <row r="664" spans="1:1">
      <c r="A664" s="34"/>
    </row>
    <row r="665" spans="1:1">
      <c r="A665" s="34"/>
    </row>
    <row r="666" spans="1:1">
      <c r="A666" s="34"/>
    </row>
    <row r="667" spans="1:1">
      <c r="A667" s="34"/>
    </row>
    <row r="668" spans="1:1">
      <c r="A668" s="34"/>
    </row>
    <row r="669" spans="1:1">
      <c r="A669" s="34"/>
    </row>
    <row r="670" spans="1:1">
      <c r="A670" s="34"/>
    </row>
    <row r="671" spans="1:1">
      <c r="A671" s="34"/>
    </row>
    <row r="672" spans="1:1">
      <c r="A672" s="34"/>
    </row>
    <row r="673" spans="1:1">
      <c r="A673" s="34"/>
    </row>
    <row r="674" spans="1:1">
      <c r="A674" s="34"/>
    </row>
    <row r="675" spans="1:1">
      <c r="A675" s="34"/>
    </row>
    <row r="676" spans="1:1">
      <c r="A676" s="34"/>
    </row>
    <row r="677" spans="1:1">
      <c r="A677" s="34"/>
    </row>
    <row r="678" spans="1:1">
      <c r="A678" s="34"/>
    </row>
    <row r="679" spans="1:1">
      <c r="A679" s="34"/>
    </row>
    <row r="680" spans="1:1">
      <c r="A680" s="34"/>
    </row>
    <row r="681" spans="1:1">
      <c r="A681" s="34"/>
    </row>
    <row r="682" spans="1:1">
      <c r="A682" s="34"/>
    </row>
    <row r="683" spans="1:1">
      <c r="A683" s="34"/>
    </row>
    <row r="684" spans="1:1">
      <c r="A684" s="34"/>
    </row>
    <row r="685" spans="1:1">
      <c r="A685" s="34"/>
    </row>
    <row r="686" spans="1:1">
      <c r="A686" s="34"/>
    </row>
    <row r="687" spans="1:1">
      <c r="A687" s="34"/>
    </row>
    <row r="688" spans="1:1">
      <c r="A688" s="34"/>
    </row>
    <row r="689" spans="1:1">
      <c r="A689" s="34"/>
    </row>
    <row r="690" spans="1:1">
      <c r="A690" s="34"/>
    </row>
    <row r="691" spans="1:1">
      <c r="A691" s="34"/>
    </row>
    <row r="692" spans="1:1">
      <c r="A692" s="34"/>
    </row>
    <row r="693" spans="1:1">
      <c r="A693" s="34"/>
    </row>
    <row r="694" spans="1:1">
      <c r="A694" s="34"/>
    </row>
    <row r="695" spans="1:1">
      <c r="A695" s="34"/>
    </row>
    <row r="696" spans="1:1">
      <c r="A696" s="34"/>
    </row>
    <row r="697" spans="1:1">
      <c r="A697" s="34"/>
    </row>
    <row r="698" spans="1:1">
      <c r="A698" s="34"/>
    </row>
    <row r="699" spans="1:1">
      <c r="A699" s="34"/>
    </row>
    <row r="700" spans="1:1">
      <c r="A700" s="34"/>
    </row>
    <row r="701" spans="1:1">
      <c r="A701" s="34"/>
    </row>
    <row r="702" spans="1:1">
      <c r="A702" s="34"/>
    </row>
    <row r="703" spans="1:1">
      <c r="A703" s="34"/>
    </row>
    <row r="704" spans="1:1">
      <c r="A704" s="34"/>
    </row>
    <row r="705" spans="1:1">
      <c r="A705" s="34"/>
    </row>
    <row r="706" spans="1:1">
      <c r="A706" s="34"/>
    </row>
    <row r="707" spans="1:1">
      <c r="A707" s="34"/>
    </row>
    <row r="708" spans="1:1">
      <c r="A708" s="34"/>
    </row>
    <row r="709" spans="1:1">
      <c r="A709" s="34"/>
    </row>
    <row r="710" spans="1:1">
      <c r="A710" s="34"/>
    </row>
    <row r="711" spans="1:1">
      <c r="A711" s="34"/>
    </row>
    <row r="712" spans="1:1">
      <c r="A712" s="34"/>
    </row>
    <row r="713" spans="1:1">
      <c r="A713" s="34"/>
    </row>
    <row r="714" spans="1:1">
      <c r="A714" s="34"/>
    </row>
    <row r="715" spans="1:1">
      <c r="A715" s="34"/>
    </row>
    <row r="716" spans="1:1">
      <c r="A716" s="34"/>
    </row>
    <row r="717" spans="1:1">
      <c r="A717" s="34"/>
    </row>
    <row r="718" spans="1:1">
      <c r="A718" s="34"/>
    </row>
    <row r="719" spans="1:1">
      <c r="A719" s="34"/>
    </row>
    <row r="720" spans="1:1">
      <c r="A720" s="34"/>
    </row>
    <row r="721" spans="1:1">
      <c r="A721" s="34"/>
    </row>
    <row r="722" spans="1:1">
      <c r="A722" s="34"/>
    </row>
    <row r="723" spans="1:1">
      <c r="A723" s="34"/>
    </row>
    <row r="724" spans="1:1">
      <c r="A724" s="34"/>
    </row>
    <row r="725" spans="1:1">
      <c r="A725" s="34"/>
    </row>
    <row r="726" spans="1:1">
      <c r="A726" s="34"/>
    </row>
    <row r="727" spans="1:1">
      <c r="A727" s="34"/>
    </row>
    <row r="728" spans="1:1">
      <c r="A728" s="34"/>
    </row>
    <row r="729" spans="1:1">
      <c r="A729" s="34"/>
    </row>
    <row r="730" spans="1:1">
      <c r="A730" s="34"/>
    </row>
    <row r="731" spans="1:1">
      <c r="A731" s="34"/>
    </row>
    <row r="732" spans="1:1">
      <c r="A732" s="34"/>
    </row>
    <row r="733" spans="1:1">
      <c r="A733" s="34"/>
    </row>
    <row r="734" spans="1:1">
      <c r="A734" s="34"/>
    </row>
    <row r="735" spans="1:1">
      <c r="A735" s="34"/>
    </row>
    <row r="736" spans="1:1">
      <c r="A736" s="34"/>
    </row>
    <row r="737" spans="1:1">
      <c r="A737" s="34"/>
    </row>
    <row r="738" spans="1:1">
      <c r="A738" s="34"/>
    </row>
    <row r="739" spans="1:1">
      <c r="A739" s="34"/>
    </row>
    <row r="740" spans="1:1">
      <c r="A740" s="34"/>
    </row>
    <row r="741" spans="1:1">
      <c r="A741" s="34"/>
    </row>
    <row r="742" spans="1:1">
      <c r="A742" s="34"/>
    </row>
    <row r="743" spans="1:1">
      <c r="A743" s="34"/>
    </row>
    <row r="744" spans="1:1">
      <c r="A744" s="34"/>
    </row>
    <row r="745" spans="1:1">
      <c r="A745" s="34"/>
    </row>
    <row r="746" spans="1:1">
      <c r="A746" s="34"/>
    </row>
    <row r="747" spans="1:1">
      <c r="A747" s="34"/>
    </row>
    <row r="748" spans="1:1">
      <c r="A748" s="34"/>
    </row>
    <row r="749" spans="1:1">
      <c r="A749" s="34"/>
    </row>
    <row r="750" spans="1:1">
      <c r="A750" s="34"/>
    </row>
    <row r="751" spans="1:1">
      <c r="A751" s="34"/>
    </row>
    <row r="752" spans="1:1">
      <c r="A752" s="34"/>
    </row>
    <row r="753" spans="1:1">
      <c r="A753" s="34"/>
    </row>
    <row r="754" spans="1:1">
      <c r="A754" s="34"/>
    </row>
    <row r="755" spans="1:1">
      <c r="A755" s="34"/>
    </row>
    <row r="756" spans="1:1">
      <c r="A756" s="34"/>
    </row>
    <row r="757" spans="1:1">
      <c r="A757" s="34"/>
    </row>
    <row r="758" spans="1:1">
      <c r="A758" s="34"/>
    </row>
    <row r="759" spans="1:1">
      <c r="A759" s="34"/>
    </row>
    <row r="760" spans="1:1">
      <c r="A760" s="34"/>
    </row>
    <row r="761" spans="1:1">
      <c r="A761" s="34"/>
    </row>
    <row r="762" spans="1:1">
      <c r="A762" s="34"/>
    </row>
    <row r="763" spans="1:1">
      <c r="A763" s="34"/>
    </row>
    <row r="764" spans="1:1">
      <c r="A764" s="34"/>
    </row>
    <row r="765" spans="1:1">
      <c r="A765" s="34"/>
    </row>
    <row r="766" spans="1:1">
      <c r="A766" s="34"/>
    </row>
    <row r="767" spans="1:1">
      <c r="A767" s="34"/>
    </row>
    <row r="768" spans="1:1">
      <c r="A768" s="34"/>
    </row>
    <row r="769" spans="1:1">
      <c r="A769" s="34"/>
    </row>
    <row r="770" spans="1:1">
      <c r="A770" s="34"/>
    </row>
    <row r="771" spans="1:1">
      <c r="A771" s="34"/>
    </row>
    <row r="772" spans="1:1">
      <c r="A772" s="34"/>
    </row>
    <row r="773" spans="1:1">
      <c r="A773" s="34"/>
    </row>
    <row r="774" spans="1:1">
      <c r="A774" s="34"/>
    </row>
    <row r="775" spans="1:1">
      <c r="A775" s="34"/>
    </row>
    <row r="776" spans="1:1">
      <c r="A776" s="34"/>
    </row>
    <row r="777" spans="1:1">
      <c r="A777" s="34"/>
    </row>
    <row r="778" spans="1:1">
      <c r="A778" s="34"/>
    </row>
    <row r="779" spans="1:1">
      <c r="A779" s="34"/>
    </row>
    <row r="780" spans="1:1">
      <c r="A780" s="34"/>
    </row>
    <row r="781" spans="1:1">
      <c r="A781" s="34"/>
    </row>
    <row r="782" spans="1:1">
      <c r="A782" s="34"/>
    </row>
    <row r="783" spans="1:1">
      <c r="A783" s="34"/>
    </row>
    <row r="784" spans="1:1">
      <c r="A784" s="34"/>
    </row>
    <row r="785" spans="1:1">
      <c r="A785" s="34"/>
    </row>
    <row r="786" spans="1:1">
      <c r="A786" s="34"/>
    </row>
    <row r="787" spans="1:1">
      <c r="A787" s="34"/>
    </row>
    <row r="788" spans="1:1">
      <c r="A788" s="34"/>
    </row>
    <row r="789" spans="1:1">
      <c r="A789" s="34"/>
    </row>
    <row r="790" spans="1:1">
      <c r="A790" s="34"/>
    </row>
    <row r="791" spans="1:1">
      <c r="A791" s="34"/>
    </row>
    <row r="792" spans="1:1">
      <c r="A792" s="34"/>
    </row>
    <row r="793" spans="1:1">
      <c r="A793" s="34"/>
    </row>
    <row r="794" spans="1:1">
      <c r="A794" s="34"/>
    </row>
    <row r="795" spans="1:1">
      <c r="A795" s="34"/>
    </row>
    <row r="796" spans="1:1">
      <c r="A796" s="34"/>
    </row>
    <row r="797" spans="1:1">
      <c r="A797" s="34"/>
    </row>
    <row r="798" spans="1:1">
      <c r="A798" s="34"/>
    </row>
    <row r="799" spans="1:1">
      <c r="A799" s="34"/>
    </row>
    <row r="800" spans="1:1">
      <c r="A800" s="34"/>
    </row>
    <row r="801" spans="1:1">
      <c r="A801" s="34"/>
    </row>
    <row r="802" spans="1:1">
      <c r="A802" s="34"/>
    </row>
    <row r="803" spans="1:1">
      <c r="A803" s="34"/>
    </row>
    <row r="804" spans="1:1">
      <c r="A804" s="34"/>
    </row>
    <row r="805" spans="1:1">
      <c r="A805" s="34"/>
    </row>
    <row r="806" spans="1:1">
      <c r="A806" s="34"/>
    </row>
    <row r="807" spans="1:1">
      <c r="A807" s="34"/>
    </row>
    <row r="808" spans="1:1">
      <c r="A808" s="34"/>
    </row>
    <row r="809" spans="1:1">
      <c r="A809" s="34"/>
    </row>
    <row r="810" spans="1:1">
      <c r="A810" s="34"/>
    </row>
    <row r="811" spans="1:1">
      <c r="A811" s="34"/>
    </row>
    <row r="812" spans="1:1">
      <c r="A812" s="34"/>
    </row>
    <row r="813" spans="1:1">
      <c r="A813" s="34"/>
    </row>
    <row r="814" spans="1:1">
      <c r="A814" s="34"/>
    </row>
    <row r="815" spans="1:1">
      <c r="A815" s="34"/>
    </row>
    <row r="816" spans="1:1">
      <c r="A816" s="34"/>
    </row>
    <row r="817" spans="1:1">
      <c r="A817" s="34"/>
    </row>
    <row r="818" spans="1:1">
      <c r="A818" s="34"/>
    </row>
    <row r="819" spans="1:1">
      <c r="A819" s="34"/>
    </row>
    <row r="820" spans="1:1">
      <c r="A820" s="34"/>
    </row>
    <row r="821" spans="1:1">
      <c r="A821" s="34"/>
    </row>
    <row r="822" spans="1:1">
      <c r="A822" s="34"/>
    </row>
    <row r="823" spans="1:1">
      <c r="A823" s="34"/>
    </row>
    <row r="824" spans="1:1">
      <c r="A824" s="34"/>
    </row>
    <row r="825" spans="1:1">
      <c r="A825" s="34"/>
    </row>
    <row r="826" spans="1:1">
      <c r="A826" s="34"/>
    </row>
    <row r="827" spans="1:1">
      <c r="A827" s="34"/>
    </row>
    <row r="828" spans="1:1">
      <c r="A828" s="34"/>
    </row>
    <row r="829" spans="1:1">
      <c r="A829" s="34"/>
    </row>
    <row r="830" spans="1:1">
      <c r="A830" s="34"/>
    </row>
    <row r="831" spans="1:1">
      <c r="A831" s="34"/>
    </row>
    <row r="832" spans="1:1">
      <c r="A832" s="34"/>
    </row>
    <row r="833" spans="1:1">
      <c r="A833" s="34"/>
    </row>
    <row r="834" spans="1:1">
      <c r="A834" s="34"/>
    </row>
    <row r="835" spans="1:1">
      <c r="A835" s="34"/>
    </row>
    <row r="836" spans="1:1">
      <c r="A836" s="34"/>
    </row>
    <row r="837" spans="1:1">
      <c r="A837" s="34"/>
    </row>
    <row r="838" spans="1:1">
      <c r="A838" s="34"/>
    </row>
    <row r="839" spans="1:1">
      <c r="A839" s="34"/>
    </row>
    <row r="840" spans="1:1">
      <c r="A840" s="34"/>
    </row>
    <row r="841" spans="1:1">
      <c r="A841" s="34"/>
    </row>
    <row r="842" spans="1:1">
      <c r="A842" s="34"/>
    </row>
    <row r="843" spans="1:1">
      <c r="A843" s="34"/>
    </row>
    <row r="844" spans="1:1">
      <c r="A844" s="34"/>
    </row>
    <row r="845" spans="1:1">
      <c r="A845" s="34"/>
    </row>
    <row r="846" spans="1:1">
      <c r="A846" s="34"/>
    </row>
    <row r="847" spans="1:1">
      <c r="A847" s="34"/>
    </row>
    <row r="848" spans="1:1">
      <c r="A848" s="34"/>
    </row>
    <row r="849" spans="1:1">
      <c r="A849" s="34"/>
    </row>
    <row r="850" spans="1:1">
      <c r="A850" s="34"/>
    </row>
    <row r="851" spans="1:1">
      <c r="A851" s="34"/>
    </row>
    <row r="852" spans="1:1">
      <c r="A852" s="34"/>
    </row>
    <row r="853" spans="1:1">
      <c r="A853" s="34"/>
    </row>
    <row r="854" spans="1:1">
      <c r="A854" s="34"/>
    </row>
    <row r="855" spans="1:1">
      <c r="A855" s="34"/>
    </row>
    <row r="856" spans="1:1">
      <c r="A856" s="34"/>
    </row>
    <row r="857" spans="1:1">
      <c r="A857" s="34"/>
    </row>
    <row r="858" spans="1:1">
      <c r="A858" s="34"/>
    </row>
    <row r="859" spans="1:1">
      <c r="A859" s="34"/>
    </row>
    <row r="860" spans="1:1">
      <c r="A860" s="34"/>
    </row>
    <row r="861" spans="1:1">
      <c r="A861" s="34"/>
    </row>
    <row r="862" spans="1:1">
      <c r="A862" s="34"/>
    </row>
    <row r="863" spans="1:1">
      <c r="A863" s="34"/>
    </row>
    <row r="864" spans="1:1">
      <c r="A864" s="34"/>
    </row>
    <row r="865" spans="1:1">
      <c r="A865" s="34"/>
    </row>
    <row r="866" spans="1:1">
      <c r="A866" s="34"/>
    </row>
    <row r="867" spans="1:1">
      <c r="A867" s="34"/>
    </row>
    <row r="868" spans="1:1">
      <c r="A868" s="34"/>
    </row>
    <row r="869" spans="1:1">
      <c r="A869" s="34"/>
    </row>
    <row r="870" spans="1:1">
      <c r="A870" s="34"/>
    </row>
    <row r="871" spans="1:1">
      <c r="A871" s="34"/>
    </row>
    <row r="872" spans="1:1">
      <c r="A872" s="34"/>
    </row>
    <row r="873" spans="1:1">
      <c r="A873" s="34"/>
    </row>
    <row r="874" spans="1:1">
      <c r="A874" s="34"/>
    </row>
    <row r="875" spans="1:1">
      <c r="A875" s="34"/>
    </row>
    <row r="876" spans="1:1">
      <c r="A876" s="34"/>
    </row>
    <row r="877" spans="1:1">
      <c r="A877" s="34"/>
    </row>
    <row r="878" spans="1:1">
      <c r="A878" s="34"/>
    </row>
    <row r="879" spans="1:1">
      <c r="A879" s="34"/>
    </row>
    <row r="880" spans="1:1">
      <c r="A880" s="34"/>
    </row>
    <row r="881" spans="1:1">
      <c r="A881" s="34"/>
    </row>
    <row r="882" spans="1:1">
      <c r="A882" s="34"/>
    </row>
    <row r="883" spans="1:1">
      <c r="A883" s="34"/>
    </row>
    <row r="884" spans="1:1">
      <c r="A884" s="34"/>
    </row>
    <row r="885" spans="1:1">
      <c r="A885" s="34"/>
    </row>
    <row r="886" spans="1:1">
      <c r="A886" s="34"/>
    </row>
    <row r="887" spans="1:1">
      <c r="A887" s="34"/>
    </row>
    <row r="888" spans="1:1">
      <c r="A888" s="34"/>
    </row>
    <row r="889" spans="1:1">
      <c r="A889" s="34"/>
    </row>
    <row r="890" spans="1:1">
      <c r="A890" s="34"/>
    </row>
    <row r="891" spans="1:1">
      <c r="A891" s="34"/>
    </row>
    <row r="892" spans="1:1">
      <c r="A892" s="34"/>
    </row>
    <row r="893" spans="1:1">
      <c r="A893" s="34"/>
    </row>
    <row r="894" spans="1:1">
      <c r="A894" s="34"/>
    </row>
    <row r="895" spans="1:1">
      <c r="A895" s="34"/>
    </row>
    <row r="896" spans="1:1">
      <c r="A896" s="34"/>
    </row>
    <row r="897" spans="1:1">
      <c r="A897" s="34"/>
    </row>
    <row r="898" spans="1:1">
      <c r="A898" s="34"/>
    </row>
    <row r="899" spans="1:1">
      <c r="A899" s="34"/>
    </row>
    <row r="900" spans="1:1">
      <c r="A900" s="34"/>
    </row>
    <row r="901" spans="1:1">
      <c r="A901" s="34"/>
    </row>
    <row r="902" spans="1:1">
      <c r="A902" s="34"/>
    </row>
    <row r="903" spans="1:1">
      <c r="A903" s="34"/>
    </row>
    <row r="904" spans="1:1">
      <c r="A904" s="34"/>
    </row>
    <row r="905" spans="1:1">
      <c r="A905" s="34"/>
    </row>
    <row r="906" spans="1:1">
      <c r="A906" s="34"/>
    </row>
    <row r="907" spans="1:1">
      <c r="A907" s="34"/>
    </row>
    <row r="908" spans="1:1">
      <c r="A908" s="34"/>
    </row>
    <row r="909" spans="1:1">
      <c r="A909" s="34"/>
    </row>
    <row r="910" spans="1:1">
      <c r="A910" s="34"/>
    </row>
    <row r="911" spans="1:1">
      <c r="A911" s="34"/>
    </row>
    <row r="912" spans="1:1">
      <c r="A912" s="34"/>
    </row>
    <row r="913" spans="1:1">
      <c r="A913" s="34"/>
    </row>
    <row r="914" spans="1:1">
      <c r="A914" s="34"/>
    </row>
    <row r="915" spans="1:1">
      <c r="A915" s="34"/>
    </row>
    <row r="916" spans="1:1">
      <c r="A916" s="34"/>
    </row>
    <row r="917" spans="1:1">
      <c r="A917" s="34"/>
    </row>
    <row r="918" spans="1:1">
      <c r="A918" s="34"/>
    </row>
    <row r="919" spans="1:1">
      <c r="A919" s="34"/>
    </row>
    <row r="920" spans="1:1">
      <c r="A920" s="34"/>
    </row>
    <row r="921" spans="1:1">
      <c r="A921" s="34"/>
    </row>
    <row r="922" spans="1:1">
      <c r="A922" s="34"/>
    </row>
    <row r="923" spans="1:1">
      <c r="A923" s="34"/>
    </row>
    <row r="924" spans="1:1">
      <c r="A924" s="34"/>
    </row>
    <row r="925" spans="1:1">
      <c r="A925" s="34"/>
    </row>
    <row r="926" spans="1:1">
      <c r="A926" s="34"/>
    </row>
    <row r="927" spans="1:1">
      <c r="A927" s="34"/>
    </row>
    <row r="928" spans="1:1">
      <c r="A928" s="34"/>
    </row>
    <row r="929" spans="1:1">
      <c r="A929" s="34"/>
    </row>
    <row r="930" spans="1:1">
      <c r="A930" s="34"/>
    </row>
    <row r="931" spans="1:1">
      <c r="A931" s="34"/>
    </row>
    <row r="932" spans="1:1">
      <c r="A932" s="34"/>
    </row>
    <row r="933" spans="1:1">
      <c r="A933" s="34"/>
    </row>
    <row r="934" spans="1:1">
      <c r="A934" s="34"/>
    </row>
    <row r="935" spans="1:1">
      <c r="A935" s="34"/>
    </row>
    <row r="936" spans="1:1">
      <c r="A936" s="34"/>
    </row>
    <row r="937" spans="1:1">
      <c r="A937" s="34"/>
    </row>
    <row r="938" spans="1:1">
      <c r="A938" s="34"/>
    </row>
  </sheetData>
  <pageMargins left="0.7" right="0.7" top="0.75" bottom="0.75" header="0.3" footer="0.3"/>
  <pageSetup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0"/>
  <sheetViews>
    <sheetView workbookViewId="0">
      <selection activeCell="A5" sqref="A5"/>
    </sheetView>
  </sheetViews>
  <sheetFormatPr defaultRowHeight="14.5"/>
  <cols>
    <col min="1" max="1" width="22.453125" customWidth="1"/>
    <col min="2" max="2" width="14.54296875" customWidth="1"/>
    <col min="4" max="4" width="14.6328125" customWidth="1"/>
  </cols>
  <sheetData>
    <row r="4" spans="1:4">
      <c r="A4" t="s">
        <v>333</v>
      </c>
      <c r="D4">
        <f>'Crew Payroll &amp; Benefits'!D4</f>
        <v>107</v>
      </c>
    </row>
    <row r="5" spans="1:4">
      <c r="A5" t="s">
        <v>1</v>
      </c>
      <c r="D5">
        <f>'Crew Payroll &amp; Benefits'!D5</f>
        <v>38</v>
      </c>
    </row>
    <row r="6" spans="1:4">
      <c r="A6" t="s">
        <v>2</v>
      </c>
      <c r="D6">
        <f>'Crew Payroll &amp; Benefits'!D6</f>
        <v>69</v>
      </c>
    </row>
    <row r="8" spans="1:4">
      <c r="A8" t="s">
        <v>315</v>
      </c>
      <c r="B8" s="10">
        <v>2500</v>
      </c>
      <c r="C8" t="s">
        <v>316</v>
      </c>
    </row>
    <row r="10" spans="1:4">
      <c r="A10" t="s">
        <v>314</v>
      </c>
      <c r="B10" s="14">
        <f>B8*D4</f>
        <v>267500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topLeftCell="A13" workbookViewId="0">
      <selection activeCell="B4" sqref="B4"/>
    </sheetView>
  </sheetViews>
  <sheetFormatPr defaultRowHeight="14.5"/>
  <cols>
    <col min="1" max="1" width="34" customWidth="1"/>
    <col min="2" max="2" width="14.453125" customWidth="1"/>
    <col min="3" max="3" width="28.08984375" customWidth="1"/>
  </cols>
  <sheetData>
    <row r="2" spans="1:3">
      <c r="B2" s="2">
        <v>2014</v>
      </c>
    </row>
    <row r="3" spans="1:3">
      <c r="B3" s="2" t="s">
        <v>344</v>
      </c>
      <c r="C3" t="s">
        <v>317</v>
      </c>
    </row>
    <row r="4" spans="1:3">
      <c r="A4" s="3" t="s">
        <v>285</v>
      </c>
      <c r="B4" s="57"/>
    </row>
    <row r="5" spans="1:3">
      <c r="B5" s="57"/>
    </row>
    <row r="6" spans="1:3">
      <c r="A6" t="s">
        <v>74</v>
      </c>
      <c r="B6" s="15">
        <f>'Admin Expenses'!D32+'Admin Expenses'!D19</f>
        <v>1792570.3812856814</v>
      </c>
    </row>
    <row r="7" spans="1:3">
      <c r="A7" t="s">
        <v>278</v>
      </c>
      <c r="B7" s="15">
        <f>'Admin Expenses'!D47</f>
        <v>10198</v>
      </c>
    </row>
    <row r="8" spans="1:3">
      <c r="A8" t="s">
        <v>280</v>
      </c>
      <c r="B8" s="15">
        <f>'Admin Expenses'!D54</f>
        <v>12481</v>
      </c>
    </row>
    <row r="9" spans="1:3">
      <c r="A9" t="s">
        <v>281</v>
      </c>
      <c r="B9" s="15">
        <f>'Admin Expenses'!D61</f>
        <v>185704</v>
      </c>
    </row>
    <row r="10" spans="1:3">
      <c r="A10" t="s">
        <v>282</v>
      </c>
      <c r="B10" s="15">
        <f>'Admin Expenses'!D69</f>
        <v>967150</v>
      </c>
    </row>
    <row r="11" spans="1:3">
      <c r="A11" t="s">
        <v>73</v>
      </c>
      <c r="B11" s="15">
        <f>'Admin Expenses'!D73</f>
        <v>460175</v>
      </c>
    </row>
    <row r="12" spans="1:3">
      <c r="A12" t="s">
        <v>283</v>
      </c>
      <c r="B12" s="15">
        <f>'Admin Expenses'!D81</f>
        <v>9543</v>
      </c>
    </row>
    <row r="13" spans="1:3">
      <c r="A13" t="s">
        <v>284</v>
      </c>
      <c r="B13" s="15">
        <f>'Admin Expenses'!D85</f>
        <v>65076</v>
      </c>
    </row>
    <row r="14" spans="1:3">
      <c r="A14" t="s">
        <v>287</v>
      </c>
      <c r="B14" s="15">
        <f>'Admin Expenses'!D96</f>
        <v>63939</v>
      </c>
    </row>
    <row r="16" spans="1:3">
      <c r="A16" t="s">
        <v>286</v>
      </c>
      <c r="B16" s="16">
        <f>SUM(B6:B15)</f>
        <v>3566836.3812856814</v>
      </c>
      <c r="C16" s="22">
        <f>($B$27*B16)*$B$32</f>
        <v>369551.49503862177</v>
      </c>
    </row>
    <row r="18" spans="1:3">
      <c r="A18" t="s">
        <v>304</v>
      </c>
      <c r="B18" s="15">
        <f>'Mktg Expenses'!F187</f>
        <v>1072201.3643646617</v>
      </c>
      <c r="C18" s="22">
        <f t="shared" ref="C18:C22" si="0">($B$27*B18)*$B$32</f>
        <v>111088.25155601524</v>
      </c>
    </row>
    <row r="19" spans="1:3">
      <c r="A19" t="s">
        <v>305</v>
      </c>
      <c r="B19" s="15">
        <f>Engineering!F268</f>
        <v>1407664</v>
      </c>
      <c r="C19" s="22">
        <f t="shared" si="0"/>
        <v>145844.74310103807</v>
      </c>
    </row>
    <row r="20" spans="1:3">
      <c r="A20" t="s">
        <v>306</v>
      </c>
      <c r="B20" s="15">
        <f>Reservations!F55</f>
        <v>1122816.6951251158</v>
      </c>
      <c r="C20" s="22">
        <f t="shared" si="0"/>
        <v>116332.38645733577</v>
      </c>
    </row>
    <row r="21" spans="1:3">
      <c r="B21" s="15"/>
      <c r="C21" s="22">
        <f t="shared" si="0"/>
        <v>0</v>
      </c>
    </row>
    <row r="22" spans="1:3">
      <c r="A22" t="s">
        <v>308</v>
      </c>
      <c r="B22" s="15">
        <f>ShoreSupport!E54</f>
        <v>221540</v>
      </c>
      <c r="C22" s="22">
        <f t="shared" si="0"/>
        <v>22953.236274142106</v>
      </c>
    </row>
    <row r="24" spans="1:3">
      <c r="A24" t="s">
        <v>265</v>
      </c>
      <c r="B24" s="16">
        <f>SUM(B16:B23)</f>
        <v>7391058.4407754596</v>
      </c>
      <c r="C24" s="16">
        <f>SUM(C16:C23)</f>
        <v>765770.11242715293</v>
      </c>
    </row>
    <row r="27" spans="1:3">
      <c r="A27" t="s">
        <v>309</v>
      </c>
      <c r="B27" s="69">
        <f>'Allocation %'!C8</f>
        <v>0.1323875383189563</v>
      </c>
      <c r="C27" t="s">
        <v>330</v>
      </c>
    </row>
    <row r="28" spans="1:3">
      <c r="A28" s="20"/>
      <c r="B28" s="21"/>
      <c r="C28" s="12"/>
    </row>
    <row r="29" spans="1:3">
      <c r="A29" s="20" t="s">
        <v>310</v>
      </c>
      <c r="B29" s="21">
        <f>B24*B27</f>
        <v>978484.03254580661</v>
      </c>
      <c r="C29" s="12"/>
    </row>
    <row r="30" spans="1:3">
      <c r="A30" s="20"/>
      <c r="B30" s="21"/>
      <c r="C30" s="12"/>
    </row>
    <row r="32" spans="1:3">
      <c r="A32" t="s">
        <v>49</v>
      </c>
      <c r="B32" s="69">
        <v>0.78260869565217395</v>
      </c>
      <c r="C32" s="69"/>
    </row>
    <row r="33" spans="1:3">
      <c r="B33" s="69"/>
      <c r="C33" s="69"/>
    </row>
    <row r="34" spans="1:3">
      <c r="A34" t="s">
        <v>50</v>
      </c>
      <c r="B34" s="69">
        <v>0.21739130434782608</v>
      </c>
      <c r="C34" s="69"/>
    </row>
    <row r="36" spans="1:3">
      <c r="A36" t="s">
        <v>311</v>
      </c>
      <c r="B36" s="70">
        <f>B29*B32</f>
        <v>765770.11242715304</v>
      </c>
    </row>
  </sheetData>
  <pageMargins left="0.7" right="0.7" top="0.75" bottom="0.75" header="0.3" footer="0.3"/>
  <pageSetup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B14" sqref="B14"/>
    </sheetView>
  </sheetViews>
  <sheetFormatPr defaultRowHeight="14.5"/>
  <cols>
    <col min="1" max="1" width="29.08984375" customWidth="1"/>
    <col min="2" max="2" width="14.90625" customWidth="1"/>
    <col min="3" max="3" width="19.54296875" customWidth="1"/>
    <col min="5" max="5" width="6.453125" customWidth="1"/>
    <col min="6" max="6" width="2.453125" customWidth="1"/>
    <col min="9" max="9" width="12.08984375" customWidth="1"/>
    <col min="10" max="10" width="13.08984375" customWidth="1"/>
  </cols>
  <sheetData>
    <row r="2" spans="1:10">
      <c r="H2" s="83" t="s">
        <v>71</v>
      </c>
      <c r="I2" s="83"/>
      <c r="J2" s="83"/>
    </row>
    <row r="3" spans="1:10">
      <c r="A3" s="12"/>
      <c r="D3" s="3">
        <v>2014</v>
      </c>
      <c r="I3" s="2">
        <v>2014</v>
      </c>
      <c r="J3" s="2">
        <v>2013</v>
      </c>
    </row>
    <row r="4" spans="1:10">
      <c r="A4" t="s">
        <v>0</v>
      </c>
      <c r="D4">
        <f>SUM(D5:D6)</f>
        <v>107</v>
      </c>
      <c r="I4" s="2" t="s">
        <v>55</v>
      </c>
      <c r="J4" s="2" t="s">
        <v>56</v>
      </c>
    </row>
    <row r="5" spans="1:10">
      <c r="A5" t="s">
        <v>1</v>
      </c>
      <c r="D5">
        <f>'Crew Payroll &amp; Benefits'!D5</f>
        <v>38</v>
      </c>
    </row>
    <row r="6" spans="1:10">
      <c r="A6" t="s">
        <v>2</v>
      </c>
      <c r="D6">
        <f>'Crew Payroll &amp; Benefits'!D6</f>
        <v>69</v>
      </c>
      <c r="H6" t="s">
        <v>57</v>
      </c>
      <c r="I6" s="30">
        <v>3.0309903225806445</v>
      </c>
      <c r="J6" s="30">
        <v>3.1300258064516129</v>
      </c>
    </row>
    <row r="7" spans="1:10">
      <c r="A7" s="12"/>
      <c r="B7" s="18"/>
      <c r="C7" s="12"/>
      <c r="H7" t="s">
        <v>69</v>
      </c>
      <c r="I7" s="30">
        <v>3.1329392857142864</v>
      </c>
      <c r="J7" s="30">
        <v>3.3806928571428578</v>
      </c>
    </row>
    <row r="8" spans="1:10">
      <c r="H8" t="s">
        <v>58</v>
      </c>
      <c r="I8" s="30">
        <v>3.1020516129032267</v>
      </c>
      <c r="J8" s="30">
        <v>3.275238709677418</v>
      </c>
    </row>
    <row r="9" spans="1:10">
      <c r="H9" t="s">
        <v>59</v>
      </c>
      <c r="I9" s="30">
        <v>3.0945933333333331</v>
      </c>
      <c r="J9" s="30">
        <v>3.1316066666666678</v>
      </c>
    </row>
    <row r="10" spans="1:10">
      <c r="A10" s="12" t="s">
        <v>28</v>
      </c>
      <c r="B10">
        <v>7</v>
      </c>
      <c r="C10" t="s">
        <v>72</v>
      </c>
      <c r="H10" t="s">
        <v>60</v>
      </c>
      <c r="I10" s="30">
        <v>3.13</v>
      </c>
      <c r="J10" s="30">
        <v>3.18</v>
      </c>
    </row>
    <row r="11" spans="1:10">
      <c r="A11" s="12" t="s">
        <v>29</v>
      </c>
      <c r="B11" s="15">
        <f>B10*140</f>
        <v>980</v>
      </c>
      <c r="H11" t="s">
        <v>61</v>
      </c>
      <c r="I11" s="30">
        <v>3.21</v>
      </c>
      <c r="J11" s="30">
        <v>3.05</v>
      </c>
    </row>
    <row r="12" spans="1:10">
      <c r="A12" s="12" t="s">
        <v>30</v>
      </c>
      <c r="B12" s="16">
        <f>B11*D4</f>
        <v>104860</v>
      </c>
      <c r="H12" t="s">
        <v>62</v>
      </c>
      <c r="I12" s="30">
        <v>3.08</v>
      </c>
      <c r="J12" s="30">
        <v>3.16</v>
      </c>
    </row>
    <row r="13" spans="1:10">
      <c r="A13" s="12" t="s">
        <v>31</v>
      </c>
      <c r="B13" s="17">
        <f>I22</f>
        <v>3.4711499999999997</v>
      </c>
      <c r="C13" s="12" t="s">
        <v>32</v>
      </c>
      <c r="H13" t="s">
        <v>63</v>
      </c>
      <c r="I13" s="30">
        <v>3.14</v>
      </c>
      <c r="J13" s="30">
        <v>3.22</v>
      </c>
    </row>
    <row r="14" spans="1:10">
      <c r="A14" s="12" t="s">
        <v>326</v>
      </c>
      <c r="B14" s="18">
        <f>B13*B12</f>
        <v>363984.78899999999</v>
      </c>
      <c r="C14" s="12"/>
      <c r="H14" t="s">
        <v>64</v>
      </c>
      <c r="I14">
        <v>3.29</v>
      </c>
      <c r="J14">
        <v>3.22</v>
      </c>
    </row>
    <row r="15" spans="1:10">
      <c r="A15" s="12"/>
      <c r="B15" s="18"/>
      <c r="C15" s="12"/>
      <c r="H15" t="s">
        <v>65</v>
      </c>
      <c r="I15">
        <v>2.79</v>
      </c>
      <c r="J15">
        <v>3.26</v>
      </c>
    </row>
    <row r="16" spans="1:10">
      <c r="A16" s="12" t="s">
        <v>33</v>
      </c>
      <c r="B16" s="18">
        <f>426572.74-4991.52+1637.1+63001.85+3443.83</f>
        <v>489663.99999999994</v>
      </c>
      <c r="C16" s="12"/>
      <c r="H16" t="s">
        <v>66</v>
      </c>
      <c r="I16">
        <v>2.69</v>
      </c>
      <c r="J16">
        <v>3.06</v>
      </c>
    </row>
    <row r="17" spans="1:10">
      <c r="A17" s="12" t="s">
        <v>34</v>
      </c>
      <c r="B17" s="18">
        <f>[1]Allocations!C8*'[1]2015'!B50</f>
        <v>383215.30434782605</v>
      </c>
      <c r="C17" s="12"/>
      <c r="H17" t="s">
        <v>67</v>
      </c>
      <c r="I17">
        <v>2.16</v>
      </c>
      <c r="J17">
        <v>3.06</v>
      </c>
    </row>
    <row r="18" spans="1:10">
      <c r="A18" s="12"/>
      <c r="B18" s="18"/>
      <c r="C18" s="12"/>
    </row>
    <row r="19" spans="1:10">
      <c r="A19" s="12" t="s">
        <v>35</v>
      </c>
      <c r="B19" s="15">
        <f>(B10*D4)*140</f>
        <v>104860</v>
      </c>
      <c r="C19" s="12" t="s">
        <v>36</v>
      </c>
      <c r="H19" t="s">
        <v>68</v>
      </c>
      <c r="I19">
        <v>2.99</v>
      </c>
      <c r="J19">
        <v>3.18</v>
      </c>
    </row>
    <row r="20" spans="1:10">
      <c r="A20" s="12" t="s">
        <v>37</v>
      </c>
      <c r="B20" s="10">
        <f>2.99*1.095</f>
        <v>3.2740500000000003</v>
      </c>
      <c r="C20" s="12" t="s">
        <v>70</v>
      </c>
    </row>
    <row r="21" spans="1:10">
      <c r="A21" s="12" t="s">
        <v>54</v>
      </c>
      <c r="B21" s="18">
        <f>B20*B19</f>
        <v>343316.88300000003</v>
      </c>
      <c r="C21" s="12"/>
      <c r="I21">
        <v>3.17</v>
      </c>
      <c r="J21" t="s">
        <v>324</v>
      </c>
    </row>
    <row r="22" spans="1:10">
      <c r="A22" s="12"/>
      <c r="B22" s="18"/>
      <c r="C22" s="12"/>
      <c r="I22">
        <f>I21*1.095</f>
        <v>3.4711499999999997</v>
      </c>
      <c r="J22" t="s">
        <v>325</v>
      </c>
    </row>
  </sheetData>
  <mergeCells count="1">
    <mergeCell ref="H2:J2"/>
  </mergeCells>
  <pageMargins left="0.7" right="0.7" top="0.75" bottom="0.75" header="0.3" footer="0.3"/>
  <pageSetup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3" workbookViewId="0">
      <selection activeCell="A2" sqref="A2"/>
    </sheetView>
  </sheetViews>
  <sheetFormatPr defaultRowHeight="14.5"/>
  <cols>
    <col min="1" max="1" width="19.6328125" customWidth="1"/>
    <col min="2" max="2" width="17" customWidth="1"/>
    <col min="3" max="3" width="18.08984375" customWidth="1"/>
    <col min="4" max="4" width="22.453125" customWidth="1"/>
    <col min="5" max="5" width="23.08984375" customWidth="1"/>
    <col min="6" max="6" width="14.54296875" customWidth="1"/>
  </cols>
  <sheetData>
    <row r="1" spans="1:6">
      <c r="A1">
        <v>2014</v>
      </c>
    </row>
    <row r="3" spans="1:6">
      <c r="D3">
        <v>2014</v>
      </c>
    </row>
    <row r="4" spans="1:6">
      <c r="A4" t="s">
        <v>0</v>
      </c>
      <c r="D4" s="3">
        <f>SUM(D5:D6)</f>
        <v>107</v>
      </c>
      <c r="E4" s="76">
        <f>SUM(E5:E6)</f>
        <v>35283</v>
      </c>
    </row>
    <row r="5" spans="1:6">
      <c r="A5" t="s">
        <v>1</v>
      </c>
      <c r="D5">
        <v>38</v>
      </c>
      <c r="E5" s="15">
        <v>13149</v>
      </c>
    </row>
    <row r="6" spans="1:6">
      <c r="A6" t="s">
        <v>2</v>
      </c>
      <c r="D6">
        <v>69</v>
      </c>
      <c r="E6" s="15">
        <v>22134</v>
      </c>
    </row>
    <row r="8" spans="1:6">
      <c r="B8" s="23"/>
      <c r="D8" s="1" t="s">
        <v>3</v>
      </c>
      <c r="E8" s="1" t="s">
        <v>4</v>
      </c>
    </row>
    <row r="9" spans="1:6">
      <c r="B9" s="23"/>
      <c r="D9" s="2"/>
      <c r="E9" s="2"/>
    </row>
    <row r="10" spans="1:6">
      <c r="A10" s="3" t="s">
        <v>5</v>
      </c>
      <c r="B10" s="24"/>
      <c r="C10" s="4" t="s">
        <v>6</v>
      </c>
    </row>
    <row r="11" spans="1:6">
      <c r="A11" t="s">
        <v>7</v>
      </c>
      <c r="B11" s="25" t="s">
        <v>8</v>
      </c>
      <c r="C11" s="5">
        <v>32</v>
      </c>
      <c r="D11" s="5">
        <v>32</v>
      </c>
      <c r="E11" s="5">
        <v>32</v>
      </c>
    </row>
    <row r="12" spans="1:6">
      <c r="A12" t="s">
        <v>9</v>
      </c>
      <c r="B12" s="25" t="s">
        <v>10</v>
      </c>
      <c r="C12" s="7">
        <v>25</v>
      </c>
      <c r="D12" s="7">
        <v>25</v>
      </c>
      <c r="E12" s="7">
        <v>25</v>
      </c>
    </row>
    <row r="13" spans="1:6">
      <c r="A13" t="s">
        <v>11</v>
      </c>
      <c r="B13" s="8" t="s">
        <v>12</v>
      </c>
      <c r="C13" s="9">
        <v>30</v>
      </c>
      <c r="D13" s="9">
        <v>30</v>
      </c>
      <c r="E13" s="9">
        <v>30</v>
      </c>
    </row>
    <row r="14" spans="1:6">
      <c r="C14" s="10"/>
      <c r="D14" s="10"/>
    </row>
    <row r="15" spans="1:6">
      <c r="A15" t="s">
        <v>13</v>
      </c>
      <c r="B15" s="8" t="s">
        <v>14</v>
      </c>
      <c r="C15" s="9">
        <v>13.6</v>
      </c>
      <c r="D15" s="9">
        <v>13.6</v>
      </c>
      <c r="E15" s="9">
        <v>13.6</v>
      </c>
    </row>
    <row r="16" spans="1:6">
      <c r="A16" t="s">
        <v>15</v>
      </c>
      <c r="B16" s="8" t="s">
        <v>16</v>
      </c>
      <c r="C16" s="11">
        <v>14.5</v>
      </c>
      <c r="D16" s="11">
        <v>14.5</v>
      </c>
      <c r="E16" s="10">
        <f>(D16+D17+D18)/3</f>
        <v>13.786666666666667</v>
      </c>
      <c r="F16" s="12" t="s">
        <v>17</v>
      </c>
    </row>
    <row r="17" spans="1:6">
      <c r="A17" t="s">
        <v>15</v>
      </c>
      <c r="B17" s="6" t="s">
        <v>18</v>
      </c>
      <c r="C17" s="9">
        <v>12.01</v>
      </c>
      <c r="D17" s="9">
        <v>12.01</v>
      </c>
      <c r="E17" s="10">
        <f>E16</f>
        <v>13.786666666666667</v>
      </c>
      <c r="F17" s="12" t="s">
        <v>17</v>
      </c>
    </row>
    <row r="18" spans="1:6">
      <c r="A18" t="s">
        <v>15</v>
      </c>
      <c r="B18" s="6" t="s">
        <v>19</v>
      </c>
      <c r="C18" s="7">
        <v>14.85</v>
      </c>
      <c r="D18" s="7">
        <v>14.85</v>
      </c>
    </row>
    <row r="22" spans="1:6">
      <c r="A22" s="12" t="s">
        <v>20</v>
      </c>
      <c r="B22">
        <v>11.5</v>
      </c>
      <c r="D22" s="84" t="s">
        <v>21</v>
      </c>
      <c r="E22" s="84"/>
    </row>
    <row r="23" spans="1:6">
      <c r="D23" s="13" t="s">
        <v>22</v>
      </c>
      <c r="E23" s="13" t="s">
        <v>4</v>
      </c>
    </row>
    <row r="24" spans="1:6">
      <c r="A24" s="3" t="s">
        <v>5</v>
      </c>
    </row>
    <row r="25" spans="1:6">
      <c r="A25" t="s">
        <v>7</v>
      </c>
      <c r="D25" s="14">
        <f t="shared" ref="D25:E27" si="0">$B$22*D11</f>
        <v>368</v>
      </c>
      <c r="E25" s="14">
        <f t="shared" si="0"/>
        <v>368</v>
      </c>
    </row>
    <row r="26" spans="1:6">
      <c r="A26" t="s">
        <v>9</v>
      </c>
      <c r="D26" s="14">
        <f t="shared" si="0"/>
        <v>287.5</v>
      </c>
      <c r="E26" s="14">
        <f t="shared" si="0"/>
        <v>287.5</v>
      </c>
    </row>
    <row r="27" spans="1:6">
      <c r="A27" t="s">
        <v>11</v>
      </c>
      <c r="D27" s="14">
        <f t="shared" si="0"/>
        <v>345</v>
      </c>
      <c r="E27" s="14">
        <f t="shared" si="0"/>
        <v>345</v>
      </c>
    </row>
    <row r="29" spans="1:6">
      <c r="A29" t="s">
        <v>13</v>
      </c>
      <c r="D29" s="14">
        <f t="shared" ref="D29:E32" si="1">$B$22*D15</f>
        <v>156.4</v>
      </c>
      <c r="E29" s="14">
        <f>$B$22*E15</f>
        <v>156.4</v>
      </c>
    </row>
    <row r="30" spans="1:6">
      <c r="A30" t="s">
        <v>15</v>
      </c>
      <c r="D30" s="14">
        <f t="shared" si="1"/>
        <v>166.75</v>
      </c>
      <c r="E30" s="14">
        <f t="shared" si="1"/>
        <v>158.54666666666668</v>
      </c>
    </row>
    <row r="31" spans="1:6">
      <c r="A31" t="s">
        <v>15</v>
      </c>
      <c r="D31" s="14">
        <f t="shared" si="1"/>
        <v>138.11500000000001</v>
      </c>
      <c r="E31" s="14">
        <f t="shared" si="1"/>
        <v>158.54666666666668</v>
      </c>
    </row>
    <row r="32" spans="1:6">
      <c r="A32" t="s">
        <v>15</v>
      </c>
      <c r="D32" s="14">
        <f t="shared" si="1"/>
        <v>170.77500000000001</v>
      </c>
      <c r="E32" s="14">
        <f t="shared" si="1"/>
        <v>0</v>
      </c>
    </row>
    <row r="34" spans="1:6">
      <c r="A34" s="12" t="s">
        <v>23</v>
      </c>
      <c r="D34" s="14">
        <f>SUM(D25:D33)</f>
        <v>1632.5400000000002</v>
      </c>
      <c r="E34" s="14">
        <f>SUM(E25:E33)</f>
        <v>1473.9933333333333</v>
      </c>
    </row>
    <row r="36" spans="1:6">
      <c r="A36" s="12" t="s">
        <v>24</v>
      </c>
      <c r="D36" s="14">
        <f>D34*D5</f>
        <v>62036.520000000004</v>
      </c>
      <c r="E36" s="14">
        <f>E34*D6</f>
        <v>101705.54</v>
      </c>
      <c r="F36" s="14">
        <f>SUM(D36:E36)</f>
        <v>163742.06</v>
      </c>
    </row>
    <row r="38" spans="1:6">
      <c r="A38" s="12" t="s">
        <v>25</v>
      </c>
      <c r="F38" s="14">
        <f>0.09*F36</f>
        <v>14736.785399999999</v>
      </c>
    </row>
    <row r="40" spans="1:6">
      <c r="A40" s="12" t="s">
        <v>26</v>
      </c>
      <c r="F40" s="14">
        <f>0.13*F36</f>
        <v>21286.467800000002</v>
      </c>
    </row>
    <row r="42" spans="1:6">
      <c r="A42" s="12" t="s">
        <v>27</v>
      </c>
      <c r="F42" s="14">
        <f>F36+F38+F40</f>
        <v>199765.3132</v>
      </c>
    </row>
    <row r="44" spans="1:6">
      <c r="A44" s="12" t="s">
        <v>52</v>
      </c>
      <c r="F44" s="14">
        <f>'Allocation %'!C21*'Crew Payroll &amp; Benefits'!F42</f>
        <v>156338.07120000001</v>
      </c>
    </row>
    <row r="45" spans="1:6">
      <c r="A45" s="12" t="s">
        <v>53</v>
      </c>
      <c r="B45" s="15"/>
      <c r="F45" s="14">
        <f>F42-F44</f>
        <v>43427.241999999998</v>
      </c>
    </row>
  </sheetData>
  <mergeCells count="1">
    <mergeCell ref="D22:E22"/>
  </mergeCells>
  <pageMargins left="0.7" right="0.7" top="0.75" bottom="0.75" header="0.3" footer="0.3"/>
  <pageSetup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6"/>
  <sheetViews>
    <sheetView workbookViewId="0">
      <selection activeCell="A29" sqref="A28:XFD29"/>
    </sheetView>
  </sheetViews>
  <sheetFormatPr defaultRowHeight="14.5"/>
  <cols>
    <col min="1" max="1" width="29" customWidth="1"/>
    <col min="2" max="2" width="16.453125" customWidth="1"/>
    <col min="3" max="3" width="14.08984375" customWidth="1"/>
    <col min="5" max="5" width="13.6328125" customWidth="1"/>
    <col min="6" max="6" width="16.54296875" customWidth="1"/>
    <col min="8" max="8" width="13" customWidth="1"/>
  </cols>
  <sheetData>
    <row r="6" spans="1:4">
      <c r="A6" s="3" t="s">
        <v>45</v>
      </c>
    </row>
    <row r="7" spans="1:4">
      <c r="A7" s="12" t="s">
        <v>38</v>
      </c>
      <c r="B7" s="15">
        <v>217279</v>
      </c>
      <c r="C7" s="19">
        <f>B7/B10</f>
        <v>0.81526604705961814</v>
      </c>
    </row>
    <row r="8" spans="1:4">
      <c r="A8" s="12" t="s">
        <v>39</v>
      </c>
      <c r="B8" s="15">
        <v>35283</v>
      </c>
      <c r="C8" s="19">
        <f>B8/B10</f>
        <v>0.1323875383189563</v>
      </c>
    </row>
    <row r="9" spans="1:4">
      <c r="A9" s="12" t="s">
        <v>329</v>
      </c>
      <c r="B9" s="15">
        <v>13951</v>
      </c>
      <c r="C9" s="19">
        <f>B9/B10</f>
        <v>5.2346414621425599E-2</v>
      </c>
    </row>
    <row r="10" spans="1:4">
      <c r="A10" s="20" t="s">
        <v>40</v>
      </c>
      <c r="B10" s="21">
        <f>SUM(B7:B9)</f>
        <v>266513</v>
      </c>
      <c r="C10" s="77">
        <f>SUM(C7:C9)</f>
        <v>1</v>
      </c>
    </row>
    <row r="14" spans="1:4" ht="18">
      <c r="A14" s="26" t="s">
        <v>46</v>
      </c>
      <c r="B14" s="26"/>
      <c r="C14" s="26"/>
      <c r="D14" s="27"/>
    </row>
    <row r="15" spans="1:4" ht="17.5">
      <c r="A15" s="28"/>
      <c r="B15" s="28"/>
      <c r="C15" s="28"/>
      <c r="D15" s="28"/>
    </row>
    <row r="16" spans="1:4" ht="17.5">
      <c r="A16" s="28"/>
      <c r="B16" s="28"/>
      <c r="C16" s="28"/>
      <c r="D16" s="28"/>
    </row>
    <row r="17" spans="1:4" ht="17.5">
      <c r="A17" s="28" t="s">
        <v>47</v>
      </c>
      <c r="B17" s="28"/>
      <c r="C17" s="28">
        <v>11.5</v>
      </c>
      <c r="D17" s="28"/>
    </row>
    <row r="18" spans="1:4" ht="17.5">
      <c r="A18" s="28"/>
      <c r="B18" s="28"/>
      <c r="C18" s="28"/>
      <c r="D18" s="28"/>
    </row>
    <row r="19" spans="1:4" ht="17.5">
      <c r="A19" s="28" t="s">
        <v>48</v>
      </c>
      <c r="B19" s="28"/>
      <c r="C19" s="28">
        <v>2.5</v>
      </c>
      <c r="D19" s="28"/>
    </row>
    <row r="20" spans="1:4" ht="17.5">
      <c r="A20" s="28"/>
      <c r="B20" s="28"/>
      <c r="C20" s="28"/>
      <c r="D20" s="28"/>
    </row>
    <row r="21" spans="1:4" ht="17.5">
      <c r="A21" s="28" t="s">
        <v>49</v>
      </c>
      <c r="B21" s="28"/>
      <c r="C21" s="28">
        <f>(C17-C19)/C17</f>
        <v>0.78260869565217395</v>
      </c>
      <c r="D21" s="28"/>
    </row>
    <row r="22" spans="1:4" ht="17.5">
      <c r="A22" s="28"/>
      <c r="B22" s="28"/>
      <c r="C22" s="28"/>
      <c r="D22" s="28"/>
    </row>
    <row r="23" spans="1:4" ht="17.5">
      <c r="A23" s="28" t="s">
        <v>50</v>
      </c>
      <c r="B23" s="28"/>
      <c r="C23" s="28">
        <f>C19/C17</f>
        <v>0.21739130434782608</v>
      </c>
      <c r="D23" s="28"/>
    </row>
    <row r="24" spans="1:4" ht="17.5">
      <c r="A24" s="28"/>
      <c r="B24" s="28"/>
      <c r="C24" s="28"/>
      <c r="D24" s="28"/>
    </row>
    <row r="25" spans="1:4" ht="17.5">
      <c r="A25" s="28" t="s">
        <v>51</v>
      </c>
      <c r="B25" s="28"/>
      <c r="C25" s="29">
        <f>SUM(C21:C23)</f>
        <v>1</v>
      </c>
      <c r="D25" s="28"/>
    </row>
    <row r="26" spans="1:4" ht="17.5">
      <c r="A26" s="28"/>
      <c r="B26" s="28"/>
      <c r="C26" s="28"/>
      <c r="D26" s="28"/>
    </row>
  </sheetData>
  <pageMargins left="0.7" right="0.7" top="0.75" bottom="0.75" header="0.3" footer="0.3"/>
  <pageSetup scale="7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14"/>
  <sheetViews>
    <sheetView workbookViewId="0">
      <selection activeCell="F19" sqref="F1:F1048576"/>
    </sheetView>
  </sheetViews>
  <sheetFormatPr defaultRowHeight="14.5"/>
  <cols>
    <col min="1" max="1" width="22.453125" customWidth="1"/>
    <col min="2" max="2" width="13.453125" customWidth="1"/>
    <col min="3" max="4" width="13.90625" customWidth="1"/>
    <col min="5" max="5" width="2.453125" customWidth="1"/>
  </cols>
  <sheetData>
    <row r="4" spans="1:4">
      <c r="A4" t="s">
        <v>322</v>
      </c>
    </row>
    <row r="5" spans="1:4">
      <c r="C5" s="46"/>
      <c r="D5" s="46"/>
    </row>
    <row r="6" spans="1:4">
      <c r="C6" s="47" t="s">
        <v>277</v>
      </c>
      <c r="D6" s="47" t="s">
        <v>328</v>
      </c>
    </row>
    <row r="7" spans="1:4">
      <c r="C7" s="36"/>
      <c r="D7" s="36"/>
    </row>
    <row r="8" spans="1:4">
      <c r="A8" s="31" t="s">
        <v>75</v>
      </c>
      <c r="B8" s="32" t="s">
        <v>76</v>
      </c>
      <c r="C8" s="15">
        <v>1501912</v>
      </c>
      <c r="D8" s="15">
        <f>C8</f>
        <v>1501912</v>
      </c>
    </row>
    <row r="9" spans="1:4">
      <c r="A9" s="31" t="s">
        <v>43</v>
      </c>
      <c r="B9" s="32" t="s">
        <v>76</v>
      </c>
      <c r="C9" s="15">
        <v>21</v>
      </c>
      <c r="D9" s="15"/>
    </row>
    <row r="10" spans="1:4">
      <c r="A10" s="31" t="s">
        <v>77</v>
      </c>
      <c r="B10" s="32" t="s">
        <v>76</v>
      </c>
      <c r="C10" s="15">
        <v>0</v>
      </c>
      <c r="D10" s="15"/>
    </row>
    <row r="11" spans="1:4">
      <c r="A11" s="33" t="s">
        <v>78</v>
      </c>
      <c r="B11" s="32" t="s">
        <v>76</v>
      </c>
      <c r="C11" s="15">
        <v>0</v>
      </c>
      <c r="D11" s="15"/>
    </row>
    <row r="12" spans="1:4">
      <c r="A12" s="34" t="s">
        <v>79</v>
      </c>
      <c r="B12" s="32" t="s">
        <v>76</v>
      </c>
      <c r="C12" s="15">
        <v>72</v>
      </c>
      <c r="D12" s="15">
        <f>C12</f>
        <v>72</v>
      </c>
    </row>
    <row r="13" spans="1:4">
      <c r="A13" s="35" t="s">
        <v>76</v>
      </c>
      <c r="B13" s="32" t="s">
        <v>76</v>
      </c>
      <c r="C13" s="49">
        <v>1502005</v>
      </c>
      <c r="D13" s="49">
        <f>SUM(D8:D12)</f>
        <v>1501984</v>
      </c>
    </row>
    <row r="14" spans="1:4">
      <c r="A14" s="35"/>
      <c r="B14" s="34"/>
      <c r="C14" s="51"/>
      <c r="D14" s="51"/>
    </row>
    <row r="15" spans="1:4">
      <c r="A15" s="34" t="s">
        <v>80</v>
      </c>
      <c r="B15" s="32" t="s">
        <v>81</v>
      </c>
      <c r="C15" s="15">
        <v>115777</v>
      </c>
      <c r="D15" s="15">
        <f>(C15/C13)*D13</f>
        <v>115775.38128568146</v>
      </c>
    </row>
    <row r="16" spans="1:4">
      <c r="A16" s="34" t="s">
        <v>82</v>
      </c>
      <c r="B16" s="32" t="s">
        <v>81</v>
      </c>
      <c r="C16" s="15">
        <v>5407</v>
      </c>
      <c r="D16" s="15"/>
    </row>
    <row r="17" spans="1:6">
      <c r="A17" s="34" t="s">
        <v>83</v>
      </c>
      <c r="B17" s="32" t="s">
        <v>81</v>
      </c>
      <c r="C17" s="15">
        <v>33925</v>
      </c>
      <c r="D17" s="15">
        <f>C17</f>
        <v>33925</v>
      </c>
    </row>
    <row r="18" spans="1:6">
      <c r="A18" s="34" t="s">
        <v>84</v>
      </c>
      <c r="B18" s="32" t="s">
        <v>81</v>
      </c>
      <c r="C18" s="15">
        <v>33785</v>
      </c>
      <c r="D18" s="15">
        <f>C18</f>
        <v>33785</v>
      </c>
    </row>
    <row r="19" spans="1:6">
      <c r="A19" s="35" t="s">
        <v>85</v>
      </c>
      <c r="B19" s="32" t="s">
        <v>81</v>
      </c>
      <c r="C19" s="52">
        <v>1690899</v>
      </c>
      <c r="D19" s="52">
        <f>SUM(D15:D18)+D13</f>
        <v>1685469.3812856814</v>
      </c>
    </row>
    <row r="20" spans="1:6">
      <c r="A20" s="34"/>
      <c r="B20" s="34"/>
      <c r="C20" s="15"/>
      <c r="D20" s="15"/>
    </row>
    <row r="21" spans="1:6">
      <c r="A21" s="34" t="s">
        <v>86</v>
      </c>
      <c r="B21" s="32" t="s">
        <v>81</v>
      </c>
      <c r="C21" s="15">
        <v>488</v>
      </c>
      <c r="D21" s="15">
        <f>C21</f>
        <v>488</v>
      </c>
    </row>
    <row r="22" spans="1:6">
      <c r="A22" s="34" t="s">
        <v>87</v>
      </c>
      <c r="B22" s="32" t="s">
        <v>81</v>
      </c>
      <c r="C22" s="15">
        <v>25951</v>
      </c>
      <c r="D22" s="15">
        <f t="shared" ref="D22:D27" si="0">C22</f>
        <v>25951</v>
      </c>
    </row>
    <row r="23" spans="1:6">
      <c r="A23" s="34" t="s">
        <v>88</v>
      </c>
      <c r="B23" s="32" t="s">
        <v>81</v>
      </c>
      <c r="C23" s="15">
        <v>14989</v>
      </c>
      <c r="D23" s="15">
        <f t="shared" si="0"/>
        <v>14989</v>
      </c>
    </row>
    <row r="24" spans="1:6">
      <c r="A24" s="34" t="s">
        <v>89</v>
      </c>
      <c r="B24" s="32" t="s">
        <v>81</v>
      </c>
      <c r="C24" s="15">
        <v>5938</v>
      </c>
      <c r="D24" s="15">
        <f t="shared" si="0"/>
        <v>5938</v>
      </c>
    </row>
    <row r="25" spans="1:6">
      <c r="A25" s="34" t="s">
        <v>90</v>
      </c>
      <c r="B25" s="32" t="s">
        <v>81</v>
      </c>
      <c r="C25" s="15">
        <v>2521</v>
      </c>
      <c r="D25" s="15">
        <f t="shared" si="0"/>
        <v>2521</v>
      </c>
    </row>
    <row r="26" spans="1:6">
      <c r="A26" s="34" t="s">
        <v>91</v>
      </c>
      <c r="B26" s="32" t="s">
        <v>81</v>
      </c>
      <c r="C26" s="15">
        <v>12778</v>
      </c>
      <c r="D26" s="15">
        <f t="shared" si="0"/>
        <v>12778</v>
      </c>
    </row>
    <row r="27" spans="1:6">
      <c r="A27" s="34" t="s">
        <v>92</v>
      </c>
      <c r="B27" s="32" t="s">
        <v>81</v>
      </c>
      <c r="C27" s="15">
        <v>5151</v>
      </c>
      <c r="D27" s="15">
        <f t="shared" si="0"/>
        <v>5151</v>
      </c>
    </row>
    <row r="28" spans="1:6">
      <c r="A28" s="34" t="s">
        <v>93</v>
      </c>
      <c r="B28" s="32" t="s">
        <v>81</v>
      </c>
      <c r="C28" s="15">
        <v>0</v>
      </c>
      <c r="D28" s="15"/>
    </row>
    <row r="29" spans="1:6">
      <c r="A29" s="34" t="s">
        <v>94</v>
      </c>
      <c r="B29" s="32" t="s">
        <v>81</v>
      </c>
      <c r="C29" s="15">
        <v>4784</v>
      </c>
      <c r="D29" s="15">
        <f t="shared" ref="D29:D31" si="1">C29</f>
        <v>4784</v>
      </c>
    </row>
    <row r="30" spans="1:6">
      <c r="A30" s="32" t="s">
        <v>95</v>
      </c>
      <c r="B30" s="32" t="s">
        <v>81</v>
      </c>
      <c r="C30" s="15">
        <v>29424</v>
      </c>
      <c r="D30" s="15">
        <f t="shared" si="1"/>
        <v>29424</v>
      </c>
    </row>
    <row r="31" spans="1:6">
      <c r="A31" s="32" t="s">
        <v>96</v>
      </c>
      <c r="B31" s="32" t="s">
        <v>81</v>
      </c>
      <c r="C31" s="15">
        <v>5077</v>
      </c>
      <c r="D31" s="15">
        <f t="shared" si="1"/>
        <v>5077</v>
      </c>
    </row>
    <row r="32" spans="1:6">
      <c r="A32" s="35" t="s">
        <v>97</v>
      </c>
      <c r="B32" s="32" t="s">
        <v>81</v>
      </c>
      <c r="C32" s="49">
        <v>107101</v>
      </c>
      <c r="D32" s="49">
        <f>SUM(D21:D31)</f>
        <v>107101</v>
      </c>
      <c r="F32" t="s">
        <v>279</v>
      </c>
    </row>
    <row r="33" spans="1:6">
      <c r="A33" s="36"/>
      <c r="B33" s="36"/>
      <c r="C33" s="53">
        <v>1798000</v>
      </c>
      <c r="D33" s="53"/>
    </row>
    <row r="34" spans="1:6">
      <c r="A34" s="34"/>
      <c r="B34" s="36"/>
      <c r="C34" s="15"/>
      <c r="D34" s="15"/>
    </row>
    <row r="35" spans="1:6">
      <c r="A35" s="34" t="s">
        <v>211</v>
      </c>
      <c r="B35" s="37" t="s">
        <v>212</v>
      </c>
      <c r="C35" s="15">
        <v>16211</v>
      </c>
      <c r="D35" s="15">
        <f>C35</f>
        <v>16211</v>
      </c>
    </row>
    <row r="36" spans="1:6">
      <c r="A36" s="34" t="s">
        <v>213</v>
      </c>
      <c r="B36" s="37" t="s">
        <v>212</v>
      </c>
      <c r="C36" s="15">
        <v>953</v>
      </c>
      <c r="D36" s="15">
        <f t="shared" ref="D36:D40" si="2">C36</f>
        <v>953</v>
      </c>
    </row>
    <row r="37" spans="1:6">
      <c r="A37" s="34" t="s">
        <v>214</v>
      </c>
      <c r="B37" s="37" t="s">
        <v>212</v>
      </c>
      <c r="C37" s="15">
        <v>4205</v>
      </c>
      <c r="D37" s="15">
        <f t="shared" si="2"/>
        <v>4205</v>
      </c>
    </row>
    <row r="38" spans="1:6">
      <c r="A38" s="34" t="s">
        <v>215</v>
      </c>
      <c r="B38" s="37" t="s">
        <v>212</v>
      </c>
      <c r="C38" s="15">
        <v>13788</v>
      </c>
      <c r="D38" s="15">
        <f t="shared" si="2"/>
        <v>13788</v>
      </c>
    </row>
    <row r="39" spans="1:6">
      <c r="A39" s="34" t="s">
        <v>216</v>
      </c>
      <c r="B39" s="37" t="s">
        <v>212</v>
      </c>
      <c r="C39" s="15">
        <v>14343</v>
      </c>
      <c r="D39" s="15">
        <f t="shared" si="2"/>
        <v>14343</v>
      </c>
    </row>
    <row r="40" spans="1:6">
      <c r="A40" s="34" t="s">
        <v>217</v>
      </c>
      <c r="B40" s="37" t="s">
        <v>212</v>
      </c>
      <c r="C40" s="15">
        <v>1</v>
      </c>
      <c r="D40" s="15">
        <f t="shared" si="2"/>
        <v>1</v>
      </c>
    </row>
    <row r="41" spans="1:6">
      <c r="A41" s="34" t="s">
        <v>218</v>
      </c>
      <c r="B41" s="37" t="s">
        <v>212</v>
      </c>
      <c r="C41" s="15">
        <v>0</v>
      </c>
      <c r="D41" s="15"/>
    </row>
    <row r="42" spans="1:6">
      <c r="A42" s="35" t="s">
        <v>219</v>
      </c>
      <c r="B42" s="37" t="s">
        <v>212</v>
      </c>
      <c r="C42" s="49">
        <v>49501</v>
      </c>
      <c r="D42" s="49">
        <f>SUM(D35:D41)</f>
        <v>49501</v>
      </c>
    </row>
    <row r="43" spans="1:6">
      <c r="A43" s="34"/>
      <c r="B43" s="36"/>
      <c r="C43" s="15"/>
      <c r="D43" s="15"/>
    </row>
    <row r="44" spans="1:6">
      <c r="A44" s="34" t="s">
        <v>220</v>
      </c>
      <c r="B44" s="37" t="s">
        <v>212</v>
      </c>
      <c r="C44" s="15">
        <v>9265</v>
      </c>
      <c r="D44" s="15"/>
    </row>
    <row r="45" spans="1:6">
      <c r="A45" s="34" t="s">
        <v>221</v>
      </c>
      <c r="B45" s="37" t="s">
        <v>212</v>
      </c>
      <c r="C45" s="15">
        <v>933</v>
      </c>
      <c r="D45" s="15"/>
    </row>
    <row r="46" spans="1:6">
      <c r="A46" s="34" t="s">
        <v>222</v>
      </c>
      <c r="B46" s="37" t="s">
        <v>212</v>
      </c>
      <c r="C46" s="15">
        <v>0</v>
      </c>
      <c r="D46" s="15"/>
    </row>
    <row r="47" spans="1:6">
      <c r="A47" s="35" t="s">
        <v>223</v>
      </c>
      <c r="B47" s="37" t="s">
        <v>212</v>
      </c>
      <c r="C47" s="49">
        <v>10198</v>
      </c>
      <c r="D47" s="49">
        <f>C47</f>
        <v>10198</v>
      </c>
      <c r="F47" t="s">
        <v>278</v>
      </c>
    </row>
    <row r="48" spans="1:6">
      <c r="A48" s="34"/>
      <c r="B48" s="36"/>
      <c r="C48" s="15"/>
      <c r="D48" s="15"/>
    </row>
    <row r="49" spans="1:6">
      <c r="A49" s="34" t="s">
        <v>224</v>
      </c>
      <c r="B49" s="37" t="s">
        <v>212</v>
      </c>
      <c r="C49" s="15">
        <v>18865</v>
      </c>
      <c r="D49" s="15"/>
    </row>
    <row r="50" spans="1:6">
      <c r="A50" s="34" t="s">
        <v>225</v>
      </c>
      <c r="B50" s="37" t="s">
        <v>212</v>
      </c>
      <c r="C50" s="15">
        <v>-12384</v>
      </c>
      <c r="D50" s="15"/>
    </row>
    <row r="51" spans="1:6">
      <c r="A51" s="34" t="s">
        <v>226</v>
      </c>
      <c r="B51" s="37" t="s">
        <v>212</v>
      </c>
      <c r="C51" s="15">
        <v>6000</v>
      </c>
      <c r="D51" s="15"/>
    </row>
    <row r="52" spans="1:6">
      <c r="A52" s="34" t="s">
        <v>227</v>
      </c>
      <c r="B52" s="37" t="s">
        <v>212</v>
      </c>
      <c r="C52" s="15">
        <v>0</v>
      </c>
      <c r="D52" s="15"/>
    </row>
    <row r="53" spans="1:6">
      <c r="A53" s="34" t="s">
        <v>228</v>
      </c>
      <c r="B53" s="37" t="s">
        <v>212</v>
      </c>
      <c r="C53" s="15">
        <v>0</v>
      </c>
      <c r="D53" s="15"/>
    </row>
    <row r="54" spans="1:6">
      <c r="A54" s="35" t="s">
        <v>229</v>
      </c>
      <c r="B54" s="37" t="s">
        <v>212</v>
      </c>
      <c r="C54" s="49">
        <v>12481</v>
      </c>
      <c r="D54" s="49">
        <f>C54</f>
        <v>12481</v>
      </c>
      <c r="F54" t="s">
        <v>280</v>
      </c>
    </row>
    <row r="55" spans="1:6">
      <c r="A55" s="34"/>
      <c r="B55" s="36"/>
      <c r="C55" s="15"/>
      <c r="D55" s="15"/>
    </row>
    <row r="56" spans="1:6">
      <c r="A56" s="34" t="s">
        <v>230</v>
      </c>
      <c r="B56" s="37" t="s">
        <v>212</v>
      </c>
      <c r="C56" s="15">
        <v>159575</v>
      </c>
      <c r="D56" s="15"/>
    </row>
    <row r="57" spans="1:6">
      <c r="A57" s="34" t="s">
        <v>231</v>
      </c>
      <c r="B57" s="37" t="s">
        <v>212</v>
      </c>
      <c r="C57" s="15">
        <v>179</v>
      </c>
      <c r="D57" s="15"/>
    </row>
    <row r="58" spans="1:6">
      <c r="A58" s="34" t="s">
        <v>232</v>
      </c>
      <c r="B58" s="37" t="s">
        <v>212</v>
      </c>
      <c r="C58" s="15">
        <v>25851</v>
      </c>
      <c r="D58" s="15"/>
    </row>
    <row r="59" spans="1:6">
      <c r="A59" s="34" t="s">
        <v>233</v>
      </c>
      <c r="B59" s="37" t="s">
        <v>212</v>
      </c>
      <c r="C59" s="15">
        <v>99</v>
      </c>
      <c r="D59" s="15"/>
    </row>
    <row r="60" spans="1:6">
      <c r="A60" s="34" t="s">
        <v>234</v>
      </c>
      <c r="B60" s="37" t="s">
        <v>212</v>
      </c>
      <c r="C60" s="15">
        <v>0</v>
      </c>
      <c r="D60" s="15"/>
    </row>
    <row r="61" spans="1:6">
      <c r="A61" s="35" t="s">
        <v>235</v>
      </c>
      <c r="B61" s="37" t="s">
        <v>212</v>
      </c>
      <c r="C61" s="49">
        <v>185704</v>
      </c>
      <c r="D61" s="49">
        <f>C61</f>
        <v>185704</v>
      </c>
      <c r="F61" t="s">
        <v>281</v>
      </c>
    </row>
    <row r="62" spans="1:6">
      <c r="A62" s="34"/>
      <c r="B62" s="36"/>
      <c r="C62" s="15"/>
      <c r="D62" s="15"/>
    </row>
    <row r="63" spans="1:6">
      <c r="A63" s="34" t="s">
        <v>236</v>
      </c>
      <c r="B63" s="37" t="s">
        <v>212</v>
      </c>
      <c r="C63" s="15">
        <v>42774</v>
      </c>
      <c r="D63" s="15"/>
    </row>
    <row r="64" spans="1:6">
      <c r="A64" s="34" t="s">
        <v>237</v>
      </c>
      <c r="B64" s="37" t="s">
        <v>212</v>
      </c>
      <c r="C64" s="15">
        <v>65066</v>
      </c>
      <c r="D64" s="15">
        <f>C64</f>
        <v>65066</v>
      </c>
    </row>
    <row r="65" spans="1:6">
      <c r="A65" s="34" t="s">
        <v>238</v>
      </c>
      <c r="B65" s="37" t="s">
        <v>212</v>
      </c>
      <c r="C65" s="15">
        <v>8635</v>
      </c>
      <c r="D65" s="15">
        <f t="shared" ref="D65:D68" si="3">C65</f>
        <v>8635</v>
      </c>
    </row>
    <row r="66" spans="1:6">
      <c r="A66" s="34" t="s">
        <v>239</v>
      </c>
      <c r="B66" s="37" t="s">
        <v>212</v>
      </c>
      <c r="C66" s="15">
        <v>628563</v>
      </c>
      <c r="D66" s="15">
        <f t="shared" si="3"/>
        <v>628563</v>
      </c>
    </row>
    <row r="67" spans="1:6">
      <c r="A67" s="34" t="s">
        <v>240</v>
      </c>
      <c r="B67" s="37" t="s">
        <v>212</v>
      </c>
      <c r="C67" s="15">
        <v>110168</v>
      </c>
      <c r="D67" s="15">
        <f t="shared" si="3"/>
        <v>110168</v>
      </c>
    </row>
    <row r="68" spans="1:6">
      <c r="A68" s="34" t="s">
        <v>241</v>
      </c>
      <c r="B68" s="37" t="s">
        <v>212</v>
      </c>
      <c r="C68" s="15">
        <v>154718</v>
      </c>
      <c r="D68" s="15">
        <f t="shared" si="3"/>
        <v>154718</v>
      </c>
    </row>
    <row r="69" spans="1:6">
      <c r="A69" s="35" t="s">
        <v>242</v>
      </c>
      <c r="B69" s="37" t="s">
        <v>212</v>
      </c>
      <c r="C69" s="49">
        <v>1009924</v>
      </c>
      <c r="D69" s="49">
        <f>SUM(D64:D68)</f>
        <v>967150</v>
      </c>
      <c r="F69" t="s">
        <v>282</v>
      </c>
    </row>
    <row r="70" spans="1:6">
      <c r="A70" s="34"/>
      <c r="B70" s="36"/>
      <c r="C70" s="15"/>
      <c r="D70" s="15"/>
    </row>
    <row r="71" spans="1:6">
      <c r="A71" s="34" t="s">
        <v>243</v>
      </c>
      <c r="B71" s="37" t="s">
        <v>212</v>
      </c>
      <c r="C71" s="15">
        <v>256887</v>
      </c>
      <c r="D71" s="15">
        <f>C71</f>
        <v>256887</v>
      </c>
    </row>
    <row r="72" spans="1:6">
      <c r="A72" s="34" t="s">
        <v>244</v>
      </c>
      <c r="B72" s="37" t="s">
        <v>212</v>
      </c>
      <c r="C72" s="15">
        <v>203288</v>
      </c>
      <c r="D72" s="15">
        <f>C72</f>
        <v>203288</v>
      </c>
    </row>
    <row r="73" spans="1:6">
      <c r="A73" s="35" t="s">
        <v>245</v>
      </c>
      <c r="B73" s="37" t="s">
        <v>212</v>
      </c>
      <c r="C73" s="49">
        <v>460175</v>
      </c>
      <c r="D73" s="49">
        <f>SUM(D71:D72)</f>
        <v>460175</v>
      </c>
      <c r="F73" t="s">
        <v>73</v>
      </c>
    </row>
    <row r="74" spans="1:6">
      <c r="A74" s="34"/>
      <c r="B74" s="36"/>
      <c r="C74" s="15"/>
      <c r="D74" s="15"/>
    </row>
    <row r="75" spans="1:6">
      <c r="A75" s="34" t="s">
        <v>246</v>
      </c>
      <c r="B75" s="37" t="s">
        <v>212</v>
      </c>
      <c r="C75" s="15">
        <v>0</v>
      </c>
      <c r="D75" s="15"/>
    </row>
    <row r="76" spans="1:6">
      <c r="A76" s="34" t="s">
        <v>247</v>
      </c>
      <c r="B76" s="37" t="s">
        <v>212</v>
      </c>
      <c r="C76" s="15">
        <v>-2360</v>
      </c>
      <c r="D76" s="15"/>
    </row>
    <row r="77" spans="1:6">
      <c r="A77" s="34" t="s">
        <v>248</v>
      </c>
      <c r="B77" s="37" t="s">
        <v>212</v>
      </c>
      <c r="C77" s="15">
        <v>0</v>
      </c>
      <c r="D77" s="15"/>
    </row>
    <row r="78" spans="1:6">
      <c r="A78" s="34" t="s">
        <v>249</v>
      </c>
      <c r="B78" s="37" t="s">
        <v>212</v>
      </c>
      <c r="C78" s="15">
        <v>364910</v>
      </c>
      <c r="D78" s="15">
        <f>C78</f>
        <v>364910</v>
      </c>
    </row>
    <row r="79" spans="1:6">
      <c r="A79" s="34" t="s">
        <v>250</v>
      </c>
      <c r="B79" s="37" t="s">
        <v>212</v>
      </c>
      <c r="C79" s="15">
        <v>0</v>
      </c>
      <c r="D79" s="15"/>
    </row>
    <row r="80" spans="1:6">
      <c r="A80" s="34" t="s">
        <v>251</v>
      </c>
      <c r="B80" s="37" t="s">
        <v>212</v>
      </c>
      <c r="C80" s="15">
        <v>31300</v>
      </c>
      <c r="D80" s="15">
        <f>C80</f>
        <v>31300</v>
      </c>
    </row>
    <row r="81" spans="1:6">
      <c r="A81" s="34" t="s">
        <v>252</v>
      </c>
      <c r="B81" s="37" t="s">
        <v>212</v>
      </c>
      <c r="C81" s="15">
        <v>9543</v>
      </c>
      <c r="D81" s="15">
        <f>C81</f>
        <v>9543</v>
      </c>
      <c r="F81" t="s">
        <v>283</v>
      </c>
    </row>
    <row r="82" spans="1:6">
      <c r="A82" s="35" t="s">
        <v>253</v>
      </c>
      <c r="B82" s="37" t="s">
        <v>212</v>
      </c>
      <c r="C82" s="49">
        <v>403393</v>
      </c>
      <c r="D82" s="49">
        <f>SUM(D76:D81)</f>
        <v>405753</v>
      </c>
    </row>
    <row r="83" spans="1:6">
      <c r="A83" s="34"/>
      <c r="B83" s="36"/>
      <c r="C83" s="15"/>
      <c r="D83" s="15"/>
    </row>
    <row r="84" spans="1:6">
      <c r="A84" s="34" t="s">
        <v>254</v>
      </c>
      <c r="B84" s="37" t="s">
        <v>212</v>
      </c>
      <c r="C84" s="15">
        <v>39828</v>
      </c>
      <c r="D84" s="15">
        <f>C84</f>
        <v>39828</v>
      </c>
    </row>
    <row r="85" spans="1:6">
      <c r="A85" s="34" t="s">
        <v>255</v>
      </c>
      <c r="B85" s="37" t="s">
        <v>212</v>
      </c>
      <c r="C85" s="15">
        <v>65076</v>
      </c>
      <c r="D85" s="15">
        <f>C85</f>
        <v>65076</v>
      </c>
      <c r="F85" t="s">
        <v>284</v>
      </c>
    </row>
    <row r="86" spans="1:6">
      <c r="A86" s="34" t="s">
        <v>256</v>
      </c>
      <c r="B86" s="37" t="s">
        <v>212</v>
      </c>
      <c r="C86" s="15">
        <v>219135</v>
      </c>
      <c r="D86" s="15"/>
    </row>
    <row r="87" spans="1:6">
      <c r="A87" s="34" t="s">
        <v>257</v>
      </c>
      <c r="B87" s="37" t="s">
        <v>212</v>
      </c>
      <c r="C87" s="15">
        <v>0</v>
      </c>
      <c r="D87" s="15"/>
    </row>
    <row r="88" spans="1:6">
      <c r="A88" s="34" t="s">
        <v>258</v>
      </c>
      <c r="B88" s="37" t="s">
        <v>212</v>
      </c>
      <c r="C88" s="15">
        <v>417</v>
      </c>
      <c r="D88" s="15"/>
    </row>
    <row r="89" spans="1:6">
      <c r="A89" s="35" t="s">
        <v>259</v>
      </c>
      <c r="B89" s="37" t="s">
        <v>212</v>
      </c>
      <c r="C89" s="49">
        <v>324456</v>
      </c>
      <c r="D89" s="49">
        <f>SUM(D84:D88)</f>
        <v>104904</v>
      </c>
    </row>
    <row r="90" spans="1:6">
      <c r="A90" s="34"/>
      <c r="B90" s="36"/>
      <c r="C90" s="15"/>
      <c r="D90" s="15"/>
    </row>
    <row r="91" spans="1:6">
      <c r="A91" s="35" t="s">
        <v>260</v>
      </c>
      <c r="B91" s="37" t="s">
        <v>212</v>
      </c>
      <c r="C91" s="15">
        <v>3042</v>
      </c>
      <c r="D91" s="15"/>
    </row>
    <row r="92" spans="1:6">
      <c r="A92" s="35" t="s">
        <v>261</v>
      </c>
      <c r="B92" s="37" t="s">
        <v>212</v>
      </c>
      <c r="C92" s="15">
        <v>764</v>
      </c>
      <c r="D92" s="15"/>
    </row>
    <row r="93" spans="1:6">
      <c r="A93" s="34"/>
      <c r="B93" s="36"/>
      <c r="C93" s="15"/>
      <c r="D93" s="15"/>
    </row>
    <row r="94" spans="1:6">
      <c r="A94" s="34" t="s">
        <v>262</v>
      </c>
      <c r="B94" s="37" t="s">
        <v>212</v>
      </c>
      <c r="C94" s="15">
        <v>38355</v>
      </c>
      <c r="D94" s="15">
        <f>C94</f>
        <v>38355</v>
      </c>
    </row>
    <row r="95" spans="1:6">
      <c r="A95" s="34" t="s">
        <v>263</v>
      </c>
      <c r="B95" s="37" t="s">
        <v>212</v>
      </c>
      <c r="C95" s="15">
        <v>25584</v>
      </c>
      <c r="D95" s="15">
        <f>C95</f>
        <v>25584</v>
      </c>
    </row>
    <row r="96" spans="1:6">
      <c r="A96" s="35" t="s">
        <v>264</v>
      </c>
      <c r="B96" s="37" t="s">
        <v>212</v>
      </c>
      <c r="C96" s="49">
        <v>63939</v>
      </c>
      <c r="D96" s="49">
        <f>C96</f>
        <v>63939</v>
      </c>
      <c r="F96" t="s">
        <v>287</v>
      </c>
    </row>
    <row r="97" spans="1:4">
      <c r="A97" s="34"/>
      <c r="B97" s="36"/>
      <c r="C97" s="15"/>
      <c r="D97" s="15"/>
    </row>
    <row r="98" spans="1:4">
      <c r="A98" s="35" t="s">
        <v>265</v>
      </c>
      <c r="B98" s="37" t="s">
        <v>212</v>
      </c>
      <c r="C98" s="48">
        <f>C19+C32+C42+C47+C54+C61+C69+C73+C82+C89+C96</f>
        <v>4317771</v>
      </c>
      <c r="D98" s="49">
        <f>D96+D89+D82+D73+D69+D61+D54+D47+D42+D32+D19</f>
        <v>4052375.3812856814</v>
      </c>
    </row>
    <row r="99" spans="1:4">
      <c r="A99" s="39"/>
      <c r="B99" s="40"/>
      <c r="D99" s="48"/>
    </row>
    <row r="100" spans="1:4">
      <c r="A100" s="39"/>
      <c r="B100" s="40"/>
      <c r="C100" s="48"/>
      <c r="D100" s="48"/>
    </row>
    <row r="101" spans="1:4">
      <c r="A101" s="41" t="s">
        <v>266</v>
      </c>
      <c r="B101" s="42" t="s">
        <v>165</v>
      </c>
      <c r="C101" s="48">
        <v>1231911</v>
      </c>
      <c r="D101" s="48"/>
    </row>
    <row r="102" spans="1:4">
      <c r="A102" s="41" t="s">
        <v>267</v>
      </c>
      <c r="B102" s="42" t="s">
        <v>165</v>
      </c>
      <c r="C102" s="48">
        <v>6506</v>
      </c>
      <c r="D102" s="48"/>
    </row>
    <row r="103" spans="1:4">
      <c r="A103" s="43" t="s">
        <v>268</v>
      </c>
      <c r="B103" s="42" t="s">
        <v>165</v>
      </c>
      <c r="C103" s="49">
        <v>1238417</v>
      </c>
      <c r="D103" s="49"/>
    </row>
    <row r="104" spans="1:4">
      <c r="A104" s="41"/>
      <c r="B104" s="42"/>
      <c r="C104" s="48"/>
      <c r="D104" s="48"/>
    </row>
    <row r="105" spans="1:4">
      <c r="A105" s="41" t="s">
        <v>269</v>
      </c>
      <c r="B105" s="42" t="s">
        <v>165</v>
      </c>
      <c r="C105" s="48">
        <v>0</v>
      </c>
      <c r="D105" s="48"/>
    </row>
    <row r="106" spans="1:4">
      <c r="A106" s="41" t="s">
        <v>270</v>
      </c>
      <c r="B106" s="42" t="s">
        <v>165</v>
      </c>
      <c r="C106" s="48">
        <v>0</v>
      </c>
      <c r="D106" s="48"/>
    </row>
    <row r="107" spans="1:4">
      <c r="A107" s="41" t="s">
        <v>271</v>
      </c>
      <c r="B107" s="42" t="s">
        <v>165</v>
      </c>
      <c r="C107" s="48">
        <v>9</v>
      </c>
      <c r="D107" s="48"/>
    </row>
    <row r="108" spans="1:4">
      <c r="A108" s="41" t="s">
        <v>272</v>
      </c>
      <c r="B108" s="42" t="s">
        <v>165</v>
      </c>
      <c r="C108" s="48">
        <v>0</v>
      </c>
      <c r="D108" s="48"/>
    </row>
    <row r="109" spans="1:4">
      <c r="A109" s="41" t="s">
        <v>273</v>
      </c>
      <c r="B109" s="42" t="s">
        <v>165</v>
      </c>
      <c r="C109" s="48">
        <v>-2876</v>
      </c>
      <c r="D109" s="48"/>
    </row>
    <row r="110" spans="1:4">
      <c r="A110" s="41" t="s">
        <v>274</v>
      </c>
      <c r="B110" s="42" t="s">
        <v>165</v>
      </c>
      <c r="C110" s="48">
        <v>0</v>
      </c>
      <c r="D110" s="48"/>
    </row>
    <row r="111" spans="1:4">
      <c r="A111" s="41" t="s">
        <v>275</v>
      </c>
      <c r="B111" s="42" t="s">
        <v>165</v>
      </c>
      <c r="C111" s="48">
        <v>0</v>
      </c>
      <c r="D111" s="48"/>
    </row>
    <row r="112" spans="1:4">
      <c r="A112" s="43" t="s">
        <v>276</v>
      </c>
      <c r="B112" s="42" t="s">
        <v>165</v>
      </c>
      <c r="C112" s="49">
        <v>-2867</v>
      </c>
      <c r="D112" s="49"/>
    </row>
    <row r="113" spans="1:4" ht="15" thickBot="1">
      <c r="A113" s="39"/>
      <c r="B113" s="40"/>
      <c r="C113" s="48"/>
      <c r="D113" s="48"/>
    </row>
    <row r="114" spans="1:4" ht="15" thickBot="1">
      <c r="A114" s="44" t="s">
        <v>44</v>
      </c>
      <c r="B114" s="45"/>
      <c r="C114" s="56">
        <f>C112+C103+C98</f>
        <v>5553321</v>
      </c>
      <c r="D114" s="56"/>
    </row>
  </sheetData>
  <pageMargins left="0.7" right="0.7" top="0.75" bottom="0.75" header="0.3" footer="0.3"/>
  <pageSetup scale="5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workbookViewId="0">
      <selection activeCell="N13" sqref="N13"/>
    </sheetView>
  </sheetViews>
  <sheetFormatPr defaultRowHeight="14.5" outlineLevelCol="1"/>
  <cols>
    <col min="2" max="2" width="28" customWidth="1"/>
    <col min="4" max="4" width="2.54296875" style="46" customWidth="1"/>
    <col min="5" max="6" width="12.90625" style="46" customWidth="1" outlineLevel="1"/>
  </cols>
  <sheetData>
    <row r="1" spans="1:6" ht="15" thickBot="1">
      <c r="A1" s="46"/>
      <c r="B1" s="58" t="s">
        <v>288</v>
      </c>
      <c r="C1" s="31"/>
    </row>
    <row r="2" spans="1:6" ht="15" thickBot="1">
      <c r="A2" s="46"/>
      <c r="B2" s="58" t="s">
        <v>289</v>
      </c>
      <c r="C2" s="59" t="s">
        <v>290</v>
      </c>
    </row>
    <row r="3" spans="1:6">
      <c r="A3" s="46"/>
      <c r="B3" s="60"/>
      <c r="C3" s="31"/>
    </row>
    <row r="4" spans="1:6">
      <c r="A4" s="46"/>
      <c r="B4" s="61"/>
      <c r="C4" s="31"/>
    </row>
    <row r="5" spans="1:6">
      <c r="A5" s="46"/>
      <c r="B5" s="31"/>
      <c r="C5" s="31"/>
    </row>
    <row r="6" spans="1:6">
      <c r="A6" s="46"/>
      <c r="B6" s="62" t="s">
        <v>291</v>
      </c>
      <c r="C6" s="62"/>
      <c r="E6" s="47" t="s">
        <v>277</v>
      </c>
      <c r="F6" s="47" t="s">
        <v>328</v>
      </c>
    </row>
    <row r="7" spans="1:6">
      <c r="A7" s="46"/>
      <c r="B7" s="31"/>
      <c r="C7" s="31"/>
      <c r="E7" s="36"/>
      <c r="F7" s="36"/>
    </row>
    <row r="8" spans="1:6">
      <c r="A8" s="46">
        <v>5205</v>
      </c>
      <c r="B8" s="31" t="s">
        <v>75</v>
      </c>
      <c r="C8" s="32" t="s">
        <v>76</v>
      </c>
      <c r="D8" s="67"/>
      <c r="E8" s="15">
        <v>390153</v>
      </c>
      <c r="F8" s="15">
        <f>E8</f>
        <v>390153</v>
      </c>
    </row>
    <row r="9" spans="1:6">
      <c r="A9" s="63">
        <v>5207</v>
      </c>
      <c r="B9" s="31" t="s">
        <v>43</v>
      </c>
      <c r="C9" s="32" t="s">
        <v>76</v>
      </c>
      <c r="D9" s="67"/>
      <c r="E9" s="15">
        <v>43860</v>
      </c>
      <c r="F9" s="15"/>
    </row>
    <row r="10" spans="1:6">
      <c r="A10" s="46"/>
      <c r="B10" s="31" t="s">
        <v>77</v>
      </c>
      <c r="C10" s="32" t="s">
        <v>76</v>
      </c>
      <c r="D10" s="67"/>
      <c r="E10" s="15">
        <v>0</v>
      </c>
      <c r="F10" s="15"/>
    </row>
    <row r="11" spans="1:6">
      <c r="A11" s="46"/>
      <c r="B11" s="33" t="s">
        <v>78</v>
      </c>
      <c r="C11" s="32" t="s">
        <v>76</v>
      </c>
      <c r="D11" s="67"/>
      <c r="E11" s="15">
        <v>0</v>
      </c>
      <c r="F11" s="15"/>
    </row>
    <row r="12" spans="1:6">
      <c r="A12" s="46"/>
      <c r="B12" s="34" t="s">
        <v>79</v>
      </c>
      <c r="C12" s="32" t="s">
        <v>76</v>
      </c>
      <c r="D12" s="67"/>
      <c r="E12" s="15">
        <v>0</v>
      </c>
      <c r="F12" s="15"/>
    </row>
    <row r="13" spans="1:6">
      <c r="A13" s="64"/>
      <c r="B13" s="35" t="s">
        <v>76</v>
      </c>
      <c r="C13" s="32" t="s">
        <v>76</v>
      </c>
      <c r="D13" s="50"/>
      <c r="E13" s="49">
        <v>434013</v>
      </c>
      <c r="F13" s="49">
        <f>SUM(F8:F12)</f>
        <v>390153</v>
      </c>
    </row>
    <row r="14" spans="1:6">
      <c r="A14" s="34"/>
      <c r="B14" s="35"/>
      <c r="C14" s="34"/>
      <c r="D14" s="68"/>
      <c r="E14" s="51"/>
      <c r="F14" s="51"/>
    </row>
    <row r="15" spans="1:6">
      <c r="A15" s="46">
        <v>5260</v>
      </c>
      <c r="B15" s="34" t="s">
        <v>80</v>
      </c>
      <c r="C15" s="32" t="s">
        <v>81</v>
      </c>
      <c r="D15" s="67"/>
      <c r="E15" s="15">
        <v>45545</v>
      </c>
      <c r="F15" s="78">
        <f>(E15/E13)*F13</f>
        <v>40942.364364661888</v>
      </c>
    </row>
    <row r="16" spans="1:6">
      <c r="A16" s="46"/>
      <c r="B16" s="34" t="s">
        <v>82</v>
      </c>
      <c r="C16" s="32" t="s">
        <v>81</v>
      </c>
      <c r="D16" s="67"/>
      <c r="E16" s="15">
        <v>0</v>
      </c>
      <c r="F16" s="15"/>
    </row>
    <row r="17" spans="1:6">
      <c r="A17" s="46">
        <v>5250</v>
      </c>
      <c r="B17" s="34" t="s">
        <v>83</v>
      </c>
      <c r="C17" s="32" t="s">
        <v>81</v>
      </c>
      <c r="D17" s="67"/>
      <c r="E17" s="15">
        <v>48688</v>
      </c>
      <c r="F17" s="15">
        <f>E17</f>
        <v>48688</v>
      </c>
    </row>
    <row r="18" spans="1:6">
      <c r="A18" s="46">
        <v>5255</v>
      </c>
      <c r="B18" s="34" t="s">
        <v>84</v>
      </c>
      <c r="C18" s="32" t="s">
        <v>81</v>
      </c>
      <c r="D18" s="67"/>
      <c r="E18" s="15">
        <v>-422</v>
      </c>
      <c r="F18" s="15">
        <f>E18</f>
        <v>-422</v>
      </c>
    </row>
    <row r="19" spans="1:6">
      <c r="A19" s="64"/>
      <c r="B19" s="35" t="s">
        <v>85</v>
      </c>
      <c r="C19" s="32" t="s">
        <v>81</v>
      </c>
      <c r="D19" s="50"/>
      <c r="E19" s="52">
        <v>527824</v>
      </c>
      <c r="F19" s="52">
        <f>SUM(F15:F18)+F13</f>
        <v>479361.36436466186</v>
      </c>
    </row>
    <row r="20" spans="1:6">
      <c r="A20" s="46"/>
      <c r="B20" s="34"/>
      <c r="C20" s="34"/>
      <c r="D20" s="67"/>
      <c r="E20" s="15"/>
      <c r="F20" s="15"/>
    </row>
    <row r="21" spans="1:6">
      <c r="A21" s="46">
        <v>5235</v>
      </c>
      <c r="B21" s="34" t="s">
        <v>86</v>
      </c>
      <c r="C21" s="32" t="s">
        <v>81</v>
      </c>
      <c r="D21" s="67"/>
      <c r="E21" s="15">
        <v>399</v>
      </c>
      <c r="F21" s="15"/>
    </row>
    <row r="22" spans="1:6">
      <c r="A22" s="46">
        <v>7165</v>
      </c>
      <c r="B22" s="34" t="s">
        <v>87</v>
      </c>
      <c r="C22" s="32" t="s">
        <v>81</v>
      </c>
      <c r="D22" s="67"/>
      <c r="E22" s="15">
        <v>5000</v>
      </c>
      <c r="F22" s="15"/>
    </row>
    <row r="23" spans="1:6">
      <c r="A23" s="46"/>
      <c r="B23" s="34" t="s">
        <v>88</v>
      </c>
      <c r="C23" s="32" t="s">
        <v>81</v>
      </c>
      <c r="D23" s="67"/>
      <c r="E23" s="15">
        <v>0</v>
      </c>
      <c r="F23" s="15"/>
    </row>
    <row r="24" spans="1:6">
      <c r="A24" s="46"/>
      <c r="B24" s="34" t="s">
        <v>89</v>
      </c>
      <c r="C24" s="32" t="s">
        <v>81</v>
      </c>
      <c r="D24" s="67"/>
      <c r="E24" s="15">
        <v>0</v>
      </c>
      <c r="F24" s="15"/>
    </row>
    <row r="25" spans="1:6">
      <c r="A25" s="46">
        <v>5270</v>
      </c>
      <c r="B25" s="34" t="s">
        <v>90</v>
      </c>
      <c r="C25" s="32" t="s">
        <v>81</v>
      </c>
      <c r="D25" s="67"/>
      <c r="E25" s="15">
        <v>1706</v>
      </c>
      <c r="F25" s="15"/>
    </row>
    <row r="26" spans="1:6">
      <c r="A26" s="46"/>
      <c r="B26" s="34" t="s">
        <v>91</v>
      </c>
      <c r="C26" s="32" t="s">
        <v>81</v>
      </c>
      <c r="D26" s="67"/>
      <c r="E26" s="15">
        <v>331</v>
      </c>
      <c r="F26" s="15"/>
    </row>
    <row r="27" spans="1:6">
      <c r="A27" s="63">
        <v>5225</v>
      </c>
      <c r="B27" s="34" t="s">
        <v>92</v>
      </c>
      <c r="C27" s="32" t="s">
        <v>81</v>
      </c>
      <c r="D27" s="67"/>
      <c r="E27" s="15">
        <v>7266</v>
      </c>
      <c r="F27" s="15"/>
    </row>
    <row r="28" spans="1:6">
      <c r="A28" s="46"/>
      <c r="B28" s="34" t="s">
        <v>93</v>
      </c>
      <c r="C28" s="32" t="s">
        <v>81</v>
      </c>
      <c r="D28" s="67"/>
      <c r="E28" s="15">
        <v>0</v>
      </c>
      <c r="F28" s="15"/>
    </row>
    <row r="29" spans="1:6">
      <c r="A29" s="46"/>
      <c r="B29" s="34" t="s">
        <v>94</v>
      </c>
      <c r="C29" s="32" t="s">
        <v>81</v>
      </c>
      <c r="D29" s="67"/>
      <c r="E29" s="15">
        <v>74</v>
      </c>
      <c r="F29" s="15"/>
    </row>
    <row r="30" spans="1:6">
      <c r="A30" s="46">
        <v>7170</v>
      </c>
      <c r="B30" s="32" t="s">
        <v>95</v>
      </c>
      <c r="C30" s="32" t="s">
        <v>81</v>
      </c>
      <c r="D30" s="67"/>
      <c r="E30" s="15">
        <v>3469</v>
      </c>
      <c r="F30" s="15"/>
    </row>
    <row r="31" spans="1:6">
      <c r="A31" s="63">
        <v>7167</v>
      </c>
      <c r="B31" s="32" t="s">
        <v>96</v>
      </c>
      <c r="C31" s="32" t="s">
        <v>81</v>
      </c>
      <c r="D31" s="67"/>
      <c r="E31" s="15">
        <v>378</v>
      </c>
      <c r="F31" s="15"/>
    </row>
    <row r="32" spans="1:6">
      <c r="A32" s="64"/>
      <c r="B32" s="35" t="s">
        <v>97</v>
      </c>
      <c r="C32" s="32" t="s">
        <v>81</v>
      </c>
      <c r="D32" s="50"/>
      <c r="E32" s="49">
        <v>18623</v>
      </c>
      <c r="F32" s="49">
        <f>E32</f>
        <v>18623</v>
      </c>
    </row>
    <row r="33" spans="1:6">
      <c r="A33" s="46"/>
      <c r="B33" s="34"/>
      <c r="C33" s="36"/>
      <c r="D33" s="67"/>
      <c r="E33" s="54">
        <v>0</v>
      </c>
      <c r="F33" s="54"/>
    </row>
    <row r="34" spans="1:6">
      <c r="A34" s="46"/>
      <c r="B34" s="35"/>
      <c r="C34" s="36"/>
      <c r="D34" s="67"/>
      <c r="E34" s="15"/>
      <c r="F34" s="15"/>
    </row>
    <row r="35" spans="1:6">
      <c r="A35" s="46"/>
      <c r="B35" s="32" t="s">
        <v>154</v>
      </c>
      <c r="C35" s="37" t="s">
        <v>155</v>
      </c>
      <c r="D35" s="67"/>
      <c r="E35" s="15">
        <v>0</v>
      </c>
      <c r="F35" s="15"/>
    </row>
    <row r="36" spans="1:6">
      <c r="A36" s="63">
        <v>6130</v>
      </c>
      <c r="B36" s="38" t="s">
        <v>156</v>
      </c>
      <c r="C36" s="37" t="s">
        <v>155</v>
      </c>
      <c r="D36" s="67"/>
      <c r="E36" s="15">
        <v>4425</v>
      </c>
      <c r="F36" s="15"/>
    </row>
    <row r="37" spans="1:6">
      <c r="A37" s="63">
        <v>6127</v>
      </c>
      <c r="B37" s="32" t="s">
        <v>157</v>
      </c>
      <c r="C37" s="37" t="s">
        <v>155</v>
      </c>
      <c r="D37" s="67"/>
      <c r="E37" s="15">
        <v>347647</v>
      </c>
      <c r="F37" s="15"/>
    </row>
    <row r="38" spans="1:6">
      <c r="A38" s="46"/>
      <c r="B38" s="32" t="s">
        <v>158</v>
      </c>
      <c r="C38" s="37" t="s">
        <v>155</v>
      </c>
      <c r="D38" s="67"/>
      <c r="E38" s="15">
        <v>0</v>
      </c>
      <c r="F38" s="15"/>
    </row>
    <row r="39" spans="1:6">
      <c r="A39" s="46">
        <v>7180</v>
      </c>
      <c r="B39" s="32" t="s">
        <v>159</v>
      </c>
      <c r="C39" s="37" t="s">
        <v>155</v>
      </c>
      <c r="D39" s="67"/>
      <c r="E39" s="15">
        <v>0</v>
      </c>
      <c r="F39" s="15"/>
    </row>
    <row r="40" spans="1:6">
      <c r="A40" s="46"/>
      <c r="B40" s="35" t="s">
        <v>160</v>
      </c>
      <c r="C40" s="37" t="s">
        <v>155</v>
      </c>
      <c r="D40" s="67"/>
      <c r="E40" s="49">
        <v>352072</v>
      </c>
      <c r="F40" s="49">
        <f>E40</f>
        <v>352072</v>
      </c>
    </row>
    <row r="41" spans="1:6">
      <c r="A41" s="46"/>
      <c r="B41" s="32"/>
      <c r="C41" s="36"/>
      <c r="D41" s="67"/>
      <c r="E41" s="15"/>
      <c r="F41" s="15"/>
    </row>
    <row r="42" spans="1:6">
      <c r="A42" s="63">
        <v>6090</v>
      </c>
      <c r="B42" s="32" t="s">
        <v>292</v>
      </c>
      <c r="C42" s="37" t="s">
        <v>155</v>
      </c>
      <c r="D42" s="67"/>
      <c r="E42" s="15">
        <v>45826</v>
      </c>
      <c r="F42" s="15">
        <f>E42</f>
        <v>45826</v>
      </c>
    </row>
    <row r="43" spans="1:6">
      <c r="A43" s="63">
        <v>6095</v>
      </c>
      <c r="B43" s="32" t="s">
        <v>162</v>
      </c>
      <c r="C43" s="37" t="s">
        <v>155</v>
      </c>
      <c r="D43" s="67"/>
      <c r="E43" s="15">
        <v>184931</v>
      </c>
      <c r="F43" s="15"/>
    </row>
    <row r="44" spans="1:6">
      <c r="A44" s="63">
        <v>6085</v>
      </c>
      <c r="B44" s="32" t="s">
        <v>163</v>
      </c>
      <c r="C44" s="37" t="s">
        <v>155</v>
      </c>
      <c r="D44" s="67"/>
      <c r="E44" s="15">
        <v>16052</v>
      </c>
      <c r="F44" s="15"/>
    </row>
    <row r="45" spans="1:6">
      <c r="A45" s="63">
        <v>6080</v>
      </c>
      <c r="B45" s="32" t="s">
        <v>164</v>
      </c>
      <c r="C45" s="37" t="s">
        <v>155</v>
      </c>
      <c r="D45" s="67"/>
      <c r="E45" s="15">
        <v>47390</v>
      </c>
      <c r="F45" s="15"/>
    </row>
    <row r="46" spans="1:6">
      <c r="A46" s="63">
        <v>6097</v>
      </c>
      <c r="B46" s="32" t="s">
        <v>293</v>
      </c>
      <c r="C46" s="37" t="s">
        <v>155</v>
      </c>
      <c r="D46" s="67"/>
      <c r="E46" s="15">
        <v>81610</v>
      </c>
      <c r="F46" s="15"/>
    </row>
    <row r="47" spans="1:6">
      <c r="A47" s="46"/>
      <c r="B47" s="35" t="s">
        <v>166</v>
      </c>
      <c r="C47" s="37" t="s">
        <v>155</v>
      </c>
      <c r="D47" s="67"/>
      <c r="E47" s="49">
        <v>375809</v>
      </c>
      <c r="F47" s="49">
        <v>0</v>
      </c>
    </row>
    <row r="48" spans="1:6">
      <c r="A48" s="46"/>
      <c r="B48" s="32"/>
      <c r="C48" s="36"/>
      <c r="D48" s="67"/>
      <c r="E48" s="15"/>
      <c r="F48" s="15"/>
    </row>
    <row r="49" spans="1:6">
      <c r="A49" s="63">
        <v>6105</v>
      </c>
      <c r="B49" s="35" t="s">
        <v>167</v>
      </c>
      <c r="C49" s="37" t="s">
        <v>155</v>
      </c>
      <c r="D49" s="67"/>
      <c r="E49" s="15">
        <v>67833</v>
      </c>
      <c r="F49" s="15">
        <f>E49</f>
        <v>67833</v>
      </c>
    </row>
    <row r="50" spans="1:6">
      <c r="A50" s="46"/>
      <c r="B50" s="32"/>
      <c r="C50" s="36"/>
      <c r="D50" s="67"/>
      <c r="E50" s="15"/>
      <c r="F50" s="15"/>
    </row>
    <row r="51" spans="1:6">
      <c r="A51" s="46"/>
      <c r="B51" s="32" t="s">
        <v>161</v>
      </c>
      <c r="C51" s="37" t="s">
        <v>155</v>
      </c>
      <c r="D51" s="67"/>
      <c r="E51" s="15">
        <v>0</v>
      </c>
      <c r="F51" s="15"/>
    </row>
    <row r="52" spans="1:6">
      <c r="A52" s="46"/>
      <c r="B52" s="32" t="s">
        <v>162</v>
      </c>
      <c r="C52" s="37" t="s">
        <v>155</v>
      </c>
      <c r="D52" s="67"/>
      <c r="E52" s="15">
        <v>0</v>
      </c>
      <c r="F52" s="15"/>
    </row>
    <row r="53" spans="1:6">
      <c r="A53" s="46"/>
      <c r="B53" s="35" t="s">
        <v>168</v>
      </c>
      <c r="C53" s="37" t="s">
        <v>155</v>
      </c>
      <c r="D53" s="67"/>
      <c r="E53" s="49">
        <v>0</v>
      </c>
      <c r="F53" s="49"/>
    </row>
    <row r="54" spans="1:6">
      <c r="A54" s="46"/>
      <c r="B54" s="32"/>
      <c r="C54" s="36"/>
      <c r="D54" s="67"/>
      <c r="E54" s="15"/>
      <c r="F54" s="15"/>
    </row>
    <row r="55" spans="1:6">
      <c r="A55" s="63">
        <v>6112</v>
      </c>
      <c r="B55" s="32" t="s">
        <v>294</v>
      </c>
      <c r="C55" s="37" t="s">
        <v>155</v>
      </c>
      <c r="D55" s="67"/>
      <c r="E55" s="15">
        <v>0</v>
      </c>
      <c r="F55" s="15"/>
    </row>
    <row r="56" spans="1:6">
      <c r="A56" s="46"/>
      <c r="B56" s="32" t="s">
        <v>161</v>
      </c>
      <c r="C56" s="37" t="s">
        <v>155</v>
      </c>
      <c r="D56" s="67"/>
      <c r="E56" s="15">
        <v>0</v>
      </c>
      <c r="F56" s="15"/>
    </row>
    <row r="57" spans="1:6">
      <c r="A57" s="46"/>
      <c r="B57" s="32" t="s">
        <v>162</v>
      </c>
      <c r="C57" s="37" t="s">
        <v>155</v>
      </c>
      <c r="D57" s="67"/>
      <c r="E57" s="15">
        <v>0</v>
      </c>
      <c r="F57" s="15"/>
    </row>
    <row r="58" spans="1:6">
      <c r="A58" s="46"/>
      <c r="B58" s="35" t="s">
        <v>170</v>
      </c>
      <c r="C58" s="37" t="s">
        <v>155</v>
      </c>
      <c r="D58" s="67"/>
      <c r="E58" s="49">
        <v>0</v>
      </c>
      <c r="F58" s="49"/>
    </row>
    <row r="59" spans="1:6">
      <c r="A59" s="46"/>
      <c r="B59" s="32"/>
      <c r="C59" s="36"/>
      <c r="D59" s="67"/>
      <c r="E59" s="15"/>
      <c r="F59" s="15"/>
    </row>
    <row r="60" spans="1:6">
      <c r="A60" s="63">
        <v>6020</v>
      </c>
      <c r="B60" s="32" t="s">
        <v>295</v>
      </c>
      <c r="C60" s="37" t="s">
        <v>155</v>
      </c>
      <c r="D60" s="67"/>
      <c r="E60" s="15">
        <v>3493</v>
      </c>
      <c r="F60" s="15">
        <f>E60</f>
        <v>3493</v>
      </c>
    </row>
    <row r="61" spans="1:6">
      <c r="A61" s="63">
        <v>6030</v>
      </c>
      <c r="B61" s="32" t="s">
        <v>162</v>
      </c>
      <c r="C61" s="37" t="s">
        <v>155</v>
      </c>
      <c r="D61" s="67"/>
      <c r="E61" s="15">
        <v>12363</v>
      </c>
      <c r="F61" s="15"/>
    </row>
    <row r="62" spans="1:6">
      <c r="A62" s="63">
        <v>6025</v>
      </c>
      <c r="B62" s="32" t="s">
        <v>171</v>
      </c>
      <c r="C62" s="37" t="s">
        <v>155</v>
      </c>
      <c r="D62" s="67"/>
      <c r="E62" s="15">
        <v>9668</v>
      </c>
      <c r="F62" s="15"/>
    </row>
    <row r="63" spans="1:6">
      <c r="A63" s="63">
        <v>6027</v>
      </c>
      <c r="B63" s="32" t="s">
        <v>172</v>
      </c>
      <c r="C63" s="37" t="s">
        <v>155</v>
      </c>
      <c r="D63" s="67"/>
      <c r="E63" s="15">
        <v>54</v>
      </c>
      <c r="F63" s="15"/>
    </row>
    <row r="64" spans="1:6">
      <c r="A64" s="63">
        <v>6032</v>
      </c>
      <c r="B64" s="32" t="s">
        <v>173</v>
      </c>
      <c r="C64" s="37" t="s">
        <v>155</v>
      </c>
      <c r="D64" s="67"/>
      <c r="E64" s="15">
        <v>18563</v>
      </c>
      <c r="F64" s="15"/>
    </row>
    <row r="65" spans="1:6">
      <c r="A65" s="46"/>
      <c r="B65" s="32" t="s">
        <v>174</v>
      </c>
      <c r="C65" s="37" t="s">
        <v>155</v>
      </c>
      <c r="D65" s="67"/>
      <c r="E65" s="15">
        <v>240</v>
      </c>
      <c r="F65" s="15"/>
    </row>
    <row r="66" spans="1:6">
      <c r="A66" s="46"/>
      <c r="B66" s="32" t="s">
        <v>175</v>
      </c>
      <c r="C66" s="37" t="s">
        <v>155</v>
      </c>
      <c r="D66" s="67"/>
      <c r="E66" s="15">
        <v>0</v>
      </c>
      <c r="F66" s="15"/>
    </row>
    <row r="67" spans="1:6">
      <c r="A67" s="46"/>
      <c r="B67" s="35" t="s">
        <v>176</v>
      </c>
      <c r="C67" s="37" t="s">
        <v>155</v>
      </c>
      <c r="D67" s="67"/>
      <c r="E67" s="49">
        <v>44381</v>
      </c>
      <c r="F67" s="49">
        <v>0</v>
      </c>
    </row>
    <row r="68" spans="1:6">
      <c r="A68" s="46"/>
      <c r="B68" s="32"/>
      <c r="C68" s="36"/>
      <c r="D68" s="67"/>
      <c r="E68" s="15"/>
      <c r="F68" s="15"/>
    </row>
    <row r="69" spans="1:6">
      <c r="A69" s="63">
        <v>6070</v>
      </c>
      <c r="B69" s="32" t="s">
        <v>177</v>
      </c>
      <c r="C69" s="37" t="s">
        <v>155</v>
      </c>
      <c r="D69" s="67"/>
      <c r="E69" s="15">
        <v>55784</v>
      </c>
      <c r="F69" s="15"/>
    </row>
    <row r="70" spans="1:6">
      <c r="A70" s="46"/>
      <c r="B70" s="32" t="s">
        <v>178</v>
      </c>
      <c r="C70" s="37" t="s">
        <v>155</v>
      </c>
      <c r="D70" s="67"/>
      <c r="E70" s="15">
        <v>0</v>
      </c>
      <c r="F70" s="15"/>
    </row>
    <row r="71" spans="1:6">
      <c r="A71" s="63">
        <v>6060</v>
      </c>
      <c r="B71" s="32" t="s">
        <v>161</v>
      </c>
      <c r="C71" s="37" t="s">
        <v>155</v>
      </c>
      <c r="D71" s="67"/>
      <c r="E71" s="15">
        <v>18960</v>
      </c>
      <c r="F71" s="15">
        <f>E71</f>
        <v>18960</v>
      </c>
    </row>
    <row r="72" spans="1:6">
      <c r="A72" s="63">
        <v>6065</v>
      </c>
      <c r="B72" s="32" t="s">
        <v>162</v>
      </c>
      <c r="C72" s="37" t="s">
        <v>155</v>
      </c>
      <c r="D72" s="67"/>
      <c r="E72" s="15">
        <v>121155</v>
      </c>
      <c r="F72" s="15"/>
    </row>
    <row r="73" spans="1:6">
      <c r="A73" s="63">
        <v>6067</v>
      </c>
      <c r="B73" s="32" t="s">
        <v>179</v>
      </c>
      <c r="C73" s="37" t="s">
        <v>155</v>
      </c>
      <c r="D73" s="67"/>
      <c r="E73" s="15">
        <v>5910</v>
      </c>
      <c r="F73" s="15"/>
    </row>
    <row r="74" spans="1:6">
      <c r="A74" s="46"/>
      <c r="B74" s="35" t="s">
        <v>180</v>
      </c>
      <c r="C74" s="37" t="s">
        <v>155</v>
      </c>
      <c r="D74" s="67"/>
      <c r="E74" s="49">
        <v>201809</v>
      </c>
      <c r="F74" s="49"/>
    </row>
    <row r="75" spans="1:6">
      <c r="A75" s="46"/>
      <c r="B75" s="32"/>
      <c r="C75" s="36"/>
      <c r="D75" s="67"/>
      <c r="E75" s="15"/>
      <c r="F75" s="15"/>
    </row>
    <row r="76" spans="1:6">
      <c r="A76" s="46"/>
      <c r="B76" s="32" t="s">
        <v>181</v>
      </c>
      <c r="C76" s="37" t="s">
        <v>155</v>
      </c>
      <c r="D76" s="67"/>
      <c r="E76" s="15">
        <v>0</v>
      </c>
      <c r="F76" s="15"/>
    </row>
    <row r="77" spans="1:6">
      <c r="A77" s="63">
        <v>6050</v>
      </c>
      <c r="B77" s="32" t="s">
        <v>182</v>
      </c>
      <c r="C77" s="37" t="s">
        <v>155</v>
      </c>
      <c r="D77" s="67"/>
      <c r="E77" s="15">
        <v>34620</v>
      </c>
      <c r="F77" s="15">
        <f>E77</f>
        <v>34620</v>
      </c>
    </row>
    <row r="78" spans="1:6">
      <c r="A78" s="63">
        <v>6005</v>
      </c>
      <c r="B78" s="32" t="s">
        <v>183</v>
      </c>
      <c r="C78" s="37" t="s">
        <v>155</v>
      </c>
      <c r="D78" s="67"/>
      <c r="E78" s="15">
        <v>11400</v>
      </c>
      <c r="F78" s="15">
        <f>E78</f>
        <v>11400</v>
      </c>
    </row>
    <row r="79" spans="1:6">
      <c r="A79" s="63">
        <v>6007</v>
      </c>
      <c r="B79" s="32" t="s">
        <v>184</v>
      </c>
      <c r="C79" s="37" t="s">
        <v>155</v>
      </c>
      <c r="D79" s="67"/>
      <c r="E79" s="15">
        <v>4292</v>
      </c>
      <c r="F79" s="15"/>
    </row>
    <row r="80" spans="1:6">
      <c r="A80" s="63">
        <v>6075</v>
      </c>
      <c r="B80" s="32" t="s">
        <v>185</v>
      </c>
      <c r="C80" s="37" t="s">
        <v>155</v>
      </c>
      <c r="D80" s="67"/>
      <c r="E80" s="15">
        <v>688</v>
      </c>
      <c r="F80" s="15">
        <f>E80</f>
        <v>688</v>
      </c>
    </row>
    <row r="81" spans="1:6">
      <c r="A81" s="46"/>
      <c r="B81" s="32" t="s">
        <v>186</v>
      </c>
      <c r="C81" s="37" t="s">
        <v>155</v>
      </c>
      <c r="D81" s="67"/>
      <c r="E81" s="15">
        <v>0</v>
      </c>
      <c r="F81" s="15"/>
    </row>
    <row r="82" spans="1:6">
      <c r="A82" s="46"/>
      <c r="B82" s="35" t="s">
        <v>187</v>
      </c>
      <c r="C82" s="37" t="s">
        <v>155</v>
      </c>
      <c r="D82" s="67"/>
      <c r="E82" s="49">
        <v>51000</v>
      </c>
      <c r="F82" s="49"/>
    </row>
    <row r="83" spans="1:6">
      <c r="A83" s="46"/>
      <c r="B83" s="34"/>
      <c r="C83" s="36"/>
      <c r="D83" s="67"/>
      <c r="E83" s="15"/>
      <c r="F83" s="15"/>
    </row>
    <row r="84" spans="1:6">
      <c r="A84" s="46"/>
      <c r="B84" s="35" t="s">
        <v>188</v>
      </c>
      <c r="C84" s="37" t="s">
        <v>155</v>
      </c>
      <c r="D84" s="67"/>
      <c r="E84" s="49">
        <v>1092904</v>
      </c>
      <c r="F84" s="49"/>
    </row>
    <row r="85" spans="1:6">
      <c r="A85" s="46"/>
      <c r="B85" s="34"/>
      <c r="C85" s="36"/>
      <c r="D85" s="67"/>
      <c r="E85" s="15"/>
      <c r="F85" s="15"/>
    </row>
    <row r="86" spans="1:6">
      <c r="A86" s="46"/>
      <c r="B86" s="34"/>
      <c r="C86" s="36"/>
      <c r="D86" s="67"/>
      <c r="E86" s="15"/>
      <c r="F86" s="15"/>
    </row>
    <row r="87" spans="1:6">
      <c r="A87" s="63">
        <v>6235</v>
      </c>
      <c r="B87" s="34" t="s">
        <v>296</v>
      </c>
      <c r="C87" s="37" t="s">
        <v>190</v>
      </c>
      <c r="D87" s="67"/>
      <c r="E87" s="15">
        <v>600</v>
      </c>
      <c r="F87" s="15">
        <f>E87</f>
        <v>600</v>
      </c>
    </row>
    <row r="88" spans="1:6">
      <c r="A88" s="46"/>
      <c r="B88" s="34" t="s">
        <v>191</v>
      </c>
      <c r="C88" s="37" t="s">
        <v>190</v>
      </c>
      <c r="D88" s="67"/>
      <c r="E88" s="15">
        <v>-3978</v>
      </c>
      <c r="F88" s="15">
        <f>E88</f>
        <v>-3978</v>
      </c>
    </row>
    <row r="89" spans="1:6">
      <c r="A89" s="63">
        <v>6210</v>
      </c>
      <c r="B89" s="34" t="s">
        <v>192</v>
      </c>
      <c r="C89" s="37" t="s">
        <v>190</v>
      </c>
      <c r="D89" s="67"/>
      <c r="E89" s="15">
        <v>465</v>
      </c>
      <c r="F89" s="15">
        <f>E89</f>
        <v>465</v>
      </c>
    </row>
    <row r="90" spans="1:6">
      <c r="A90" s="63">
        <v>6225</v>
      </c>
      <c r="B90" s="34" t="s">
        <v>193</v>
      </c>
      <c r="C90" s="37" t="s">
        <v>190</v>
      </c>
      <c r="D90" s="67"/>
      <c r="E90" s="15">
        <v>500</v>
      </c>
      <c r="F90" s="15">
        <f>E90</f>
        <v>500</v>
      </c>
    </row>
    <row r="91" spans="1:6">
      <c r="A91" s="63">
        <v>6220</v>
      </c>
      <c r="B91" s="34" t="s">
        <v>297</v>
      </c>
      <c r="C91" s="37" t="s">
        <v>190</v>
      </c>
      <c r="D91" s="67"/>
      <c r="E91" s="15">
        <v>402</v>
      </c>
      <c r="F91" s="15">
        <f>E91</f>
        <v>402</v>
      </c>
    </row>
    <row r="92" spans="1:6">
      <c r="A92" s="46"/>
      <c r="B92" s="34" t="s">
        <v>165</v>
      </c>
      <c r="C92" s="37" t="s">
        <v>190</v>
      </c>
      <c r="D92" s="67"/>
      <c r="E92" s="15">
        <v>0</v>
      </c>
      <c r="F92" s="15"/>
    </row>
    <row r="93" spans="1:6">
      <c r="A93" s="46"/>
      <c r="B93" s="35" t="s">
        <v>195</v>
      </c>
      <c r="C93" s="37" t="s">
        <v>190</v>
      </c>
      <c r="D93" s="67"/>
      <c r="E93" s="49">
        <v>-2011</v>
      </c>
      <c r="F93" s="49"/>
    </row>
    <row r="94" spans="1:6">
      <c r="A94" s="46"/>
      <c r="B94" s="34"/>
      <c r="C94" s="36"/>
      <c r="D94" s="67"/>
      <c r="E94" s="15"/>
      <c r="F94" s="15"/>
    </row>
    <row r="95" spans="1:6">
      <c r="A95" s="63">
        <v>6345</v>
      </c>
      <c r="B95" s="34" t="s">
        <v>298</v>
      </c>
      <c r="C95" s="37" t="s">
        <v>190</v>
      </c>
      <c r="D95" s="67"/>
      <c r="E95" s="15">
        <v>11351</v>
      </c>
      <c r="F95" s="15">
        <f>E95</f>
        <v>11351</v>
      </c>
    </row>
    <row r="96" spans="1:6">
      <c r="A96" s="46"/>
      <c r="B96" s="34" t="s">
        <v>191</v>
      </c>
      <c r="C96" s="37" t="s">
        <v>190</v>
      </c>
      <c r="D96" s="67"/>
      <c r="E96" s="15">
        <v>0</v>
      </c>
      <c r="F96" s="15"/>
    </row>
    <row r="97" spans="1:6">
      <c r="A97" s="46"/>
      <c r="B97" s="34" t="s">
        <v>193</v>
      </c>
      <c r="C97" s="37" t="s">
        <v>190</v>
      </c>
      <c r="D97" s="67"/>
      <c r="E97" s="15">
        <v>1593</v>
      </c>
      <c r="F97" s="15">
        <f>E97</f>
        <v>1593</v>
      </c>
    </row>
    <row r="98" spans="1:6">
      <c r="A98" s="63">
        <v>6325</v>
      </c>
      <c r="B98" s="34" t="s">
        <v>299</v>
      </c>
      <c r="C98" s="37" t="s">
        <v>190</v>
      </c>
      <c r="D98" s="67"/>
      <c r="E98" s="15">
        <v>0</v>
      </c>
      <c r="F98" s="15"/>
    </row>
    <row r="99" spans="1:6">
      <c r="A99" s="46"/>
      <c r="B99" s="35" t="s">
        <v>197</v>
      </c>
      <c r="C99" s="37" t="s">
        <v>190</v>
      </c>
      <c r="D99" s="67"/>
      <c r="E99" s="49">
        <v>12944</v>
      </c>
      <c r="F99" s="49"/>
    </row>
    <row r="100" spans="1:6">
      <c r="A100" s="46"/>
      <c r="B100" s="34"/>
      <c r="C100" s="36"/>
      <c r="D100" s="67"/>
      <c r="E100" s="15"/>
      <c r="F100" s="15"/>
    </row>
    <row r="101" spans="1:6">
      <c r="A101" s="63">
        <v>6450</v>
      </c>
      <c r="B101" s="34" t="s">
        <v>300</v>
      </c>
      <c r="C101" s="37" t="s">
        <v>190</v>
      </c>
      <c r="D101" s="67"/>
      <c r="E101" s="15">
        <v>168</v>
      </c>
      <c r="F101" s="15">
        <f>E101</f>
        <v>168</v>
      </c>
    </row>
    <row r="102" spans="1:6">
      <c r="A102" s="63">
        <v>6452</v>
      </c>
      <c r="B102" s="34" t="s">
        <v>199</v>
      </c>
      <c r="C102" s="37" t="s">
        <v>190</v>
      </c>
      <c r="D102" s="67"/>
      <c r="E102" s="15">
        <v>4625</v>
      </c>
      <c r="F102" s="15">
        <f t="shared" ref="F102:F106" si="0">E102</f>
        <v>4625</v>
      </c>
    </row>
    <row r="103" spans="1:6">
      <c r="A103" s="63">
        <v>6405</v>
      </c>
      <c r="B103" s="34" t="s">
        <v>191</v>
      </c>
      <c r="C103" s="37" t="s">
        <v>190</v>
      </c>
      <c r="D103" s="67"/>
      <c r="E103" s="15">
        <v>2250</v>
      </c>
      <c r="F103" s="15">
        <f t="shared" si="0"/>
        <v>2250</v>
      </c>
    </row>
    <row r="104" spans="1:6">
      <c r="A104" s="63">
        <v>6415</v>
      </c>
      <c r="B104" s="34" t="s">
        <v>192</v>
      </c>
      <c r="C104" s="37" t="s">
        <v>190</v>
      </c>
      <c r="D104" s="67"/>
      <c r="E104" s="15">
        <v>717</v>
      </c>
      <c r="F104" s="15">
        <f t="shared" si="0"/>
        <v>717</v>
      </c>
    </row>
    <row r="105" spans="1:6">
      <c r="A105" s="63">
        <v>6420</v>
      </c>
      <c r="B105" s="34" t="s">
        <v>186</v>
      </c>
      <c r="C105" s="37" t="s">
        <v>190</v>
      </c>
      <c r="D105" s="67"/>
      <c r="E105" s="15">
        <v>4836</v>
      </c>
      <c r="F105" s="15">
        <f t="shared" si="0"/>
        <v>4836</v>
      </c>
    </row>
    <row r="106" spans="1:6">
      <c r="A106" s="63">
        <v>6410</v>
      </c>
      <c r="B106" s="34" t="s">
        <v>94</v>
      </c>
      <c r="C106" s="37" t="s">
        <v>190</v>
      </c>
      <c r="D106" s="67"/>
      <c r="E106" s="15">
        <v>6</v>
      </c>
      <c r="F106" s="15">
        <f t="shared" si="0"/>
        <v>6</v>
      </c>
    </row>
    <row r="107" spans="1:6">
      <c r="A107" s="63">
        <v>6440</v>
      </c>
      <c r="B107" s="34" t="s">
        <v>200</v>
      </c>
      <c r="C107" s="37" t="s">
        <v>190</v>
      </c>
      <c r="D107" s="67"/>
      <c r="E107" s="15">
        <v>0</v>
      </c>
      <c r="F107" s="15"/>
    </row>
    <row r="108" spans="1:6">
      <c r="A108" s="63">
        <v>6445</v>
      </c>
      <c r="B108" s="34" t="s">
        <v>201</v>
      </c>
      <c r="C108" s="37" t="s">
        <v>190</v>
      </c>
      <c r="D108" s="67"/>
      <c r="E108" s="15">
        <v>112</v>
      </c>
      <c r="F108" s="15">
        <f t="shared" ref="F108:F111" si="1">E108</f>
        <v>112</v>
      </c>
    </row>
    <row r="109" spans="1:6">
      <c r="A109" s="63">
        <v>6425</v>
      </c>
      <c r="B109" s="34" t="s">
        <v>202</v>
      </c>
      <c r="C109" s="37" t="s">
        <v>190</v>
      </c>
      <c r="D109" s="67"/>
      <c r="E109" s="15">
        <v>91</v>
      </c>
      <c r="F109" s="15">
        <f t="shared" si="1"/>
        <v>91</v>
      </c>
    </row>
    <row r="110" spans="1:6">
      <c r="A110" s="63">
        <v>6435</v>
      </c>
      <c r="B110" s="34" t="s">
        <v>301</v>
      </c>
      <c r="C110" s="37" t="s">
        <v>190</v>
      </c>
      <c r="D110" s="67"/>
      <c r="E110" s="15">
        <v>2460</v>
      </c>
      <c r="F110" s="15">
        <f t="shared" si="1"/>
        <v>2460</v>
      </c>
    </row>
    <row r="111" spans="1:6">
      <c r="A111" s="46"/>
      <c r="B111" s="34" t="s">
        <v>204</v>
      </c>
      <c r="C111" s="37" t="s">
        <v>190</v>
      </c>
      <c r="D111" s="67"/>
      <c r="E111" s="15">
        <v>48</v>
      </c>
      <c r="F111" s="15">
        <f t="shared" si="1"/>
        <v>48</v>
      </c>
    </row>
    <row r="112" spans="1:6">
      <c r="A112" s="46"/>
      <c r="B112" s="35" t="s">
        <v>205</v>
      </c>
      <c r="C112" s="37" t="s">
        <v>190</v>
      </c>
      <c r="D112" s="67"/>
      <c r="E112" s="49">
        <v>15313</v>
      </c>
      <c r="F112" s="49"/>
    </row>
    <row r="113" spans="1:6">
      <c r="A113" s="46"/>
      <c r="B113" s="34"/>
      <c r="C113" s="36"/>
      <c r="D113" s="67"/>
      <c r="E113" s="15"/>
      <c r="F113" s="15"/>
    </row>
    <row r="114" spans="1:6">
      <c r="A114" s="63">
        <v>6525</v>
      </c>
      <c r="B114" s="34" t="s">
        <v>302</v>
      </c>
      <c r="C114" s="37" t="s">
        <v>190</v>
      </c>
      <c r="D114" s="67"/>
      <c r="E114" s="15">
        <v>1960</v>
      </c>
      <c r="F114" s="15">
        <f>E114</f>
        <v>1960</v>
      </c>
    </row>
    <row r="115" spans="1:6">
      <c r="A115" s="63">
        <v>6520</v>
      </c>
      <c r="B115" s="34" t="s">
        <v>165</v>
      </c>
      <c r="C115" s="37" t="s">
        <v>190</v>
      </c>
      <c r="D115" s="67"/>
      <c r="E115" s="15">
        <v>75</v>
      </c>
      <c r="F115" s="15">
        <f>E115</f>
        <v>75</v>
      </c>
    </row>
    <row r="116" spans="1:6">
      <c r="A116" s="63">
        <v>6515</v>
      </c>
      <c r="B116" s="34" t="s">
        <v>207</v>
      </c>
      <c r="C116" s="37" t="s">
        <v>190</v>
      </c>
      <c r="D116" s="67"/>
      <c r="E116" s="15">
        <v>0</v>
      </c>
      <c r="F116" s="15"/>
    </row>
    <row r="117" spans="1:6">
      <c r="A117" s="46"/>
      <c r="B117" s="35" t="s">
        <v>208</v>
      </c>
      <c r="C117" s="37" t="s">
        <v>190</v>
      </c>
      <c r="D117" s="67"/>
      <c r="E117" s="49">
        <v>2035</v>
      </c>
      <c r="F117" s="49"/>
    </row>
    <row r="118" spans="1:6">
      <c r="A118" s="46"/>
      <c r="B118" s="34"/>
      <c r="C118" s="36"/>
      <c r="D118" s="67"/>
      <c r="E118" s="15"/>
      <c r="F118" s="15"/>
    </row>
    <row r="119" spans="1:6">
      <c r="A119" s="46"/>
      <c r="B119" s="35" t="s">
        <v>209</v>
      </c>
      <c r="C119" s="37" t="s">
        <v>190</v>
      </c>
      <c r="D119" s="67"/>
      <c r="E119" s="15">
        <v>107</v>
      </c>
      <c r="F119" s="15"/>
    </row>
    <row r="120" spans="1:6">
      <c r="A120" s="46"/>
      <c r="B120" s="34"/>
      <c r="C120" s="36"/>
      <c r="D120" s="67"/>
      <c r="E120" s="15"/>
      <c r="F120" s="15"/>
    </row>
    <row r="121" spans="1:6">
      <c r="A121" s="46"/>
      <c r="B121" s="35" t="s">
        <v>210</v>
      </c>
      <c r="C121" s="37" t="s">
        <v>190</v>
      </c>
      <c r="D121" s="67"/>
      <c r="E121" s="49">
        <v>28388</v>
      </c>
      <c r="F121" s="49"/>
    </row>
    <row r="122" spans="1:6">
      <c r="A122" s="46"/>
      <c r="B122" s="34"/>
      <c r="C122" s="36"/>
      <c r="D122" s="67"/>
      <c r="E122" s="55">
        <v>1121292</v>
      </c>
      <c r="F122" s="55"/>
    </row>
    <row r="123" spans="1:6">
      <c r="A123" s="46"/>
      <c r="B123" s="34"/>
      <c r="C123" s="36"/>
      <c r="D123" s="67"/>
      <c r="E123" s="15"/>
      <c r="F123" s="15"/>
    </row>
    <row r="124" spans="1:6">
      <c r="A124" s="63">
        <v>7105</v>
      </c>
      <c r="B124" s="34" t="s">
        <v>211</v>
      </c>
      <c r="C124" s="37" t="s">
        <v>212</v>
      </c>
      <c r="D124" s="67"/>
      <c r="E124" s="15">
        <v>3165</v>
      </c>
      <c r="F124" s="15">
        <f>E124</f>
        <v>3165</v>
      </c>
    </row>
    <row r="125" spans="1:6">
      <c r="A125" s="46"/>
      <c r="B125" s="34" t="s">
        <v>213</v>
      </c>
      <c r="C125" s="37" t="s">
        <v>212</v>
      </c>
      <c r="D125" s="67"/>
      <c r="E125" s="15">
        <v>30</v>
      </c>
      <c r="F125" s="15">
        <f t="shared" ref="F125:F126" si="2">E125</f>
        <v>30</v>
      </c>
    </row>
    <row r="126" spans="1:6">
      <c r="A126" s="63">
        <v>7100</v>
      </c>
      <c r="B126" s="34" t="s">
        <v>214</v>
      </c>
      <c r="C126" s="37" t="s">
        <v>212</v>
      </c>
      <c r="D126" s="67"/>
      <c r="E126" s="15">
        <v>1376</v>
      </c>
      <c r="F126" s="15">
        <f t="shared" si="2"/>
        <v>1376</v>
      </c>
    </row>
    <row r="127" spans="1:6">
      <c r="A127" s="46"/>
      <c r="B127" s="34" t="s">
        <v>215</v>
      </c>
      <c r="C127" s="37" t="s">
        <v>212</v>
      </c>
      <c r="D127" s="67"/>
      <c r="E127" s="15">
        <v>0</v>
      </c>
      <c r="F127" s="15"/>
    </row>
    <row r="128" spans="1:6">
      <c r="A128" s="63">
        <v>7120</v>
      </c>
      <c r="B128" s="34" t="s">
        <v>216</v>
      </c>
      <c r="C128" s="37" t="s">
        <v>212</v>
      </c>
      <c r="D128" s="67"/>
      <c r="E128" s="15">
        <v>1126</v>
      </c>
      <c r="F128" s="15">
        <f>E128</f>
        <v>1126</v>
      </c>
    </row>
    <row r="129" spans="1:6">
      <c r="A129" s="46"/>
      <c r="B129" s="34" t="s">
        <v>217</v>
      </c>
      <c r="C129" s="37" t="s">
        <v>212</v>
      </c>
      <c r="D129" s="67"/>
      <c r="E129" s="15">
        <v>0</v>
      </c>
      <c r="F129" s="15"/>
    </row>
    <row r="130" spans="1:6">
      <c r="A130" s="46"/>
      <c r="B130" s="34" t="s">
        <v>218</v>
      </c>
      <c r="C130" s="37" t="s">
        <v>212</v>
      </c>
      <c r="D130" s="67"/>
      <c r="E130" s="15">
        <v>0</v>
      </c>
      <c r="F130" s="15"/>
    </row>
    <row r="131" spans="1:6">
      <c r="A131" s="46"/>
      <c r="B131" s="35" t="s">
        <v>219</v>
      </c>
      <c r="C131" s="37" t="s">
        <v>212</v>
      </c>
      <c r="D131" s="67"/>
      <c r="E131" s="49">
        <v>5697</v>
      </c>
      <c r="F131" s="49"/>
    </row>
    <row r="132" spans="1:6">
      <c r="A132" s="46"/>
      <c r="B132" s="34"/>
      <c r="C132" s="36"/>
      <c r="D132" s="67"/>
      <c r="E132" s="15"/>
      <c r="F132" s="15"/>
    </row>
    <row r="133" spans="1:6">
      <c r="A133" s="63">
        <v>7115</v>
      </c>
      <c r="B133" s="34" t="s">
        <v>220</v>
      </c>
      <c r="C133" s="37" t="s">
        <v>212</v>
      </c>
      <c r="D133" s="67"/>
      <c r="E133" s="15">
        <v>1492</v>
      </c>
      <c r="F133" s="15">
        <f>E133</f>
        <v>1492</v>
      </c>
    </row>
    <row r="134" spans="1:6">
      <c r="A134" s="46"/>
      <c r="B134" s="34" t="s">
        <v>221</v>
      </c>
      <c r="C134" s="37" t="s">
        <v>212</v>
      </c>
      <c r="D134" s="67"/>
      <c r="E134" s="15">
        <v>0</v>
      </c>
      <c r="F134" s="15"/>
    </row>
    <row r="135" spans="1:6">
      <c r="A135" s="46">
        <v>5605</v>
      </c>
      <c r="B135" s="34" t="s">
        <v>222</v>
      </c>
      <c r="C135" s="37" t="s">
        <v>212</v>
      </c>
      <c r="D135" s="67"/>
      <c r="E135" s="15">
        <v>3855</v>
      </c>
      <c r="F135" s="15">
        <f>E135</f>
        <v>3855</v>
      </c>
    </row>
    <row r="136" spans="1:6">
      <c r="A136" s="46"/>
      <c r="B136" s="35" t="s">
        <v>223</v>
      </c>
      <c r="C136" s="37" t="s">
        <v>212</v>
      </c>
      <c r="D136" s="67"/>
      <c r="E136" s="49">
        <v>5347</v>
      </c>
      <c r="F136" s="49"/>
    </row>
    <row r="137" spans="1:6">
      <c r="A137" s="46"/>
      <c r="B137" s="34"/>
      <c r="C137" s="36"/>
      <c r="D137" s="67"/>
      <c r="E137" s="15"/>
      <c r="F137" s="15"/>
    </row>
    <row r="138" spans="1:6">
      <c r="A138" s="63">
        <v>7090</v>
      </c>
      <c r="B138" s="34" t="s">
        <v>224</v>
      </c>
      <c r="C138" s="37" t="s">
        <v>212</v>
      </c>
      <c r="D138" s="67"/>
      <c r="E138" s="15">
        <v>0</v>
      </c>
      <c r="F138" s="15"/>
    </row>
    <row r="139" spans="1:6">
      <c r="A139" s="46"/>
      <c r="B139" s="34" t="s">
        <v>225</v>
      </c>
      <c r="C139" s="37" t="s">
        <v>212</v>
      </c>
      <c r="D139" s="67"/>
      <c r="E139" s="15">
        <v>0</v>
      </c>
      <c r="F139" s="15"/>
    </row>
    <row r="140" spans="1:6">
      <c r="A140" s="46"/>
      <c r="B140" s="34" t="s">
        <v>226</v>
      </c>
      <c r="C140" s="37" t="s">
        <v>212</v>
      </c>
      <c r="D140" s="67"/>
      <c r="E140" s="15">
        <v>0</v>
      </c>
      <c r="F140" s="15"/>
    </row>
    <row r="141" spans="1:6">
      <c r="A141" s="46"/>
      <c r="B141" s="34" t="s">
        <v>227</v>
      </c>
      <c r="C141" s="37" t="s">
        <v>212</v>
      </c>
      <c r="D141" s="67"/>
      <c r="E141" s="15">
        <v>0</v>
      </c>
      <c r="F141" s="15"/>
    </row>
    <row r="142" spans="1:6">
      <c r="A142" s="46"/>
      <c r="B142" s="34" t="s">
        <v>228</v>
      </c>
      <c r="C142" s="37" t="s">
        <v>212</v>
      </c>
      <c r="D142" s="67"/>
      <c r="E142" s="15">
        <v>0</v>
      </c>
      <c r="F142" s="15"/>
    </row>
    <row r="143" spans="1:6">
      <c r="A143" s="46"/>
      <c r="B143" s="35" t="s">
        <v>229</v>
      </c>
      <c r="C143" s="37" t="s">
        <v>212</v>
      </c>
      <c r="D143" s="67"/>
      <c r="E143" s="49">
        <v>0</v>
      </c>
      <c r="F143" s="49"/>
    </row>
    <row r="144" spans="1:6">
      <c r="A144" s="46"/>
      <c r="B144" s="34"/>
      <c r="C144" s="36"/>
      <c r="D144" s="67"/>
      <c r="E144" s="15"/>
      <c r="F144" s="15"/>
    </row>
    <row r="145" spans="1:6">
      <c r="A145" s="46"/>
      <c r="B145" s="34" t="s">
        <v>230</v>
      </c>
      <c r="C145" s="37" t="s">
        <v>212</v>
      </c>
      <c r="D145" s="67"/>
      <c r="E145" s="15">
        <v>0</v>
      </c>
      <c r="F145" s="15"/>
    </row>
    <row r="146" spans="1:6">
      <c r="A146" s="46"/>
      <c r="B146" s="34" t="s">
        <v>231</v>
      </c>
      <c r="C146" s="37" t="s">
        <v>212</v>
      </c>
      <c r="D146" s="67"/>
      <c r="E146" s="15">
        <v>0</v>
      </c>
      <c r="F146" s="15"/>
    </row>
    <row r="147" spans="1:6">
      <c r="A147" s="46"/>
      <c r="B147" s="34" t="s">
        <v>232</v>
      </c>
      <c r="C147" s="37" t="s">
        <v>212</v>
      </c>
      <c r="D147" s="67"/>
      <c r="E147" s="15">
        <v>0</v>
      </c>
      <c r="F147" s="15"/>
    </row>
    <row r="148" spans="1:6">
      <c r="A148" s="46"/>
      <c r="B148" s="34" t="s">
        <v>233</v>
      </c>
      <c r="C148" s="37" t="s">
        <v>212</v>
      </c>
      <c r="D148" s="67"/>
      <c r="E148" s="15">
        <v>0</v>
      </c>
      <c r="F148" s="15"/>
    </row>
    <row r="149" spans="1:6">
      <c r="A149" s="46"/>
      <c r="B149" s="34" t="s">
        <v>234</v>
      </c>
      <c r="C149" s="37" t="s">
        <v>212</v>
      </c>
      <c r="D149" s="67"/>
      <c r="E149" s="15">
        <v>0</v>
      </c>
      <c r="F149" s="15"/>
    </row>
    <row r="150" spans="1:6">
      <c r="A150" s="46"/>
      <c r="B150" s="35" t="s">
        <v>235</v>
      </c>
      <c r="C150" s="37" t="s">
        <v>212</v>
      </c>
      <c r="D150" s="67"/>
      <c r="E150" s="49">
        <v>0</v>
      </c>
      <c r="F150" s="49"/>
    </row>
    <row r="151" spans="1:6">
      <c r="A151" s="46"/>
      <c r="B151" s="34"/>
      <c r="C151" s="36"/>
      <c r="D151" s="67"/>
      <c r="E151" s="15"/>
      <c r="F151" s="15"/>
    </row>
    <row r="152" spans="1:6">
      <c r="A152" s="46"/>
      <c r="B152" s="34" t="s">
        <v>236</v>
      </c>
      <c r="C152" s="37" t="s">
        <v>212</v>
      </c>
      <c r="D152" s="67"/>
      <c r="E152" s="15">
        <v>0</v>
      </c>
      <c r="F152" s="15"/>
    </row>
    <row r="153" spans="1:6">
      <c r="A153" s="46"/>
      <c r="B153" s="34" t="s">
        <v>237</v>
      </c>
      <c r="C153" s="37" t="s">
        <v>212</v>
      </c>
      <c r="D153" s="67"/>
      <c r="E153" s="15">
        <v>0</v>
      </c>
      <c r="F153" s="15"/>
    </row>
    <row r="154" spans="1:6">
      <c r="A154" s="63">
        <v>7035</v>
      </c>
      <c r="B154" s="34" t="s">
        <v>238</v>
      </c>
      <c r="C154" s="37" t="s">
        <v>212</v>
      </c>
      <c r="D154" s="67"/>
      <c r="E154" s="15">
        <v>30</v>
      </c>
      <c r="F154" s="15"/>
    </row>
    <row r="155" spans="1:6">
      <c r="A155" s="46"/>
      <c r="B155" s="34" t="s">
        <v>239</v>
      </c>
      <c r="C155" s="37" t="s">
        <v>212</v>
      </c>
      <c r="D155" s="67"/>
      <c r="E155" s="15">
        <v>0</v>
      </c>
      <c r="F155" s="15"/>
    </row>
    <row r="156" spans="1:6">
      <c r="A156" s="46"/>
      <c r="B156" s="34" t="s">
        <v>240</v>
      </c>
      <c r="C156" s="37" t="s">
        <v>212</v>
      </c>
      <c r="D156" s="67"/>
      <c r="E156" s="15">
        <v>0</v>
      </c>
      <c r="F156" s="15"/>
    </row>
    <row r="157" spans="1:6">
      <c r="A157" s="46"/>
      <c r="B157" s="34" t="s">
        <v>241</v>
      </c>
      <c r="C157" s="37" t="s">
        <v>212</v>
      </c>
      <c r="D157" s="67"/>
      <c r="E157" s="15">
        <v>194</v>
      </c>
      <c r="F157" s="15"/>
    </row>
    <row r="158" spans="1:6">
      <c r="A158" s="46"/>
      <c r="B158" s="35" t="s">
        <v>242</v>
      </c>
      <c r="C158" s="37" t="s">
        <v>212</v>
      </c>
      <c r="D158" s="67"/>
      <c r="E158" s="49">
        <v>224</v>
      </c>
      <c r="F158" s="49"/>
    </row>
    <row r="159" spans="1:6">
      <c r="A159" s="46"/>
      <c r="B159" s="34"/>
      <c r="C159" s="36"/>
      <c r="D159" s="67"/>
      <c r="E159" s="15"/>
      <c r="F159" s="15"/>
    </row>
    <row r="160" spans="1:6">
      <c r="A160" s="46"/>
      <c r="B160" s="34" t="s">
        <v>243</v>
      </c>
      <c r="C160" s="37" t="s">
        <v>212</v>
      </c>
      <c r="D160" s="67"/>
      <c r="E160" s="15">
        <v>0</v>
      </c>
      <c r="F160" s="15"/>
    </row>
    <row r="161" spans="1:6">
      <c r="A161" s="46"/>
      <c r="B161" s="34" t="s">
        <v>244</v>
      </c>
      <c r="C161" s="37" t="s">
        <v>212</v>
      </c>
      <c r="D161" s="67"/>
      <c r="E161" s="15">
        <v>0</v>
      </c>
      <c r="F161" s="15"/>
    </row>
    <row r="162" spans="1:6">
      <c r="A162" s="46"/>
      <c r="B162" s="35" t="s">
        <v>245</v>
      </c>
      <c r="C162" s="37" t="s">
        <v>212</v>
      </c>
      <c r="D162" s="67"/>
      <c r="E162" s="49">
        <v>0</v>
      </c>
      <c r="F162" s="49"/>
    </row>
    <row r="163" spans="1:6">
      <c r="A163" s="46"/>
      <c r="B163" s="34"/>
      <c r="C163" s="36"/>
      <c r="D163" s="67"/>
      <c r="E163" s="15"/>
      <c r="F163" s="15"/>
    </row>
    <row r="164" spans="1:6">
      <c r="A164" s="46"/>
      <c r="B164" s="34" t="s">
        <v>246</v>
      </c>
      <c r="C164" s="37" t="s">
        <v>212</v>
      </c>
      <c r="D164" s="67"/>
      <c r="E164" s="15">
        <v>0</v>
      </c>
      <c r="F164" s="15"/>
    </row>
    <row r="165" spans="1:6">
      <c r="A165" s="46"/>
      <c r="B165" s="34" t="s">
        <v>247</v>
      </c>
      <c r="C165" s="37" t="s">
        <v>212</v>
      </c>
      <c r="D165" s="67"/>
      <c r="E165" s="15">
        <v>0</v>
      </c>
      <c r="F165" s="15"/>
    </row>
    <row r="166" spans="1:6">
      <c r="A166" s="46"/>
      <c r="B166" s="34" t="s">
        <v>248</v>
      </c>
      <c r="C166" s="37" t="s">
        <v>212</v>
      </c>
      <c r="D166" s="67"/>
      <c r="E166" s="15">
        <v>0</v>
      </c>
      <c r="F166" s="15"/>
    </row>
    <row r="167" spans="1:6">
      <c r="A167" s="46"/>
      <c r="B167" s="34" t="s">
        <v>249</v>
      </c>
      <c r="C167" s="37" t="s">
        <v>212</v>
      </c>
      <c r="D167" s="67"/>
      <c r="E167" s="15">
        <v>0</v>
      </c>
      <c r="F167" s="15"/>
    </row>
    <row r="168" spans="1:6">
      <c r="A168" s="46"/>
      <c r="B168" s="34" t="s">
        <v>250</v>
      </c>
      <c r="C168" s="37" t="s">
        <v>212</v>
      </c>
      <c r="D168" s="67"/>
      <c r="E168" s="15">
        <v>0</v>
      </c>
      <c r="F168" s="15"/>
    </row>
    <row r="169" spans="1:6">
      <c r="A169" s="46"/>
      <c r="B169" s="34" t="s">
        <v>251</v>
      </c>
      <c r="C169" s="37" t="s">
        <v>212</v>
      </c>
      <c r="D169" s="67"/>
      <c r="E169" s="15">
        <v>0</v>
      </c>
      <c r="F169" s="15"/>
    </row>
    <row r="170" spans="1:6">
      <c r="A170" s="46"/>
      <c r="B170" s="34" t="s">
        <v>252</v>
      </c>
      <c r="C170" s="37" t="s">
        <v>212</v>
      </c>
      <c r="D170" s="67"/>
      <c r="E170" s="15">
        <v>0</v>
      </c>
      <c r="F170" s="15"/>
    </row>
    <row r="171" spans="1:6">
      <c r="A171" s="46"/>
      <c r="B171" s="35" t="s">
        <v>253</v>
      </c>
      <c r="C171" s="37" t="s">
        <v>212</v>
      </c>
      <c r="D171" s="67"/>
      <c r="E171" s="49">
        <v>0</v>
      </c>
      <c r="F171" s="49"/>
    </row>
    <row r="172" spans="1:6">
      <c r="A172" s="46"/>
      <c r="B172" s="34"/>
      <c r="C172" s="36"/>
      <c r="D172" s="67"/>
      <c r="E172" s="15"/>
      <c r="F172" s="15"/>
    </row>
    <row r="173" spans="1:6">
      <c r="A173" s="46"/>
      <c r="B173" s="34" t="s">
        <v>254</v>
      </c>
      <c r="C173" s="37" t="s">
        <v>212</v>
      </c>
      <c r="D173" s="67"/>
      <c r="E173" s="15">
        <v>0</v>
      </c>
      <c r="F173" s="15"/>
    </row>
    <row r="174" spans="1:6">
      <c r="A174" s="46"/>
      <c r="B174" s="34" t="s">
        <v>255</v>
      </c>
      <c r="C174" s="37" t="s">
        <v>212</v>
      </c>
      <c r="D174" s="67"/>
      <c r="E174" s="15">
        <v>0</v>
      </c>
      <c r="F174" s="15"/>
    </row>
    <row r="175" spans="1:6">
      <c r="A175" s="46"/>
      <c r="B175" s="34" t="s">
        <v>165</v>
      </c>
      <c r="C175" s="37" t="s">
        <v>212</v>
      </c>
      <c r="D175" s="67"/>
      <c r="E175" s="15">
        <v>0</v>
      </c>
      <c r="F175" s="15"/>
    </row>
    <row r="176" spans="1:6">
      <c r="A176" s="46"/>
      <c r="B176" s="34" t="s">
        <v>257</v>
      </c>
      <c r="C176" s="37" t="s">
        <v>212</v>
      </c>
      <c r="D176" s="67"/>
      <c r="E176" s="15">
        <v>0</v>
      </c>
      <c r="F176" s="15"/>
    </row>
    <row r="177" spans="1:6">
      <c r="A177" s="46"/>
      <c r="B177" s="34" t="s">
        <v>258</v>
      </c>
      <c r="C177" s="37" t="s">
        <v>212</v>
      </c>
      <c r="D177" s="67"/>
      <c r="E177" s="15">
        <v>0</v>
      </c>
      <c r="F177" s="15"/>
    </row>
    <row r="178" spans="1:6">
      <c r="A178" s="46"/>
      <c r="B178" s="35" t="s">
        <v>259</v>
      </c>
      <c r="C178" s="37" t="s">
        <v>212</v>
      </c>
      <c r="D178" s="67"/>
      <c r="E178" s="49">
        <v>0</v>
      </c>
      <c r="F178" s="49"/>
    </row>
    <row r="179" spans="1:6">
      <c r="A179" s="46"/>
      <c r="B179" s="34"/>
      <c r="C179" s="36"/>
      <c r="D179" s="67"/>
      <c r="E179" s="15"/>
      <c r="F179" s="15"/>
    </row>
    <row r="180" spans="1:6">
      <c r="A180" s="46"/>
      <c r="B180" s="35" t="s">
        <v>260</v>
      </c>
      <c r="C180" s="37" t="s">
        <v>212</v>
      </c>
      <c r="D180" s="67"/>
      <c r="E180" s="15">
        <v>0</v>
      </c>
      <c r="F180" s="15"/>
    </row>
    <row r="181" spans="1:6">
      <c r="A181" s="46"/>
      <c r="B181" s="35" t="s">
        <v>261</v>
      </c>
      <c r="C181" s="37" t="s">
        <v>212</v>
      </c>
      <c r="D181" s="67"/>
      <c r="E181" s="15">
        <v>0</v>
      </c>
      <c r="F181" s="15"/>
    </row>
    <row r="182" spans="1:6">
      <c r="A182" s="46"/>
      <c r="B182" s="34"/>
      <c r="C182" s="36"/>
      <c r="D182" s="67"/>
      <c r="E182" s="15"/>
      <c r="F182" s="15"/>
    </row>
    <row r="183" spans="1:6">
      <c r="A183" s="46"/>
      <c r="B183" s="34" t="s">
        <v>262</v>
      </c>
      <c r="C183" s="37" t="s">
        <v>212</v>
      </c>
      <c r="D183" s="67"/>
      <c r="E183" s="15">
        <v>0</v>
      </c>
      <c r="F183" s="15"/>
    </row>
    <row r="184" spans="1:6">
      <c r="A184" s="46"/>
      <c r="B184" s="34" t="s">
        <v>263</v>
      </c>
      <c r="C184" s="37" t="s">
        <v>212</v>
      </c>
      <c r="D184" s="67"/>
      <c r="E184" s="15">
        <v>0</v>
      </c>
      <c r="F184" s="15"/>
    </row>
    <row r="185" spans="1:6">
      <c r="A185" s="46"/>
      <c r="B185" s="35" t="s">
        <v>264</v>
      </c>
      <c r="C185" s="37" t="s">
        <v>212</v>
      </c>
      <c r="D185" s="67"/>
      <c r="E185" s="49">
        <v>0</v>
      </c>
      <c r="F185" s="49"/>
    </row>
    <row r="186" spans="1:6">
      <c r="A186" s="46"/>
      <c r="B186" s="34"/>
      <c r="C186" s="36"/>
      <c r="D186" s="67"/>
      <c r="E186" s="15"/>
      <c r="F186" s="15"/>
    </row>
    <row r="187" spans="1:6">
      <c r="A187" s="46"/>
      <c r="B187" s="35" t="s">
        <v>265</v>
      </c>
      <c r="C187" s="37" t="s">
        <v>212</v>
      </c>
      <c r="D187" s="67"/>
      <c r="E187" s="49">
        <v>11268</v>
      </c>
      <c r="F187" s="49">
        <f>SUM(F19:F186)</f>
        <v>1072201.3643646617</v>
      </c>
    </row>
    <row r="188" spans="1:6">
      <c r="A188" s="46"/>
      <c r="B188" s="34"/>
      <c r="C188" s="36"/>
      <c r="E188" s="48"/>
      <c r="F188" s="48"/>
    </row>
    <row r="189" spans="1:6">
      <c r="A189" s="46"/>
      <c r="B189" s="34"/>
      <c r="C189" s="36"/>
    </row>
    <row r="190" spans="1:6">
      <c r="A190" s="23"/>
      <c r="B190" s="65" t="s">
        <v>266</v>
      </c>
      <c r="C190" t="s">
        <v>165</v>
      </c>
      <c r="D190" s="48"/>
      <c r="E190" s="48">
        <v>0</v>
      </c>
      <c r="F190" s="48"/>
    </row>
    <row r="191" spans="1:6">
      <c r="A191" s="23"/>
      <c r="B191" s="65" t="s">
        <v>267</v>
      </c>
      <c r="C191" t="s">
        <v>165</v>
      </c>
      <c r="D191" s="48"/>
      <c r="E191" s="48">
        <v>0</v>
      </c>
      <c r="F191" s="48"/>
    </row>
    <row r="192" spans="1:6">
      <c r="A192" s="23"/>
      <c r="B192" s="66" t="s">
        <v>268</v>
      </c>
      <c r="C192" t="s">
        <v>165</v>
      </c>
      <c r="D192" s="48"/>
      <c r="E192" s="49">
        <v>0</v>
      </c>
      <c r="F192" s="49"/>
    </row>
    <row r="193" spans="1:6">
      <c r="A193" s="23"/>
      <c r="B193" s="65"/>
      <c r="D193" s="48"/>
      <c r="E193" s="48"/>
      <c r="F193" s="48"/>
    </row>
    <row r="194" spans="1:6">
      <c r="A194" s="23"/>
      <c r="B194" s="65" t="s">
        <v>269</v>
      </c>
      <c r="C194" t="s">
        <v>165</v>
      </c>
      <c r="D194" s="48"/>
      <c r="E194" s="48">
        <v>0</v>
      </c>
      <c r="F194" s="48"/>
    </row>
    <row r="195" spans="1:6">
      <c r="A195" s="23"/>
      <c r="B195" s="65" t="s">
        <v>270</v>
      </c>
      <c r="C195" t="s">
        <v>165</v>
      </c>
      <c r="D195" s="48"/>
      <c r="E195" s="48">
        <v>0</v>
      </c>
      <c r="F195" s="48"/>
    </row>
    <row r="196" spans="1:6">
      <c r="A196" s="23"/>
      <c r="B196" s="65" t="s">
        <v>271</v>
      </c>
      <c r="C196" t="s">
        <v>165</v>
      </c>
      <c r="D196" s="48"/>
      <c r="E196" s="48">
        <v>0</v>
      </c>
      <c r="F196" s="48"/>
    </row>
    <row r="197" spans="1:6">
      <c r="A197" s="23"/>
      <c r="B197" s="65" t="s">
        <v>272</v>
      </c>
      <c r="C197" t="s">
        <v>165</v>
      </c>
      <c r="D197" s="48"/>
      <c r="E197" s="48">
        <v>0</v>
      </c>
      <c r="F197" s="48"/>
    </row>
    <row r="198" spans="1:6">
      <c r="A198" s="23"/>
      <c r="B198" s="65" t="s">
        <v>273</v>
      </c>
      <c r="C198" t="s">
        <v>165</v>
      </c>
      <c r="D198" s="48"/>
      <c r="E198" s="48">
        <v>0</v>
      </c>
      <c r="F198" s="48"/>
    </row>
    <row r="199" spans="1:6">
      <c r="A199" s="23"/>
      <c r="B199" s="65" t="s">
        <v>274</v>
      </c>
      <c r="C199" t="s">
        <v>165</v>
      </c>
      <c r="D199" s="48"/>
      <c r="E199" s="48">
        <v>0</v>
      </c>
      <c r="F199" s="48"/>
    </row>
    <row r="200" spans="1:6">
      <c r="B200" s="65" t="s">
        <v>275</v>
      </c>
      <c r="C200" t="s">
        <v>165</v>
      </c>
      <c r="D200" s="48"/>
      <c r="E200" s="48">
        <v>0</v>
      </c>
      <c r="F200" s="48"/>
    </row>
    <row r="201" spans="1:6">
      <c r="B201" s="66" t="s">
        <v>276</v>
      </c>
      <c r="C201" t="s">
        <v>165</v>
      </c>
      <c r="D201" s="48"/>
      <c r="E201" s="49">
        <v>0</v>
      </c>
      <c r="F201" s="49"/>
    </row>
    <row r="202" spans="1:6" ht="15" thickBot="1">
      <c r="A202" s="36"/>
      <c r="B202" s="34"/>
      <c r="C202" s="36"/>
    </row>
    <row r="203" spans="1:6" ht="15" thickBot="1">
      <c r="A203" s="36"/>
      <c r="B203" s="44" t="s">
        <v>44</v>
      </c>
      <c r="C203" s="45"/>
      <c r="D203" s="45"/>
      <c r="E203" s="56">
        <v>1679007</v>
      </c>
      <c r="F203" s="56"/>
    </row>
    <row r="204" spans="1:6">
      <c r="A204" s="36"/>
      <c r="B204" s="34"/>
      <c r="C204" s="36"/>
    </row>
  </sheetData>
  <pageMargins left="0.7" right="0.7" top="0.75" bottom="0.75" header="0.3" footer="0.3"/>
  <pageSetup scale="6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3"/>
  <sheetViews>
    <sheetView topLeftCell="A253" workbookViewId="0">
      <selection activeCell="G2" sqref="G2"/>
    </sheetView>
  </sheetViews>
  <sheetFormatPr defaultRowHeight="14.5" outlineLevelCol="1"/>
  <cols>
    <col min="1" max="1" width="9.08984375" style="46"/>
    <col min="2" max="2" width="25.54296875" style="36" customWidth="1"/>
    <col min="3" max="3" width="17.08984375" style="36" customWidth="1"/>
    <col min="4" max="4" width="2.54296875" style="46" customWidth="1"/>
    <col min="5" max="5" width="17.36328125" style="46" customWidth="1" outlineLevel="1"/>
    <col min="6" max="6" width="12.08984375" style="46" customWidth="1" outlineLevel="1"/>
  </cols>
  <sheetData>
    <row r="1" spans="1:6" ht="15" thickBot="1">
      <c r="B1" s="58" t="s">
        <v>288</v>
      </c>
      <c r="C1" s="31"/>
    </row>
    <row r="2" spans="1:6" ht="15" thickBot="1">
      <c r="B2" s="58" t="s">
        <v>289</v>
      </c>
      <c r="C2" s="59" t="s">
        <v>99</v>
      </c>
    </row>
    <row r="3" spans="1:6">
      <c r="B3" s="60"/>
      <c r="C3" s="31"/>
    </row>
    <row r="4" spans="1:6">
      <c r="B4" s="61"/>
      <c r="C4" s="31"/>
    </row>
    <row r="5" spans="1:6">
      <c r="B5" s="31"/>
      <c r="C5" s="31"/>
      <c r="F5" s="46" t="s">
        <v>328</v>
      </c>
    </row>
    <row r="6" spans="1:6">
      <c r="B6" s="62" t="s">
        <v>291</v>
      </c>
      <c r="C6" s="62"/>
      <c r="E6" s="47" t="s">
        <v>277</v>
      </c>
      <c r="F6" s="47" t="s">
        <v>277</v>
      </c>
    </row>
    <row r="7" spans="1:6">
      <c r="B7" s="31"/>
      <c r="C7" s="31"/>
      <c r="E7" s="36"/>
      <c r="F7" s="36"/>
    </row>
    <row r="8" spans="1:6">
      <c r="A8" s="46">
        <v>5205</v>
      </c>
      <c r="B8" s="31" t="s">
        <v>75</v>
      </c>
      <c r="C8" s="32" t="s">
        <v>76</v>
      </c>
      <c r="E8" s="15">
        <v>444510</v>
      </c>
      <c r="F8" s="15"/>
    </row>
    <row r="9" spans="1:6">
      <c r="B9" s="31" t="s">
        <v>43</v>
      </c>
      <c r="C9" s="32" t="s">
        <v>76</v>
      </c>
      <c r="E9" s="15">
        <v>0</v>
      </c>
      <c r="F9" s="15"/>
    </row>
    <row r="10" spans="1:6">
      <c r="B10" s="31" t="s">
        <v>77</v>
      </c>
      <c r="C10" s="32" t="s">
        <v>76</v>
      </c>
      <c r="E10" s="15">
        <v>0</v>
      </c>
      <c r="F10" s="15"/>
    </row>
    <row r="11" spans="1:6">
      <c r="B11" s="33" t="s">
        <v>78</v>
      </c>
      <c r="C11" s="32" t="s">
        <v>76</v>
      </c>
      <c r="E11" s="15">
        <v>0</v>
      </c>
      <c r="F11" s="15"/>
    </row>
    <row r="12" spans="1:6">
      <c r="B12" s="34" t="s">
        <v>79</v>
      </c>
      <c r="C12" s="32" t="s">
        <v>76</v>
      </c>
      <c r="E12" s="15">
        <v>0</v>
      </c>
      <c r="F12" s="15"/>
    </row>
    <row r="13" spans="1:6">
      <c r="A13" s="64"/>
      <c r="B13" s="35" t="s">
        <v>76</v>
      </c>
      <c r="C13" s="32" t="s">
        <v>76</v>
      </c>
      <c r="D13" s="64"/>
      <c r="E13" s="49">
        <v>444510</v>
      </c>
      <c r="F13" s="49"/>
    </row>
    <row r="14" spans="1:6">
      <c r="A14" s="34"/>
      <c r="B14" s="35"/>
      <c r="C14" s="34"/>
      <c r="D14" s="34"/>
      <c r="E14" s="51"/>
      <c r="F14" s="51"/>
    </row>
    <row r="15" spans="1:6">
      <c r="A15" s="46">
        <v>5260</v>
      </c>
      <c r="B15" s="34" t="s">
        <v>80</v>
      </c>
      <c r="C15" s="32" t="s">
        <v>81</v>
      </c>
      <c r="E15" s="15">
        <v>39269</v>
      </c>
      <c r="F15" s="15"/>
    </row>
    <row r="16" spans="1:6">
      <c r="B16" s="34" t="s">
        <v>82</v>
      </c>
      <c r="C16" s="32" t="s">
        <v>81</v>
      </c>
      <c r="E16" s="15">
        <v>0</v>
      </c>
      <c r="F16" s="15"/>
    </row>
    <row r="17" spans="1:6">
      <c r="A17" s="46">
        <v>5250</v>
      </c>
      <c r="B17" s="34" t="s">
        <v>83</v>
      </c>
      <c r="C17" s="32" t="s">
        <v>81</v>
      </c>
      <c r="E17" s="15">
        <v>18866</v>
      </c>
      <c r="F17" s="15"/>
    </row>
    <row r="18" spans="1:6">
      <c r="A18" s="46">
        <v>5255</v>
      </c>
      <c r="B18" s="34" t="s">
        <v>84</v>
      </c>
      <c r="C18" s="32" t="s">
        <v>81</v>
      </c>
      <c r="E18" s="15">
        <v>-378</v>
      </c>
      <c r="F18" s="15"/>
    </row>
    <row r="19" spans="1:6">
      <c r="A19" s="64"/>
      <c r="B19" s="35" t="s">
        <v>85</v>
      </c>
      <c r="C19" s="32" t="s">
        <v>81</v>
      </c>
      <c r="D19" s="64"/>
      <c r="E19" s="52">
        <v>502267</v>
      </c>
      <c r="F19" s="52">
        <f>E19</f>
        <v>502267</v>
      </c>
    </row>
    <row r="20" spans="1:6">
      <c r="B20" s="34"/>
      <c r="C20" s="34"/>
      <c r="E20" s="15"/>
      <c r="F20" s="15"/>
    </row>
    <row r="21" spans="1:6">
      <c r="B21" s="34" t="s">
        <v>86</v>
      </c>
      <c r="C21" s="32" t="s">
        <v>81</v>
      </c>
      <c r="E21" s="15">
        <v>595</v>
      </c>
      <c r="F21" s="15"/>
    </row>
    <row r="22" spans="1:6">
      <c r="B22" s="34" t="s">
        <v>87</v>
      </c>
      <c r="C22" s="32" t="s">
        <v>81</v>
      </c>
      <c r="E22" s="15">
        <v>3515</v>
      </c>
      <c r="F22" s="15"/>
    </row>
    <row r="23" spans="1:6">
      <c r="B23" s="34" t="s">
        <v>88</v>
      </c>
      <c r="C23" s="32" t="s">
        <v>81</v>
      </c>
      <c r="E23" s="15">
        <v>593</v>
      </c>
      <c r="F23" s="15"/>
    </row>
    <row r="24" spans="1:6">
      <c r="B24" s="34" t="s">
        <v>89</v>
      </c>
      <c r="C24" s="32" t="s">
        <v>81</v>
      </c>
      <c r="E24" s="15">
        <v>188</v>
      </c>
      <c r="F24" s="15"/>
    </row>
    <row r="25" spans="1:6">
      <c r="B25" s="34" t="s">
        <v>90</v>
      </c>
      <c r="C25" s="32" t="s">
        <v>81</v>
      </c>
      <c r="E25" s="15">
        <v>0</v>
      </c>
      <c r="F25" s="15"/>
    </row>
    <row r="26" spans="1:6">
      <c r="B26" s="34" t="s">
        <v>91</v>
      </c>
      <c r="C26" s="32" t="s">
        <v>81</v>
      </c>
      <c r="E26" s="15">
        <v>0</v>
      </c>
      <c r="F26" s="15"/>
    </row>
    <row r="27" spans="1:6">
      <c r="A27" s="63">
        <v>5225</v>
      </c>
      <c r="B27" s="34" t="s">
        <v>92</v>
      </c>
      <c r="C27" s="32" t="s">
        <v>81</v>
      </c>
      <c r="E27" s="15">
        <v>4078</v>
      </c>
      <c r="F27" s="15"/>
    </row>
    <row r="28" spans="1:6">
      <c r="B28" s="34" t="s">
        <v>93</v>
      </c>
      <c r="C28" s="32" t="s">
        <v>81</v>
      </c>
      <c r="E28" s="15">
        <v>0</v>
      </c>
      <c r="F28" s="15"/>
    </row>
    <row r="29" spans="1:6">
      <c r="B29" s="34" t="s">
        <v>94</v>
      </c>
      <c r="C29" s="32" t="s">
        <v>81</v>
      </c>
      <c r="E29" s="15">
        <v>496</v>
      </c>
      <c r="F29" s="15"/>
    </row>
    <row r="30" spans="1:6">
      <c r="B30" s="32" t="s">
        <v>95</v>
      </c>
      <c r="C30" s="32" t="s">
        <v>81</v>
      </c>
      <c r="E30" s="15">
        <v>484</v>
      </c>
      <c r="F30" s="15"/>
    </row>
    <row r="31" spans="1:6">
      <c r="B31" s="32" t="s">
        <v>96</v>
      </c>
      <c r="C31" s="32" t="s">
        <v>81</v>
      </c>
      <c r="E31" s="15">
        <v>624</v>
      </c>
      <c r="F31" s="15"/>
    </row>
    <row r="32" spans="1:6">
      <c r="A32" s="64"/>
      <c r="B32" s="35" t="s">
        <v>97</v>
      </c>
      <c r="C32" s="32" t="s">
        <v>81</v>
      </c>
      <c r="D32" s="64"/>
      <c r="E32" s="49">
        <v>10573</v>
      </c>
      <c r="F32" s="49">
        <f>E32</f>
        <v>10573</v>
      </c>
    </row>
    <row r="33" spans="1:6">
      <c r="E33" s="53">
        <v>512840</v>
      </c>
      <c r="F33" s="53"/>
    </row>
    <row r="34" spans="1:6">
      <c r="A34" s="46">
        <v>5365</v>
      </c>
      <c r="B34" s="34" t="s">
        <v>98</v>
      </c>
      <c r="C34" s="37" t="s">
        <v>99</v>
      </c>
      <c r="E34" s="15"/>
      <c r="F34" s="15"/>
    </row>
    <row r="35" spans="1:6">
      <c r="A35" s="46">
        <v>5380</v>
      </c>
      <c r="B35" s="34" t="s">
        <v>100</v>
      </c>
      <c r="C35" s="37" t="s">
        <v>99</v>
      </c>
      <c r="E35" s="15">
        <v>26152</v>
      </c>
      <c r="F35" s="15"/>
    </row>
    <row r="36" spans="1:6">
      <c r="A36" s="46">
        <v>5513</v>
      </c>
      <c r="B36" s="34" t="s">
        <v>101</v>
      </c>
      <c r="C36" s="37" t="s">
        <v>99</v>
      </c>
      <c r="E36" s="15">
        <v>8440</v>
      </c>
      <c r="F36" s="15"/>
    </row>
    <row r="37" spans="1:6">
      <c r="B37" s="34" t="s">
        <v>102</v>
      </c>
      <c r="C37" s="37" t="s">
        <v>99</v>
      </c>
      <c r="E37" s="15">
        <v>0</v>
      </c>
      <c r="F37" s="15"/>
    </row>
    <row r="38" spans="1:6">
      <c r="A38" s="64"/>
      <c r="B38" s="35" t="s">
        <v>103</v>
      </c>
      <c r="C38" s="37" t="s">
        <v>99</v>
      </c>
      <c r="D38" s="64"/>
      <c r="E38" s="49">
        <f>SUM(E35:E37)</f>
        <v>34592</v>
      </c>
      <c r="F38" s="49">
        <f>E38</f>
        <v>34592</v>
      </c>
    </row>
    <row r="39" spans="1:6">
      <c r="B39" s="34"/>
      <c r="E39" s="15"/>
      <c r="F39" s="15"/>
    </row>
    <row r="40" spans="1:6">
      <c r="A40" s="46">
        <v>5310</v>
      </c>
      <c r="B40" s="34" t="s">
        <v>104</v>
      </c>
      <c r="C40" s="37" t="s">
        <v>105</v>
      </c>
      <c r="E40" s="15">
        <v>503142</v>
      </c>
      <c r="F40" s="15"/>
    </row>
    <row r="41" spans="1:6">
      <c r="B41" s="34" t="s">
        <v>106</v>
      </c>
      <c r="C41" s="37" t="s">
        <v>105</v>
      </c>
      <c r="E41" s="15">
        <v>0</v>
      </c>
      <c r="F41" s="15"/>
    </row>
    <row r="42" spans="1:6">
      <c r="B42" s="34" t="s">
        <v>107</v>
      </c>
      <c r="C42" s="37" t="s">
        <v>105</v>
      </c>
      <c r="E42" s="15">
        <v>0</v>
      </c>
      <c r="F42" s="15"/>
    </row>
    <row r="43" spans="1:6">
      <c r="B43" s="34" t="s">
        <v>108</v>
      </c>
      <c r="C43" s="37" t="s">
        <v>105</v>
      </c>
      <c r="E43" s="15">
        <v>0</v>
      </c>
      <c r="F43" s="15"/>
    </row>
    <row r="44" spans="1:6">
      <c r="B44" s="34" t="s">
        <v>109</v>
      </c>
      <c r="C44" s="37" t="s">
        <v>105</v>
      </c>
      <c r="E44" s="15">
        <v>5200</v>
      </c>
      <c r="F44" s="15"/>
    </row>
    <row r="45" spans="1:6">
      <c r="B45" s="35" t="s">
        <v>110</v>
      </c>
      <c r="C45" s="37" t="s">
        <v>105</v>
      </c>
      <c r="E45" s="49">
        <v>508342</v>
      </c>
      <c r="F45" s="49">
        <f>E45</f>
        <v>508342</v>
      </c>
    </row>
    <row r="46" spans="1:6">
      <c r="B46" s="34"/>
      <c r="E46" s="15"/>
      <c r="F46" s="15"/>
    </row>
    <row r="47" spans="1:6">
      <c r="A47" s="63">
        <v>5475</v>
      </c>
      <c r="B47" s="35" t="s">
        <v>111</v>
      </c>
      <c r="C47" s="37" t="s">
        <v>105</v>
      </c>
      <c r="E47" s="15">
        <v>273541</v>
      </c>
      <c r="F47" s="15"/>
    </row>
    <row r="48" spans="1:6">
      <c r="B48" s="34"/>
      <c r="E48" s="15"/>
      <c r="F48" s="15"/>
    </row>
    <row r="49" spans="1:6">
      <c r="A49" s="46">
        <v>5395</v>
      </c>
      <c r="B49" s="34" t="s">
        <v>112</v>
      </c>
      <c r="C49" s="37" t="s">
        <v>105</v>
      </c>
      <c r="E49" s="15">
        <v>18140</v>
      </c>
      <c r="F49" s="15"/>
    </row>
    <row r="50" spans="1:6">
      <c r="A50" s="46">
        <v>5400</v>
      </c>
      <c r="B50" s="34" t="s">
        <v>113</v>
      </c>
      <c r="C50" s="37" t="s">
        <v>105</v>
      </c>
      <c r="E50" s="15">
        <v>2384</v>
      </c>
      <c r="F50" s="15"/>
    </row>
    <row r="51" spans="1:6">
      <c r="A51" s="63">
        <v>5405</v>
      </c>
      <c r="B51" s="34" t="s">
        <v>114</v>
      </c>
      <c r="C51" s="37" t="s">
        <v>105</v>
      </c>
      <c r="E51" s="15">
        <v>722</v>
      </c>
      <c r="F51" s="15"/>
    </row>
    <row r="52" spans="1:6">
      <c r="A52" s="46">
        <v>5410</v>
      </c>
      <c r="B52" s="34" t="s">
        <v>115</v>
      </c>
      <c r="C52" s="37" t="s">
        <v>105</v>
      </c>
      <c r="E52" s="15">
        <v>0</v>
      </c>
      <c r="F52" s="15"/>
    </row>
    <row r="53" spans="1:6">
      <c r="A53" s="46">
        <v>5415</v>
      </c>
      <c r="B53" s="34" t="s">
        <v>116</v>
      </c>
      <c r="C53" s="37" t="s">
        <v>105</v>
      </c>
      <c r="E53" s="15">
        <v>13189</v>
      </c>
      <c r="F53" s="15"/>
    </row>
    <row r="54" spans="1:6">
      <c r="A54" s="46">
        <v>5420</v>
      </c>
      <c r="B54" s="34" t="s">
        <v>117</v>
      </c>
      <c r="C54" s="37" t="s">
        <v>105</v>
      </c>
      <c r="E54" s="15">
        <v>27136</v>
      </c>
      <c r="F54" s="15"/>
    </row>
    <row r="55" spans="1:6">
      <c r="A55" s="46">
        <v>5425</v>
      </c>
      <c r="B55" s="34" t="s">
        <v>118</v>
      </c>
      <c r="C55" s="37" t="s">
        <v>105</v>
      </c>
      <c r="E55" s="15">
        <v>-76896</v>
      </c>
      <c r="F55" s="15"/>
    </row>
    <row r="56" spans="1:6">
      <c r="A56" s="46">
        <v>5430</v>
      </c>
      <c r="B56" s="34" t="s">
        <v>119</v>
      </c>
      <c r="C56" s="37" t="s">
        <v>105</v>
      </c>
      <c r="E56" s="15">
        <v>20014</v>
      </c>
      <c r="F56" s="15"/>
    </row>
    <row r="57" spans="1:6">
      <c r="A57" s="46">
        <v>5435</v>
      </c>
      <c r="B57" s="34" t="s">
        <v>120</v>
      </c>
      <c r="C57" s="37" t="s">
        <v>105</v>
      </c>
      <c r="E57" s="15">
        <v>12234</v>
      </c>
      <c r="F57" s="15"/>
    </row>
    <row r="58" spans="1:6">
      <c r="A58" s="46">
        <v>5440</v>
      </c>
      <c r="B58" s="34" t="s">
        <v>121</v>
      </c>
      <c r="C58" s="37" t="s">
        <v>105</v>
      </c>
      <c r="E58" s="15">
        <v>13984</v>
      </c>
      <c r="F58" s="15"/>
    </row>
    <row r="59" spans="1:6">
      <c r="A59" s="46">
        <v>5445</v>
      </c>
      <c r="B59" s="34" t="s">
        <v>122</v>
      </c>
      <c r="C59" s="37" t="s">
        <v>105</v>
      </c>
      <c r="E59" s="15">
        <v>2450</v>
      </c>
      <c r="F59" s="15"/>
    </row>
    <row r="60" spans="1:6">
      <c r="A60" s="46">
        <v>5360</v>
      </c>
      <c r="B60" s="34" t="s">
        <v>123</v>
      </c>
      <c r="C60" s="37" t="s">
        <v>105</v>
      </c>
      <c r="E60" s="15">
        <v>47540</v>
      </c>
      <c r="F60" s="15"/>
    </row>
    <row r="61" spans="1:6">
      <c r="A61" s="46">
        <v>5480</v>
      </c>
      <c r="B61" s="34" t="s">
        <v>124</v>
      </c>
      <c r="C61" s="37" t="s">
        <v>105</v>
      </c>
      <c r="E61" s="15">
        <v>7686</v>
      </c>
      <c r="F61" s="15"/>
    </row>
    <row r="62" spans="1:6">
      <c r="B62" s="35" t="s">
        <v>125</v>
      </c>
      <c r="C62" s="37" t="s">
        <v>105</v>
      </c>
      <c r="E62" s="49">
        <v>88583</v>
      </c>
      <c r="F62" s="49">
        <f>E62</f>
        <v>88583</v>
      </c>
    </row>
    <row r="63" spans="1:6">
      <c r="B63" s="34"/>
      <c r="E63" s="15"/>
      <c r="F63" s="15"/>
    </row>
    <row r="64" spans="1:6">
      <c r="B64" s="34" t="s">
        <v>126</v>
      </c>
      <c r="C64" s="37" t="s">
        <v>105</v>
      </c>
      <c r="E64" s="15">
        <v>0</v>
      </c>
      <c r="F64" s="15"/>
    </row>
    <row r="65" spans="1:6">
      <c r="A65" s="46">
        <v>5465</v>
      </c>
      <c r="B65" s="34" t="s">
        <v>127</v>
      </c>
      <c r="C65" s="37" t="s">
        <v>105</v>
      </c>
      <c r="E65" s="15">
        <v>95009</v>
      </c>
      <c r="F65" s="15"/>
    </row>
    <row r="66" spans="1:6">
      <c r="A66" s="46">
        <v>5535</v>
      </c>
      <c r="B66" s="34" t="s">
        <v>128</v>
      </c>
      <c r="C66" s="37" t="s">
        <v>105</v>
      </c>
      <c r="E66" s="15">
        <v>1827</v>
      </c>
      <c r="F66" s="15"/>
    </row>
    <row r="67" spans="1:6">
      <c r="A67" s="46">
        <v>5540</v>
      </c>
      <c r="B67" s="34" t="s">
        <v>129</v>
      </c>
      <c r="C67" s="37" t="s">
        <v>105</v>
      </c>
      <c r="D67" s="48"/>
      <c r="E67" s="15">
        <v>1793</v>
      </c>
      <c r="F67" s="15"/>
    </row>
    <row r="68" spans="1:6">
      <c r="A68" s="46">
        <v>5550</v>
      </c>
      <c r="B68" s="34" t="s">
        <v>130</v>
      </c>
      <c r="C68" s="37" t="s">
        <v>105</v>
      </c>
      <c r="E68" s="15">
        <v>1826</v>
      </c>
      <c r="F68" s="15"/>
    </row>
    <row r="69" spans="1:6">
      <c r="A69" s="46">
        <v>5545</v>
      </c>
      <c r="B69" s="34" t="s">
        <v>131</v>
      </c>
      <c r="C69" s="37" t="s">
        <v>105</v>
      </c>
      <c r="E69" s="15">
        <v>356</v>
      </c>
      <c r="F69" s="15"/>
    </row>
    <row r="70" spans="1:6">
      <c r="B70" s="35" t="s">
        <v>132</v>
      </c>
      <c r="C70" s="37" t="s">
        <v>105</v>
      </c>
      <c r="E70" s="49">
        <v>100811</v>
      </c>
      <c r="F70" s="49">
        <f>E70</f>
        <v>100811</v>
      </c>
    </row>
    <row r="71" spans="1:6">
      <c r="B71" s="34"/>
      <c r="E71" s="15"/>
      <c r="F71" s="15"/>
    </row>
    <row r="72" spans="1:6">
      <c r="A72" s="46">
        <v>5520</v>
      </c>
      <c r="B72" s="34" t="s">
        <v>133</v>
      </c>
      <c r="C72" s="37" t="s">
        <v>105</v>
      </c>
      <c r="E72" s="15">
        <v>1423</v>
      </c>
      <c r="F72" s="15"/>
    </row>
    <row r="73" spans="1:6">
      <c r="A73" s="46">
        <v>5525</v>
      </c>
      <c r="B73" s="34" t="s">
        <v>134</v>
      </c>
      <c r="C73" s="37" t="s">
        <v>105</v>
      </c>
      <c r="E73" s="15">
        <v>202</v>
      </c>
      <c r="F73" s="15"/>
    </row>
    <row r="74" spans="1:6">
      <c r="A74" s="46">
        <v>5565</v>
      </c>
      <c r="B74" s="34" t="s">
        <v>135</v>
      </c>
      <c r="C74" s="37" t="s">
        <v>105</v>
      </c>
      <c r="E74" s="15">
        <v>9363</v>
      </c>
      <c r="F74" s="15"/>
    </row>
    <row r="75" spans="1:6">
      <c r="A75" s="46">
        <v>5460</v>
      </c>
      <c r="B75" s="34" t="s">
        <v>136</v>
      </c>
      <c r="C75" s="37" t="s">
        <v>105</v>
      </c>
      <c r="E75" s="15">
        <v>11412</v>
      </c>
      <c r="F75" s="15"/>
    </row>
    <row r="76" spans="1:6">
      <c r="B76" s="35" t="s">
        <v>137</v>
      </c>
      <c r="C76" s="37" t="s">
        <v>105</v>
      </c>
      <c r="E76" s="49">
        <v>22400</v>
      </c>
      <c r="F76" s="49">
        <f>E76</f>
        <v>22400</v>
      </c>
    </row>
    <row r="77" spans="1:6">
      <c r="B77" s="34"/>
      <c r="E77" s="15"/>
      <c r="F77" s="15"/>
    </row>
    <row r="78" spans="1:6">
      <c r="A78" s="46">
        <v>5497</v>
      </c>
      <c r="B78" s="34" t="s">
        <v>138</v>
      </c>
      <c r="C78" s="37" t="s">
        <v>105</v>
      </c>
      <c r="E78" s="15">
        <v>0</v>
      </c>
      <c r="F78" s="15"/>
    </row>
    <row r="79" spans="1:6">
      <c r="B79" s="34" t="s">
        <v>139</v>
      </c>
      <c r="C79" s="37" t="s">
        <v>105</v>
      </c>
      <c r="E79" s="15">
        <v>0</v>
      </c>
      <c r="F79" s="15"/>
    </row>
    <row r="80" spans="1:6">
      <c r="B80" s="35" t="s">
        <v>140</v>
      </c>
      <c r="C80" s="37" t="s">
        <v>105</v>
      </c>
      <c r="E80" s="49">
        <v>0</v>
      </c>
      <c r="F80" s="49"/>
    </row>
    <row r="81" spans="1:6">
      <c r="B81" s="34"/>
      <c r="E81" s="15"/>
      <c r="F81" s="15"/>
    </row>
    <row r="82" spans="1:6">
      <c r="A82" s="46">
        <v>5355</v>
      </c>
      <c r="B82" s="34" t="s">
        <v>141</v>
      </c>
      <c r="C82" s="37" t="s">
        <v>105</v>
      </c>
      <c r="E82" s="15">
        <v>24793</v>
      </c>
      <c r="F82" s="15"/>
    </row>
    <row r="83" spans="1:6">
      <c r="A83" s="46">
        <v>5490</v>
      </c>
      <c r="B83" s="34" t="s">
        <v>142</v>
      </c>
      <c r="C83" s="37" t="s">
        <v>105</v>
      </c>
      <c r="E83" s="15">
        <v>11593</v>
      </c>
      <c r="F83" s="15"/>
    </row>
    <row r="84" spans="1:6">
      <c r="A84" s="46">
        <v>5485</v>
      </c>
      <c r="B84" s="34" t="s">
        <v>143</v>
      </c>
      <c r="C84" s="37" t="s">
        <v>105</v>
      </c>
      <c r="E84" s="15">
        <v>664</v>
      </c>
      <c r="F84" s="15"/>
    </row>
    <row r="85" spans="1:6">
      <c r="A85" s="46">
        <v>5375</v>
      </c>
      <c r="B85" s="34" t="s">
        <v>144</v>
      </c>
      <c r="C85" s="37" t="s">
        <v>105</v>
      </c>
      <c r="E85" s="15">
        <v>-25520</v>
      </c>
      <c r="F85" s="15"/>
    </row>
    <row r="86" spans="1:6">
      <c r="A86" s="46">
        <v>5350</v>
      </c>
      <c r="B86" s="34" t="s">
        <v>145</v>
      </c>
      <c r="C86" s="37" t="s">
        <v>105</v>
      </c>
      <c r="E86" s="15">
        <v>4980</v>
      </c>
      <c r="F86" s="15"/>
    </row>
    <row r="87" spans="1:6">
      <c r="A87" s="46">
        <v>5352</v>
      </c>
      <c r="B87" s="34" t="s">
        <v>146</v>
      </c>
      <c r="C87" s="37" t="s">
        <v>105</v>
      </c>
      <c r="E87" s="15">
        <v>4776</v>
      </c>
      <c r="F87" s="15"/>
    </row>
    <row r="88" spans="1:6">
      <c r="B88" s="35" t="s">
        <v>147</v>
      </c>
      <c r="C88" s="37" t="s">
        <v>105</v>
      </c>
      <c r="E88" s="49">
        <v>21286</v>
      </c>
      <c r="F88" s="49">
        <f>E88</f>
        <v>21286</v>
      </c>
    </row>
    <row r="89" spans="1:6">
      <c r="B89" s="34"/>
      <c r="E89" s="15"/>
      <c r="F89" s="15"/>
    </row>
    <row r="90" spans="1:6">
      <c r="A90" s="46">
        <v>5455</v>
      </c>
      <c r="B90" s="34" t="s">
        <v>148</v>
      </c>
      <c r="C90" s="37" t="s">
        <v>105</v>
      </c>
      <c r="E90" s="15">
        <v>24725</v>
      </c>
      <c r="F90" s="15"/>
    </row>
    <row r="91" spans="1:6">
      <c r="A91" s="46">
        <v>5500</v>
      </c>
      <c r="B91" s="34" t="s">
        <v>149</v>
      </c>
      <c r="C91" s="37" t="s">
        <v>105</v>
      </c>
      <c r="E91" s="15">
        <v>5445</v>
      </c>
      <c r="F91" s="15"/>
    </row>
    <row r="92" spans="1:6">
      <c r="A92" s="46">
        <v>5345</v>
      </c>
      <c r="B92" s="34" t="s">
        <v>150</v>
      </c>
      <c r="C92" s="37" t="s">
        <v>105</v>
      </c>
      <c r="E92" s="15">
        <v>0</v>
      </c>
      <c r="F92" s="15"/>
    </row>
    <row r="93" spans="1:6">
      <c r="B93" s="34" t="s">
        <v>151</v>
      </c>
      <c r="C93" s="37" t="s">
        <v>105</v>
      </c>
      <c r="E93" s="15">
        <v>0</v>
      </c>
      <c r="F93" s="15"/>
    </row>
    <row r="94" spans="1:6">
      <c r="A94" s="46">
        <v>5487</v>
      </c>
      <c r="B94" s="34" t="s">
        <v>152</v>
      </c>
      <c r="C94" s="37" t="s">
        <v>105</v>
      </c>
      <c r="E94" s="15">
        <v>3527</v>
      </c>
      <c r="F94" s="15"/>
    </row>
    <row r="95" spans="1:6">
      <c r="B95" s="35" t="s">
        <v>137</v>
      </c>
      <c r="C95" s="37" t="s">
        <v>105</v>
      </c>
      <c r="E95" s="49">
        <v>33697</v>
      </c>
      <c r="F95" s="49">
        <f>E95</f>
        <v>33697</v>
      </c>
    </row>
    <row r="96" spans="1:6">
      <c r="B96" s="34"/>
      <c r="E96" s="15"/>
      <c r="F96" s="15"/>
    </row>
    <row r="97" spans="2:6">
      <c r="B97" s="35" t="s">
        <v>153</v>
      </c>
      <c r="C97" s="37" t="s">
        <v>105</v>
      </c>
      <c r="E97" s="49">
        <v>1048660</v>
      </c>
      <c r="F97" s="49"/>
    </row>
    <row r="98" spans="2:6">
      <c r="B98" s="34"/>
      <c r="E98" s="54">
        <v>3947427</v>
      </c>
      <c r="F98" s="54"/>
    </row>
    <row r="99" spans="2:6">
      <c r="B99" s="35"/>
      <c r="E99" s="15"/>
      <c r="F99" s="15"/>
    </row>
    <row r="100" spans="2:6">
      <c r="B100" s="32" t="s">
        <v>154</v>
      </c>
      <c r="C100" s="37" t="s">
        <v>155</v>
      </c>
      <c r="E100" s="15">
        <v>0</v>
      </c>
      <c r="F100" s="15"/>
    </row>
    <row r="101" spans="2:6">
      <c r="B101" s="38" t="s">
        <v>156</v>
      </c>
      <c r="C101" s="37" t="s">
        <v>155</v>
      </c>
      <c r="E101" s="15">
        <v>0</v>
      </c>
      <c r="F101" s="15"/>
    </row>
    <row r="102" spans="2:6">
      <c r="B102" s="32" t="s">
        <v>157</v>
      </c>
      <c r="C102" s="37" t="s">
        <v>155</v>
      </c>
      <c r="E102" s="15">
        <v>0</v>
      </c>
      <c r="F102" s="15"/>
    </row>
    <row r="103" spans="2:6">
      <c r="B103" s="32" t="s">
        <v>158</v>
      </c>
      <c r="C103" s="37" t="s">
        <v>155</v>
      </c>
      <c r="E103" s="15">
        <v>0</v>
      </c>
      <c r="F103" s="15"/>
    </row>
    <row r="104" spans="2:6">
      <c r="B104" s="32" t="s">
        <v>159</v>
      </c>
      <c r="C104" s="37" t="s">
        <v>155</v>
      </c>
      <c r="E104" s="15">
        <v>0</v>
      </c>
      <c r="F104" s="15"/>
    </row>
    <row r="105" spans="2:6">
      <c r="B105" s="35" t="s">
        <v>160</v>
      </c>
      <c r="C105" s="37" t="s">
        <v>155</v>
      </c>
      <c r="E105" s="49">
        <v>0</v>
      </c>
      <c r="F105" s="49"/>
    </row>
    <row r="106" spans="2:6">
      <c r="B106" s="32"/>
      <c r="E106" s="15"/>
      <c r="F106" s="15"/>
    </row>
    <row r="107" spans="2:6">
      <c r="B107" s="32" t="s">
        <v>161</v>
      </c>
      <c r="C107" s="37" t="s">
        <v>155</v>
      </c>
      <c r="E107" s="15">
        <v>0</v>
      </c>
      <c r="F107" s="15"/>
    </row>
    <row r="108" spans="2:6">
      <c r="B108" s="32" t="s">
        <v>162</v>
      </c>
      <c r="C108" s="37" t="s">
        <v>155</v>
      </c>
      <c r="E108" s="15">
        <v>0</v>
      </c>
      <c r="F108" s="15"/>
    </row>
    <row r="109" spans="2:6">
      <c r="B109" s="32" t="s">
        <v>163</v>
      </c>
      <c r="C109" s="37" t="s">
        <v>155</v>
      </c>
      <c r="E109" s="15">
        <v>0</v>
      </c>
      <c r="F109" s="15"/>
    </row>
    <row r="110" spans="2:6">
      <c r="B110" s="32" t="s">
        <v>164</v>
      </c>
      <c r="C110" s="37" t="s">
        <v>155</v>
      </c>
      <c r="E110" s="15">
        <v>0</v>
      </c>
      <c r="F110" s="15"/>
    </row>
    <row r="111" spans="2:6">
      <c r="B111" s="32" t="s">
        <v>165</v>
      </c>
      <c r="C111" s="37" t="s">
        <v>155</v>
      </c>
      <c r="E111" s="15">
        <v>0</v>
      </c>
      <c r="F111" s="15"/>
    </row>
    <row r="112" spans="2:6">
      <c r="B112" s="35" t="s">
        <v>166</v>
      </c>
      <c r="C112" s="37" t="s">
        <v>155</v>
      </c>
      <c r="E112" s="49">
        <v>0</v>
      </c>
      <c r="F112" s="49"/>
    </row>
    <row r="113" spans="2:6">
      <c r="B113" s="32"/>
      <c r="E113" s="15"/>
      <c r="F113" s="15"/>
    </row>
    <row r="114" spans="2:6">
      <c r="B114" s="35" t="s">
        <v>167</v>
      </c>
      <c r="C114" s="37" t="s">
        <v>155</v>
      </c>
      <c r="E114" s="15">
        <v>0</v>
      </c>
      <c r="F114" s="15"/>
    </row>
    <row r="115" spans="2:6">
      <c r="B115" s="32"/>
      <c r="E115" s="15"/>
      <c r="F115" s="15"/>
    </row>
    <row r="116" spans="2:6">
      <c r="B116" s="32" t="s">
        <v>161</v>
      </c>
      <c r="C116" s="37" t="s">
        <v>155</v>
      </c>
      <c r="E116" s="15">
        <v>0</v>
      </c>
      <c r="F116" s="15"/>
    </row>
    <row r="117" spans="2:6">
      <c r="B117" s="32" t="s">
        <v>162</v>
      </c>
      <c r="C117" s="37" t="s">
        <v>155</v>
      </c>
      <c r="E117" s="15">
        <v>0</v>
      </c>
      <c r="F117" s="15"/>
    </row>
    <row r="118" spans="2:6">
      <c r="B118" s="35" t="s">
        <v>168</v>
      </c>
      <c r="C118" s="37" t="s">
        <v>155</v>
      </c>
      <c r="E118" s="49">
        <v>0</v>
      </c>
      <c r="F118" s="49"/>
    </row>
    <row r="119" spans="2:6">
      <c r="B119" s="32"/>
      <c r="E119" s="15"/>
      <c r="F119" s="15"/>
    </row>
    <row r="120" spans="2:6">
      <c r="B120" s="32" t="s">
        <v>169</v>
      </c>
      <c r="C120" s="37" t="s">
        <v>155</v>
      </c>
      <c r="E120" s="15">
        <v>0</v>
      </c>
      <c r="F120" s="15"/>
    </row>
    <row r="121" spans="2:6">
      <c r="B121" s="32" t="s">
        <v>161</v>
      </c>
      <c r="C121" s="37" t="s">
        <v>155</v>
      </c>
      <c r="E121" s="15">
        <v>0</v>
      </c>
      <c r="F121" s="15"/>
    </row>
    <row r="122" spans="2:6">
      <c r="B122" s="32" t="s">
        <v>162</v>
      </c>
      <c r="C122" s="37" t="s">
        <v>155</v>
      </c>
      <c r="E122" s="15">
        <v>0</v>
      </c>
      <c r="F122" s="15"/>
    </row>
    <row r="123" spans="2:6">
      <c r="B123" s="35" t="s">
        <v>170</v>
      </c>
      <c r="C123" s="37" t="s">
        <v>155</v>
      </c>
      <c r="E123" s="49">
        <v>0</v>
      </c>
      <c r="F123" s="49"/>
    </row>
    <row r="124" spans="2:6">
      <c r="B124" s="32"/>
      <c r="E124" s="15"/>
      <c r="F124" s="15"/>
    </row>
    <row r="125" spans="2:6">
      <c r="B125" s="32" t="s">
        <v>161</v>
      </c>
      <c r="C125" s="37" t="s">
        <v>155</v>
      </c>
      <c r="E125" s="15">
        <v>0</v>
      </c>
      <c r="F125" s="15"/>
    </row>
    <row r="126" spans="2:6">
      <c r="B126" s="32" t="s">
        <v>162</v>
      </c>
      <c r="C126" s="37" t="s">
        <v>155</v>
      </c>
      <c r="E126" s="15">
        <v>0</v>
      </c>
      <c r="F126" s="15"/>
    </row>
    <row r="127" spans="2:6">
      <c r="B127" s="32" t="s">
        <v>171</v>
      </c>
      <c r="C127" s="37" t="s">
        <v>155</v>
      </c>
      <c r="E127" s="15">
        <v>0</v>
      </c>
      <c r="F127" s="15"/>
    </row>
    <row r="128" spans="2:6">
      <c r="B128" s="32" t="s">
        <v>172</v>
      </c>
      <c r="C128" s="37" t="s">
        <v>155</v>
      </c>
      <c r="E128" s="15">
        <v>0</v>
      </c>
      <c r="F128" s="15"/>
    </row>
    <row r="129" spans="2:6">
      <c r="B129" s="32" t="s">
        <v>173</v>
      </c>
      <c r="C129" s="37" t="s">
        <v>155</v>
      </c>
      <c r="E129" s="15">
        <v>0</v>
      </c>
      <c r="F129" s="15"/>
    </row>
    <row r="130" spans="2:6">
      <c r="B130" s="32" t="s">
        <v>174</v>
      </c>
      <c r="C130" s="37" t="s">
        <v>155</v>
      </c>
      <c r="E130" s="15">
        <v>0</v>
      </c>
      <c r="F130" s="15"/>
    </row>
    <row r="131" spans="2:6">
      <c r="B131" s="32" t="s">
        <v>175</v>
      </c>
      <c r="C131" s="37" t="s">
        <v>155</v>
      </c>
      <c r="E131" s="15">
        <v>0</v>
      </c>
      <c r="F131" s="15"/>
    </row>
    <row r="132" spans="2:6">
      <c r="B132" s="35" t="s">
        <v>176</v>
      </c>
      <c r="C132" s="37" t="s">
        <v>155</v>
      </c>
      <c r="E132" s="49">
        <v>0</v>
      </c>
      <c r="F132" s="49"/>
    </row>
    <row r="133" spans="2:6">
      <c r="B133" s="32"/>
      <c r="E133" s="15"/>
      <c r="F133" s="15"/>
    </row>
    <row r="134" spans="2:6">
      <c r="B134" s="32" t="s">
        <v>177</v>
      </c>
      <c r="C134" s="37" t="s">
        <v>155</v>
      </c>
      <c r="E134" s="15">
        <v>0</v>
      </c>
      <c r="F134" s="15"/>
    </row>
    <row r="135" spans="2:6">
      <c r="B135" s="32" t="s">
        <v>178</v>
      </c>
      <c r="C135" s="37" t="s">
        <v>155</v>
      </c>
      <c r="E135" s="15">
        <v>0</v>
      </c>
      <c r="F135" s="15"/>
    </row>
    <row r="136" spans="2:6">
      <c r="B136" s="32" t="s">
        <v>161</v>
      </c>
      <c r="C136" s="37" t="s">
        <v>155</v>
      </c>
      <c r="E136" s="15">
        <v>0</v>
      </c>
      <c r="F136" s="15"/>
    </row>
    <row r="137" spans="2:6">
      <c r="B137" s="32" t="s">
        <v>162</v>
      </c>
      <c r="C137" s="37" t="s">
        <v>155</v>
      </c>
      <c r="E137" s="15">
        <v>0</v>
      </c>
      <c r="F137" s="15"/>
    </row>
    <row r="138" spans="2:6">
      <c r="B138" s="32" t="s">
        <v>179</v>
      </c>
      <c r="C138" s="37" t="s">
        <v>155</v>
      </c>
      <c r="E138" s="15">
        <v>0</v>
      </c>
      <c r="F138" s="15"/>
    </row>
    <row r="139" spans="2:6">
      <c r="B139" s="35" t="s">
        <v>180</v>
      </c>
      <c r="C139" s="37" t="s">
        <v>155</v>
      </c>
      <c r="E139" s="49">
        <v>0</v>
      </c>
      <c r="F139" s="49"/>
    </row>
    <row r="140" spans="2:6">
      <c r="B140" s="32"/>
      <c r="E140" s="15"/>
      <c r="F140" s="15"/>
    </row>
    <row r="141" spans="2:6">
      <c r="B141" s="32" t="s">
        <v>181</v>
      </c>
      <c r="C141" s="37" t="s">
        <v>155</v>
      </c>
      <c r="E141" s="15">
        <v>0</v>
      </c>
      <c r="F141" s="15"/>
    </row>
    <row r="142" spans="2:6">
      <c r="B142" s="32" t="s">
        <v>182</v>
      </c>
      <c r="C142" s="37" t="s">
        <v>155</v>
      </c>
      <c r="E142" s="15">
        <v>0</v>
      </c>
      <c r="F142" s="15"/>
    </row>
    <row r="143" spans="2:6">
      <c r="B143" s="32" t="s">
        <v>183</v>
      </c>
      <c r="C143" s="37" t="s">
        <v>155</v>
      </c>
      <c r="E143" s="15">
        <v>0</v>
      </c>
      <c r="F143" s="15"/>
    </row>
    <row r="144" spans="2:6">
      <c r="B144" s="32" t="s">
        <v>184</v>
      </c>
      <c r="C144" s="37" t="s">
        <v>155</v>
      </c>
      <c r="E144" s="15">
        <v>0</v>
      </c>
      <c r="F144" s="15"/>
    </row>
    <row r="145" spans="2:6">
      <c r="B145" s="32" t="s">
        <v>185</v>
      </c>
      <c r="C145" s="37" t="s">
        <v>155</v>
      </c>
      <c r="E145" s="15">
        <v>0</v>
      </c>
      <c r="F145" s="15"/>
    </row>
    <row r="146" spans="2:6">
      <c r="B146" s="32" t="s">
        <v>186</v>
      </c>
      <c r="C146" s="37" t="s">
        <v>155</v>
      </c>
      <c r="E146" s="15">
        <v>0</v>
      </c>
      <c r="F146" s="15"/>
    </row>
    <row r="147" spans="2:6">
      <c r="B147" s="35" t="s">
        <v>187</v>
      </c>
      <c r="C147" s="37" t="s">
        <v>155</v>
      </c>
      <c r="E147" s="49">
        <v>0</v>
      </c>
      <c r="F147" s="49"/>
    </row>
    <row r="148" spans="2:6">
      <c r="B148" s="34"/>
      <c r="E148" s="15"/>
      <c r="F148" s="15"/>
    </row>
    <row r="149" spans="2:6">
      <c r="B149" s="35" t="s">
        <v>188</v>
      </c>
      <c r="C149" s="37" t="s">
        <v>155</v>
      </c>
      <c r="E149" s="49">
        <v>0</v>
      </c>
      <c r="F149" s="49"/>
    </row>
    <row r="150" spans="2:6">
      <c r="B150" s="34"/>
      <c r="E150" s="15"/>
      <c r="F150" s="15"/>
    </row>
    <row r="151" spans="2:6">
      <c r="B151" s="34"/>
      <c r="E151" s="15"/>
      <c r="F151" s="15"/>
    </row>
    <row r="152" spans="2:6">
      <c r="B152" s="34" t="s">
        <v>189</v>
      </c>
      <c r="C152" s="37" t="s">
        <v>190</v>
      </c>
      <c r="E152" s="15">
        <v>0</v>
      </c>
      <c r="F152" s="15"/>
    </row>
    <row r="153" spans="2:6">
      <c r="B153" s="34" t="s">
        <v>191</v>
      </c>
      <c r="C153" s="37" t="s">
        <v>190</v>
      </c>
      <c r="E153" s="15">
        <v>0</v>
      </c>
      <c r="F153" s="15"/>
    </row>
    <row r="154" spans="2:6">
      <c r="B154" s="34" t="s">
        <v>192</v>
      </c>
      <c r="C154" s="37" t="s">
        <v>190</v>
      </c>
      <c r="E154" s="15">
        <v>0</v>
      </c>
      <c r="F154" s="15"/>
    </row>
    <row r="155" spans="2:6">
      <c r="B155" s="34" t="s">
        <v>193</v>
      </c>
      <c r="C155" s="37" t="s">
        <v>190</v>
      </c>
      <c r="E155" s="15">
        <v>0</v>
      </c>
      <c r="F155" s="15"/>
    </row>
    <row r="156" spans="2:6">
      <c r="B156" s="34" t="s">
        <v>194</v>
      </c>
      <c r="C156" s="37" t="s">
        <v>190</v>
      </c>
      <c r="E156" s="15">
        <v>0</v>
      </c>
      <c r="F156" s="15"/>
    </row>
    <row r="157" spans="2:6">
      <c r="B157" s="34" t="s">
        <v>165</v>
      </c>
      <c r="C157" s="37" t="s">
        <v>190</v>
      </c>
      <c r="E157" s="15">
        <v>0</v>
      </c>
      <c r="F157" s="15"/>
    </row>
    <row r="158" spans="2:6">
      <c r="B158" s="35" t="s">
        <v>195</v>
      </c>
      <c r="C158" s="37" t="s">
        <v>190</v>
      </c>
      <c r="E158" s="49">
        <v>0</v>
      </c>
      <c r="F158" s="49"/>
    </row>
    <row r="159" spans="2:6">
      <c r="B159" s="34"/>
      <c r="E159" s="15"/>
      <c r="F159" s="15"/>
    </row>
    <row r="160" spans="2:6">
      <c r="B160" s="34" t="s">
        <v>196</v>
      </c>
      <c r="C160" s="37" t="s">
        <v>190</v>
      </c>
      <c r="E160" s="15">
        <v>0</v>
      </c>
      <c r="F160" s="15"/>
    </row>
    <row r="161" spans="2:6">
      <c r="B161" s="34" t="s">
        <v>191</v>
      </c>
      <c r="C161" s="37" t="s">
        <v>190</v>
      </c>
      <c r="E161" s="15">
        <v>0</v>
      </c>
      <c r="F161" s="15"/>
    </row>
    <row r="162" spans="2:6">
      <c r="B162" s="34" t="s">
        <v>193</v>
      </c>
      <c r="C162" s="37" t="s">
        <v>190</v>
      </c>
      <c r="E162" s="15">
        <v>0</v>
      </c>
      <c r="F162" s="15"/>
    </row>
    <row r="163" spans="2:6">
      <c r="B163" s="34" t="s">
        <v>194</v>
      </c>
      <c r="C163" s="37" t="s">
        <v>190</v>
      </c>
      <c r="E163" s="15">
        <v>0</v>
      </c>
      <c r="F163" s="15"/>
    </row>
    <row r="164" spans="2:6">
      <c r="B164" s="35" t="s">
        <v>197</v>
      </c>
      <c r="C164" s="37" t="s">
        <v>190</v>
      </c>
      <c r="E164" s="49">
        <v>0</v>
      </c>
      <c r="F164" s="49"/>
    </row>
    <row r="165" spans="2:6">
      <c r="B165" s="34"/>
      <c r="E165" s="15"/>
      <c r="F165" s="15"/>
    </row>
    <row r="166" spans="2:6">
      <c r="B166" s="34" t="s">
        <v>198</v>
      </c>
      <c r="C166" s="37" t="s">
        <v>190</v>
      </c>
      <c r="E166" s="15">
        <v>0</v>
      </c>
      <c r="F166" s="15"/>
    </row>
    <row r="167" spans="2:6">
      <c r="B167" s="34" t="s">
        <v>199</v>
      </c>
      <c r="C167" s="37" t="s">
        <v>190</v>
      </c>
      <c r="E167" s="15">
        <v>0</v>
      </c>
      <c r="F167" s="15"/>
    </row>
    <row r="168" spans="2:6">
      <c r="B168" s="34" t="s">
        <v>191</v>
      </c>
      <c r="C168" s="37" t="s">
        <v>190</v>
      </c>
      <c r="E168" s="15">
        <v>0</v>
      </c>
      <c r="F168" s="15"/>
    </row>
    <row r="169" spans="2:6">
      <c r="B169" s="34" t="s">
        <v>192</v>
      </c>
      <c r="C169" s="37" t="s">
        <v>190</v>
      </c>
      <c r="E169" s="15">
        <v>0</v>
      </c>
      <c r="F169" s="15"/>
    </row>
    <row r="170" spans="2:6">
      <c r="B170" s="34" t="s">
        <v>186</v>
      </c>
      <c r="C170" s="37" t="s">
        <v>190</v>
      </c>
      <c r="E170" s="15">
        <v>0</v>
      </c>
      <c r="F170" s="15"/>
    </row>
    <row r="171" spans="2:6">
      <c r="B171" s="34" t="s">
        <v>94</v>
      </c>
      <c r="C171" s="37" t="s">
        <v>190</v>
      </c>
      <c r="E171" s="15">
        <v>0</v>
      </c>
      <c r="F171" s="15"/>
    </row>
    <row r="172" spans="2:6">
      <c r="B172" s="34" t="s">
        <v>200</v>
      </c>
      <c r="C172" s="37" t="s">
        <v>190</v>
      </c>
      <c r="E172" s="15">
        <v>0</v>
      </c>
      <c r="F172" s="15"/>
    </row>
    <row r="173" spans="2:6">
      <c r="B173" s="34" t="s">
        <v>201</v>
      </c>
      <c r="C173" s="37" t="s">
        <v>190</v>
      </c>
      <c r="E173" s="15">
        <v>0</v>
      </c>
      <c r="F173" s="15"/>
    </row>
    <row r="174" spans="2:6">
      <c r="B174" s="34" t="s">
        <v>202</v>
      </c>
      <c r="C174" s="37" t="s">
        <v>190</v>
      </c>
      <c r="E174" s="15">
        <v>0</v>
      </c>
      <c r="F174" s="15"/>
    </row>
    <row r="175" spans="2:6">
      <c r="B175" s="34" t="s">
        <v>203</v>
      </c>
      <c r="C175" s="37" t="s">
        <v>190</v>
      </c>
      <c r="E175" s="15">
        <v>0</v>
      </c>
      <c r="F175" s="15"/>
    </row>
    <row r="176" spans="2:6">
      <c r="B176" s="34" t="s">
        <v>204</v>
      </c>
      <c r="C176" s="37" t="s">
        <v>190</v>
      </c>
      <c r="E176" s="15">
        <v>0</v>
      </c>
      <c r="F176" s="15"/>
    </row>
    <row r="177" spans="1:6">
      <c r="B177" s="35" t="s">
        <v>205</v>
      </c>
      <c r="C177" s="37" t="s">
        <v>190</v>
      </c>
      <c r="E177" s="49">
        <v>0</v>
      </c>
      <c r="F177" s="49"/>
    </row>
    <row r="178" spans="1:6">
      <c r="B178" s="34"/>
      <c r="E178" s="15"/>
      <c r="F178" s="15"/>
    </row>
    <row r="179" spans="1:6">
      <c r="B179" s="34" t="s">
        <v>206</v>
      </c>
      <c r="C179" s="37" t="s">
        <v>190</v>
      </c>
      <c r="E179" s="15">
        <v>0</v>
      </c>
      <c r="F179" s="15"/>
    </row>
    <row r="180" spans="1:6">
      <c r="B180" s="34" t="s">
        <v>165</v>
      </c>
      <c r="C180" s="37" t="s">
        <v>190</v>
      </c>
      <c r="E180" s="15">
        <v>0</v>
      </c>
      <c r="F180" s="15"/>
    </row>
    <row r="181" spans="1:6">
      <c r="B181" s="34" t="s">
        <v>207</v>
      </c>
      <c r="C181" s="37" t="s">
        <v>190</v>
      </c>
      <c r="E181" s="15">
        <v>0</v>
      </c>
      <c r="F181" s="15"/>
    </row>
    <row r="182" spans="1:6">
      <c r="B182" s="35" t="s">
        <v>208</v>
      </c>
      <c r="C182" s="37" t="s">
        <v>190</v>
      </c>
      <c r="E182" s="49">
        <v>0</v>
      </c>
      <c r="F182" s="49"/>
    </row>
    <row r="183" spans="1:6">
      <c r="B183" s="34"/>
      <c r="E183" s="15"/>
      <c r="F183" s="15"/>
    </row>
    <row r="184" spans="1:6">
      <c r="B184" s="35" t="s">
        <v>209</v>
      </c>
      <c r="C184" s="37" t="s">
        <v>190</v>
      </c>
      <c r="E184" s="15">
        <v>0</v>
      </c>
      <c r="F184" s="15"/>
    </row>
    <row r="185" spans="1:6">
      <c r="B185" s="34"/>
      <c r="E185" s="15"/>
      <c r="F185" s="15"/>
    </row>
    <row r="186" spans="1:6">
      <c r="B186" s="35" t="s">
        <v>210</v>
      </c>
      <c r="C186" s="37" t="s">
        <v>190</v>
      </c>
      <c r="E186" s="49">
        <v>0</v>
      </c>
      <c r="F186" s="49"/>
    </row>
    <row r="187" spans="1:6">
      <c r="B187" s="34"/>
      <c r="E187" s="54">
        <v>0</v>
      </c>
      <c r="F187" s="54"/>
    </row>
    <row r="188" spans="1:6">
      <c r="B188" s="34"/>
      <c r="E188" s="15"/>
      <c r="F188" s="15"/>
    </row>
    <row r="189" spans="1:6">
      <c r="A189" s="46">
        <v>7105</v>
      </c>
      <c r="B189" s="34" t="s">
        <v>211</v>
      </c>
      <c r="C189" s="37" t="s">
        <v>212</v>
      </c>
      <c r="E189" s="15">
        <v>332</v>
      </c>
      <c r="F189" s="15"/>
    </row>
    <row r="190" spans="1:6">
      <c r="A190" s="46">
        <v>7050</v>
      </c>
      <c r="B190" s="34" t="s">
        <v>213</v>
      </c>
      <c r="C190" s="37" t="s">
        <v>212</v>
      </c>
      <c r="E190" s="15">
        <v>57</v>
      </c>
      <c r="F190" s="15"/>
    </row>
    <row r="191" spans="1:6">
      <c r="B191" s="34" t="s">
        <v>214</v>
      </c>
      <c r="C191" s="37" t="s">
        <v>212</v>
      </c>
      <c r="E191" s="15">
        <v>304</v>
      </c>
      <c r="F191" s="15"/>
    </row>
    <row r="192" spans="1:6">
      <c r="A192" s="46">
        <v>7162</v>
      </c>
      <c r="B192" s="34" t="s">
        <v>215</v>
      </c>
      <c r="C192" s="37" t="s">
        <v>212</v>
      </c>
      <c r="E192" s="15">
        <v>4874</v>
      </c>
      <c r="F192" s="15"/>
    </row>
    <row r="193" spans="1:6">
      <c r="A193" s="46">
        <v>7120</v>
      </c>
      <c r="B193" s="34" t="s">
        <v>216</v>
      </c>
      <c r="C193" s="37" t="s">
        <v>212</v>
      </c>
      <c r="E193" s="15">
        <v>37</v>
      </c>
      <c r="F193" s="15"/>
    </row>
    <row r="194" spans="1:6">
      <c r="B194" s="34" t="s">
        <v>217</v>
      </c>
      <c r="C194" s="37" t="s">
        <v>212</v>
      </c>
      <c r="E194" s="15">
        <v>0</v>
      </c>
      <c r="F194" s="15"/>
    </row>
    <row r="195" spans="1:6">
      <c r="A195" s="46">
        <v>5265</v>
      </c>
      <c r="B195" s="34" t="s">
        <v>218</v>
      </c>
      <c r="C195" s="37" t="s">
        <v>212</v>
      </c>
      <c r="E195" s="15">
        <v>151</v>
      </c>
      <c r="F195" s="15"/>
    </row>
    <row r="196" spans="1:6">
      <c r="B196" s="35" t="s">
        <v>219</v>
      </c>
      <c r="C196" s="37" t="s">
        <v>212</v>
      </c>
      <c r="E196" s="49">
        <v>5755</v>
      </c>
      <c r="F196" s="49">
        <f>E196</f>
        <v>5755</v>
      </c>
    </row>
    <row r="197" spans="1:6">
      <c r="B197" s="34"/>
      <c r="E197" s="15"/>
      <c r="F197" s="15"/>
    </row>
    <row r="198" spans="1:6">
      <c r="A198" s="46">
        <v>7115</v>
      </c>
      <c r="B198" s="34" t="s">
        <v>220</v>
      </c>
      <c r="C198" s="37" t="s">
        <v>212</v>
      </c>
      <c r="E198" s="15">
        <v>1460</v>
      </c>
      <c r="F198" s="15"/>
    </row>
    <row r="199" spans="1:6">
      <c r="B199" s="34" t="s">
        <v>221</v>
      </c>
      <c r="C199" s="37" t="s">
        <v>212</v>
      </c>
      <c r="E199" s="15">
        <v>0</v>
      </c>
      <c r="F199" s="15"/>
    </row>
    <row r="200" spans="1:6">
      <c r="B200" s="34" t="s">
        <v>222</v>
      </c>
      <c r="C200" s="37" t="s">
        <v>212</v>
      </c>
      <c r="E200" s="15">
        <v>0</v>
      </c>
      <c r="F200" s="15"/>
    </row>
    <row r="201" spans="1:6">
      <c r="B201" s="35" t="s">
        <v>223</v>
      </c>
      <c r="C201" s="37" t="s">
        <v>212</v>
      </c>
      <c r="E201" s="49">
        <v>1460</v>
      </c>
      <c r="F201" s="49">
        <f>E201</f>
        <v>1460</v>
      </c>
    </row>
    <row r="202" spans="1:6">
      <c r="B202" s="34"/>
      <c r="E202" s="15"/>
      <c r="F202" s="15"/>
    </row>
    <row r="203" spans="1:6">
      <c r="A203" s="63">
        <v>7090</v>
      </c>
      <c r="B203" s="34" t="s">
        <v>224</v>
      </c>
      <c r="C203" s="37" t="s">
        <v>212</v>
      </c>
      <c r="E203" s="15">
        <v>0</v>
      </c>
      <c r="F203" s="15"/>
    </row>
    <row r="204" spans="1:6">
      <c r="B204" s="34" t="s">
        <v>225</v>
      </c>
      <c r="C204" s="37" t="s">
        <v>212</v>
      </c>
      <c r="E204" s="15">
        <v>0</v>
      </c>
      <c r="F204" s="15"/>
    </row>
    <row r="205" spans="1:6">
      <c r="A205" s="46">
        <v>5450</v>
      </c>
      <c r="B205" s="34" t="s">
        <v>226</v>
      </c>
      <c r="C205" s="37" t="s">
        <v>212</v>
      </c>
      <c r="E205" s="15">
        <v>28415</v>
      </c>
      <c r="F205" s="15"/>
    </row>
    <row r="206" spans="1:6">
      <c r="A206" s="46">
        <v>5335</v>
      </c>
      <c r="B206" s="34" t="s">
        <v>227</v>
      </c>
      <c r="C206" s="37" t="s">
        <v>212</v>
      </c>
      <c r="E206" s="15">
        <v>44753</v>
      </c>
      <c r="F206" s="15"/>
    </row>
    <row r="207" spans="1:6">
      <c r="B207" s="34" t="s">
        <v>228</v>
      </c>
      <c r="C207" s="37" t="s">
        <v>212</v>
      </c>
      <c r="E207" s="15">
        <v>0</v>
      </c>
      <c r="F207" s="15"/>
    </row>
    <row r="208" spans="1:6">
      <c r="B208" s="35" t="s">
        <v>229</v>
      </c>
      <c r="C208" s="37" t="s">
        <v>212</v>
      </c>
      <c r="E208" s="49">
        <v>73168</v>
      </c>
      <c r="F208" s="49">
        <f>E208</f>
        <v>73168</v>
      </c>
    </row>
    <row r="209" spans="2:6">
      <c r="B209" s="34"/>
      <c r="E209" s="15"/>
      <c r="F209" s="15"/>
    </row>
    <row r="210" spans="2:6">
      <c r="B210" s="34" t="s">
        <v>230</v>
      </c>
      <c r="C210" s="37" t="s">
        <v>212</v>
      </c>
      <c r="E210" s="15">
        <v>3063</v>
      </c>
      <c r="F210" s="15"/>
    </row>
    <row r="211" spans="2:6">
      <c r="B211" s="34" t="s">
        <v>231</v>
      </c>
      <c r="C211" s="37" t="s">
        <v>212</v>
      </c>
      <c r="E211" s="15">
        <v>0</v>
      </c>
      <c r="F211" s="15"/>
    </row>
    <row r="212" spans="2:6">
      <c r="B212" s="34" t="s">
        <v>232</v>
      </c>
      <c r="C212" s="37" t="s">
        <v>212</v>
      </c>
      <c r="E212" s="15">
        <v>0</v>
      </c>
      <c r="F212" s="15"/>
    </row>
    <row r="213" spans="2:6">
      <c r="B213" s="34" t="s">
        <v>233</v>
      </c>
      <c r="C213" s="37" t="s">
        <v>212</v>
      </c>
      <c r="E213" s="15">
        <v>0</v>
      </c>
      <c r="F213" s="15"/>
    </row>
    <row r="214" spans="2:6">
      <c r="B214" s="34" t="s">
        <v>234</v>
      </c>
      <c r="C214" s="37" t="s">
        <v>212</v>
      </c>
      <c r="E214" s="15">
        <v>0</v>
      </c>
      <c r="F214" s="15"/>
    </row>
    <row r="215" spans="2:6">
      <c r="B215" s="35" t="s">
        <v>235</v>
      </c>
      <c r="C215" s="37" t="s">
        <v>212</v>
      </c>
      <c r="E215" s="49">
        <v>3063</v>
      </c>
      <c r="F215" s="49">
        <f>E215</f>
        <v>3063</v>
      </c>
    </row>
    <row r="216" spans="2:6">
      <c r="B216" s="34"/>
      <c r="E216" s="15"/>
      <c r="F216" s="15"/>
    </row>
    <row r="217" spans="2:6">
      <c r="B217" s="34" t="s">
        <v>236</v>
      </c>
      <c r="C217" s="37" t="s">
        <v>212</v>
      </c>
      <c r="E217" s="15">
        <v>0</v>
      </c>
      <c r="F217" s="15"/>
    </row>
    <row r="218" spans="2:6">
      <c r="B218" s="34" t="s">
        <v>237</v>
      </c>
      <c r="C218" s="37" t="s">
        <v>212</v>
      </c>
      <c r="E218" s="15">
        <v>0</v>
      </c>
      <c r="F218" s="15"/>
    </row>
    <row r="219" spans="2:6">
      <c r="B219" s="34" t="s">
        <v>238</v>
      </c>
      <c r="C219" s="37" t="s">
        <v>212</v>
      </c>
      <c r="E219" s="15">
        <v>0</v>
      </c>
      <c r="F219" s="15"/>
    </row>
    <row r="220" spans="2:6">
      <c r="B220" s="34" t="s">
        <v>239</v>
      </c>
      <c r="C220" s="37" t="s">
        <v>212</v>
      </c>
      <c r="E220" s="15">
        <v>0</v>
      </c>
      <c r="F220" s="15"/>
    </row>
    <row r="221" spans="2:6">
      <c r="B221" s="34" t="s">
        <v>240</v>
      </c>
      <c r="C221" s="37" t="s">
        <v>212</v>
      </c>
      <c r="E221" s="15">
        <v>1516</v>
      </c>
      <c r="F221" s="15"/>
    </row>
    <row r="222" spans="2:6">
      <c r="B222" s="34" t="s">
        <v>241</v>
      </c>
      <c r="C222" s="37" t="s">
        <v>212</v>
      </c>
      <c r="E222" s="15">
        <v>0</v>
      </c>
      <c r="F222" s="15"/>
    </row>
    <row r="223" spans="2:6">
      <c r="B223" s="35" t="s">
        <v>242</v>
      </c>
      <c r="C223" s="37" t="s">
        <v>212</v>
      </c>
      <c r="E223" s="49">
        <v>1516</v>
      </c>
      <c r="F223" s="49">
        <f>E223</f>
        <v>1516</v>
      </c>
    </row>
    <row r="224" spans="2:6">
      <c r="B224" s="34"/>
      <c r="E224" s="15"/>
      <c r="F224" s="15"/>
    </row>
    <row r="225" spans="1:6">
      <c r="B225" s="34" t="s">
        <v>243</v>
      </c>
      <c r="C225" s="37" t="s">
        <v>212</v>
      </c>
      <c r="E225" s="15">
        <v>0</v>
      </c>
      <c r="F225" s="15"/>
    </row>
    <row r="226" spans="1:6">
      <c r="B226" s="34" t="s">
        <v>244</v>
      </c>
      <c r="C226" s="37" t="s">
        <v>212</v>
      </c>
      <c r="E226" s="15">
        <v>0</v>
      </c>
      <c r="F226" s="15"/>
    </row>
    <row r="227" spans="1:6">
      <c r="B227" s="35" t="s">
        <v>245</v>
      </c>
      <c r="C227" s="37" t="s">
        <v>212</v>
      </c>
      <c r="E227" s="49">
        <v>0</v>
      </c>
      <c r="F227" s="49"/>
    </row>
    <row r="228" spans="1:6">
      <c r="B228" s="34"/>
      <c r="E228" s="15"/>
      <c r="F228" s="15"/>
    </row>
    <row r="229" spans="1:6">
      <c r="B229" s="34" t="s">
        <v>246</v>
      </c>
      <c r="C229" s="37" t="s">
        <v>212</v>
      </c>
      <c r="E229" s="15">
        <v>0</v>
      </c>
      <c r="F229" s="15"/>
    </row>
    <row r="230" spans="1:6">
      <c r="B230" s="34" t="s">
        <v>247</v>
      </c>
      <c r="C230" s="37" t="s">
        <v>212</v>
      </c>
      <c r="E230" s="15">
        <v>0</v>
      </c>
      <c r="F230" s="15"/>
    </row>
    <row r="231" spans="1:6">
      <c r="B231" s="34" t="s">
        <v>248</v>
      </c>
      <c r="C231" s="37" t="s">
        <v>212</v>
      </c>
      <c r="E231" s="15">
        <v>0</v>
      </c>
      <c r="F231" s="15"/>
    </row>
    <row r="232" spans="1:6">
      <c r="B232" s="34" t="s">
        <v>249</v>
      </c>
      <c r="C232" s="37" t="s">
        <v>212</v>
      </c>
      <c r="E232" s="15">
        <v>0</v>
      </c>
      <c r="F232" s="15"/>
    </row>
    <row r="233" spans="1:6">
      <c r="B233" s="34" t="s">
        <v>250</v>
      </c>
      <c r="C233" s="37" t="s">
        <v>212</v>
      </c>
      <c r="E233" s="15">
        <v>0</v>
      </c>
      <c r="F233" s="15"/>
    </row>
    <row r="234" spans="1:6">
      <c r="B234" s="34" t="s">
        <v>251</v>
      </c>
      <c r="C234" s="37" t="s">
        <v>212</v>
      </c>
      <c r="E234" s="15">
        <v>0</v>
      </c>
      <c r="F234" s="15"/>
    </row>
    <row r="235" spans="1:6">
      <c r="B235" s="34" t="s">
        <v>252</v>
      </c>
      <c r="C235" s="37" t="s">
        <v>212</v>
      </c>
      <c r="E235" s="15">
        <v>0</v>
      </c>
      <c r="F235" s="15"/>
    </row>
    <row r="236" spans="1:6">
      <c r="B236" s="35" t="s">
        <v>253</v>
      </c>
      <c r="C236" s="37" t="s">
        <v>212</v>
      </c>
      <c r="E236" s="49">
        <v>0</v>
      </c>
      <c r="F236" s="49"/>
    </row>
    <row r="237" spans="1:6">
      <c r="B237" s="34"/>
      <c r="E237" s="15"/>
      <c r="F237" s="15"/>
    </row>
    <row r="238" spans="1:6">
      <c r="B238" s="34" t="s">
        <v>254</v>
      </c>
      <c r="C238" s="37" t="s">
        <v>212</v>
      </c>
      <c r="E238" s="15">
        <v>0</v>
      </c>
      <c r="F238" s="15"/>
    </row>
    <row r="239" spans="1:6">
      <c r="B239" s="34" t="s">
        <v>255</v>
      </c>
      <c r="C239" s="37" t="s">
        <v>212</v>
      </c>
      <c r="E239" s="15">
        <v>0</v>
      </c>
      <c r="F239" s="15"/>
    </row>
    <row r="240" spans="1:6">
      <c r="A240" s="63">
        <v>7135</v>
      </c>
      <c r="B240" s="34" t="s">
        <v>303</v>
      </c>
      <c r="C240" s="37" t="s">
        <v>212</v>
      </c>
      <c r="E240" s="15">
        <v>151</v>
      </c>
      <c r="F240" s="15"/>
    </row>
    <row r="241" spans="1:6">
      <c r="B241" s="34" t="s">
        <v>257</v>
      </c>
      <c r="C241" s="37" t="s">
        <v>212</v>
      </c>
      <c r="E241" s="15">
        <v>0</v>
      </c>
      <c r="F241" s="15"/>
    </row>
    <row r="242" spans="1:6">
      <c r="B242" s="34" t="s">
        <v>258</v>
      </c>
      <c r="C242" s="37" t="s">
        <v>212</v>
      </c>
      <c r="E242" s="15">
        <v>0</v>
      </c>
      <c r="F242" s="15"/>
    </row>
    <row r="243" spans="1:6">
      <c r="B243" s="35" t="s">
        <v>259</v>
      </c>
      <c r="C243" s="37" t="s">
        <v>212</v>
      </c>
      <c r="E243" s="49">
        <v>151</v>
      </c>
      <c r="F243" s="49">
        <f>E243</f>
        <v>151</v>
      </c>
    </row>
    <row r="244" spans="1:6">
      <c r="B244" s="34"/>
      <c r="E244" s="15"/>
      <c r="F244" s="15"/>
    </row>
    <row r="245" spans="1:6">
      <c r="B245" s="35" t="s">
        <v>260</v>
      </c>
      <c r="C245" s="37" t="s">
        <v>212</v>
      </c>
      <c r="E245" s="15">
        <v>0</v>
      </c>
      <c r="F245" s="15"/>
    </row>
    <row r="246" spans="1:6">
      <c r="B246" s="35" t="s">
        <v>261</v>
      </c>
      <c r="C246" s="37" t="s">
        <v>212</v>
      </c>
      <c r="E246" s="15">
        <v>0</v>
      </c>
      <c r="F246" s="15"/>
    </row>
    <row r="247" spans="1:6">
      <c r="B247" s="34"/>
      <c r="E247" s="15"/>
      <c r="F247" s="15"/>
    </row>
    <row r="248" spans="1:6">
      <c r="B248" s="34" t="s">
        <v>262</v>
      </c>
      <c r="C248" s="37" t="s">
        <v>212</v>
      </c>
      <c r="E248" s="15">
        <v>0</v>
      </c>
      <c r="F248" s="15"/>
    </row>
    <row r="249" spans="1:6">
      <c r="B249" s="34" t="s">
        <v>263</v>
      </c>
      <c r="C249" s="37" t="s">
        <v>212</v>
      </c>
      <c r="E249" s="15">
        <v>0</v>
      </c>
      <c r="F249" s="15"/>
    </row>
    <row r="250" spans="1:6">
      <c r="B250" s="35" t="s">
        <v>264</v>
      </c>
      <c r="C250" s="37" t="s">
        <v>212</v>
      </c>
      <c r="E250" s="49">
        <v>0</v>
      </c>
      <c r="F250" s="49"/>
    </row>
    <row r="251" spans="1:6">
      <c r="B251" s="34"/>
      <c r="E251" s="15"/>
      <c r="F251" s="15"/>
    </row>
    <row r="252" spans="1:6">
      <c r="B252" s="35" t="s">
        <v>265</v>
      </c>
      <c r="C252" s="37" t="s">
        <v>212</v>
      </c>
      <c r="E252" s="49">
        <v>85113</v>
      </c>
      <c r="F252" s="49"/>
    </row>
    <row r="253" spans="1:6">
      <c r="B253" s="34"/>
      <c r="E253" s="48"/>
      <c r="F253" s="48"/>
    </row>
    <row r="254" spans="1:6">
      <c r="B254" s="34"/>
    </row>
    <row r="255" spans="1:6">
      <c r="A255" s="23"/>
      <c r="B255" s="65" t="s">
        <v>266</v>
      </c>
      <c r="C255" t="s">
        <v>165</v>
      </c>
      <c r="D255" s="48"/>
      <c r="E255" s="48">
        <v>0</v>
      </c>
      <c r="F255" s="48"/>
    </row>
    <row r="256" spans="1:6">
      <c r="A256" s="23"/>
      <c r="B256" s="65" t="s">
        <v>267</v>
      </c>
      <c r="C256" t="s">
        <v>165</v>
      </c>
      <c r="D256" s="48"/>
      <c r="E256" s="48">
        <v>0</v>
      </c>
      <c r="F256" s="48"/>
    </row>
    <row r="257" spans="1:6">
      <c r="A257" s="23"/>
      <c r="B257" s="66" t="s">
        <v>268</v>
      </c>
      <c r="C257" t="s">
        <v>165</v>
      </c>
      <c r="D257" s="48"/>
      <c r="E257" s="49">
        <v>0</v>
      </c>
      <c r="F257" s="49"/>
    </row>
    <row r="258" spans="1:6">
      <c r="A258" s="23"/>
      <c r="B258" s="65"/>
      <c r="C258"/>
      <c r="D258" s="48"/>
      <c r="E258" s="48"/>
      <c r="F258" s="48"/>
    </row>
    <row r="259" spans="1:6">
      <c r="A259" s="23"/>
      <c r="B259" s="65" t="s">
        <v>269</v>
      </c>
      <c r="C259" t="s">
        <v>165</v>
      </c>
      <c r="D259" s="48"/>
      <c r="E259" s="48">
        <v>0</v>
      </c>
      <c r="F259" s="48"/>
    </row>
    <row r="260" spans="1:6">
      <c r="A260" s="23"/>
      <c r="B260" s="65" t="s">
        <v>270</v>
      </c>
      <c r="C260" t="s">
        <v>165</v>
      </c>
      <c r="D260" s="48"/>
      <c r="E260" s="48">
        <v>0</v>
      </c>
      <c r="F260" s="48"/>
    </row>
    <row r="261" spans="1:6">
      <c r="A261" s="23"/>
      <c r="B261" s="65" t="s">
        <v>271</v>
      </c>
      <c r="C261" t="s">
        <v>165</v>
      </c>
      <c r="D261" s="48"/>
      <c r="E261" s="48">
        <v>0</v>
      </c>
      <c r="F261" s="48"/>
    </row>
    <row r="262" spans="1:6">
      <c r="A262" s="23"/>
      <c r="B262" s="65" t="s">
        <v>272</v>
      </c>
      <c r="C262" t="s">
        <v>165</v>
      </c>
      <c r="D262" s="48"/>
      <c r="E262" s="48">
        <v>0</v>
      </c>
      <c r="F262" s="48"/>
    </row>
    <row r="263" spans="1:6">
      <c r="A263" s="23"/>
      <c r="B263" s="65" t="s">
        <v>273</v>
      </c>
      <c r="C263" t="s">
        <v>165</v>
      </c>
      <c r="D263" s="48"/>
      <c r="E263" s="48">
        <v>0</v>
      </c>
      <c r="F263" s="48"/>
    </row>
    <row r="264" spans="1:6">
      <c r="A264" s="23"/>
      <c r="B264" s="65" t="s">
        <v>274</v>
      </c>
      <c r="C264" t="s">
        <v>165</v>
      </c>
      <c r="D264" s="48"/>
      <c r="E264" s="48">
        <v>0</v>
      </c>
      <c r="F264" s="48"/>
    </row>
    <row r="265" spans="1:6">
      <c r="A265"/>
      <c r="B265" s="65" t="s">
        <v>275</v>
      </c>
      <c r="C265" t="s">
        <v>165</v>
      </c>
      <c r="D265" s="48"/>
      <c r="E265" s="48">
        <v>0</v>
      </c>
      <c r="F265" s="48"/>
    </row>
    <row r="266" spans="1:6">
      <c r="A266"/>
      <c r="B266" s="66" t="s">
        <v>276</v>
      </c>
      <c r="C266" t="s">
        <v>165</v>
      </c>
      <c r="D266" s="48"/>
      <c r="E266" s="49">
        <v>0</v>
      </c>
      <c r="F266" s="49"/>
    </row>
    <row r="267" spans="1:6" ht="15" thickBot="1">
      <c r="A267" s="36"/>
      <c r="B267" s="34"/>
    </row>
    <row r="268" spans="1:6" ht="15" thickBot="1">
      <c r="A268" s="36"/>
      <c r="B268" s="44" t="s">
        <v>44</v>
      </c>
      <c r="C268" s="45"/>
      <c r="D268" s="45"/>
      <c r="E268" s="56">
        <v>4545380</v>
      </c>
      <c r="F268" s="56">
        <f>SUM(F19:F267)</f>
        <v>1407664</v>
      </c>
    </row>
    <row r="269" spans="1:6">
      <c r="A269" s="36"/>
      <c r="B269" s="34"/>
    </row>
    <row r="270" spans="1:6">
      <c r="A270" s="36"/>
      <c r="B270" s="34"/>
    </row>
    <row r="271" spans="1:6">
      <c r="A271" s="36"/>
      <c r="B271" s="34"/>
    </row>
    <row r="272" spans="1:6">
      <c r="A272" s="36"/>
      <c r="B272" s="34"/>
    </row>
    <row r="273" spans="1:2">
      <c r="A273" s="36"/>
      <c r="B273" s="34"/>
    </row>
    <row r="274" spans="1:2">
      <c r="A274" s="36"/>
      <c r="B274" s="34"/>
    </row>
    <row r="275" spans="1:2">
      <c r="A275" s="36"/>
      <c r="B275" s="34"/>
    </row>
    <row r="276" spans="1:2">
      <c r="A276" s="36"/>
      <c r="B276" s="34"/>
    </row>
    <row r="277" spans="1:2">
      <c r="A277" s="36"/>
      <c r="B277" s="34"/>
    </row>
    <row r="278" spans="1:2">
      <c r="A278" s="36"/>
      <c r="B278" s="34"/>
    </row>
    <row r="279" spans="1:2">
      <c r="A279" s="36"/>
      <c r="B279" s="34"/>
    </row>
    <row r="280" spans="1:2">
      <c r="A280" s="36"/>
      <c r="B280" s="34"/>
    </row>
    <row r="281" spans="1:2">
      <c r="A281" s="36"/>
      <c r="B281" s="34"/>
    </row>
    <row r="282" spans="1:2">
      <c r="A282" s="36"/>
      <c r="B282" s="34"/>
    </row>
    <row r="283" spans="1:2">
      <c r="A283" s="36"/>
      <c r="B283" s="34"/>
    </row>
    <row r="284" spans="1:2">
      <c r="A284" s="36"/>
      <c r="B284" s="34"/>
    </row>
    <row r="285" spans="1:2">
      <c r="A285" s="36"/>
      <c r="B285" s="34"/>
    </row>
    <row r="286" spans="1:2">
      <c r="A286" s="36"/>
      <c r="B286" s="34"/>
    </row>
    <row r="287" spans="1:2">
      <c r="A287" s="36"/>
      <c r="B287" s="34"/>
    </row>
    <row r="288" spans="1:2">
      <c r="A288" s="36"/>
      <c r="B288" s="34"/>
    </row>
    <row r="289" spans="1:2">
      <c r="A289" s="36"/>
      <c r="B289" s="34"/>
    </row>
    <row r="290" spans="1:2">
      <c r="A290" s="36"/>
      <c r="B290" s="34"/>
    </row>
    <row r="291" spans="1:2">
      <c r="A291" s="36"/>
      <c r="B291" s="34"/>
    </row>
    <row r="292" spans="1:2">
      <c r="A292" s="36"/>
      <c r="B292" s="34"/>
    </row>
    <row r="293" spans="1:2">
      <c r="A293" s="36"/>
      <c r="B293" s="34"/>
    </row>
    <row r="294" spans="1:2">
      <c r="A294" s="36"/>
      <c r="B294" s="34"/>
    </row>
    <row r="295" spans="1:2">
      <c r="A295" s="36"/>
      <c r="B295" s="34"/>
    </row>
    <row r="296" spans="1:2">
      <c r="A296" s="36"/>
      <c r="B296" s="34"/>
    </row>
    <row r="297" spans="1:2">
      <c r="A297" s="36"/>
      <c r="B297" s="34"/>
    </row>
    <row r="298" spans="1:2">
      <c r="A298" s="36"/>
      <c r="B298" s="34"/>
    </row>
    <row r="299" spans="1:2">
      <c r="A299" s="36"/>
      <c r="B299" s="34"/>
    </row>
    <row r="300" spans="1:2">
      <c r="A300" s="36"/>
      <c r="B300" s="34"/>
    </row>
    <row r="301" spans="1:2">
      <c r="A301" s="36"/>
      <c r="B301" s="34"/>
    </row>
    <row r="302" spans="1:2">
      <c r="A302" s="36"/>
      <c r="B302" s="34"/>
    </row>
    <row r="303" spans="1:2">
      <c r="A303" s="36"/>
      <c r="B303" s="34"/>
    </row>
    <row r="304" spans="1:2">
      <c r="A304" s="36"/>
      <c r="B304" s="34"/>
    </row>
    <row r="305" spans="1:2">
      <c r="A305" s="36"/>
      <c r="B305" s="34"/>
    </row>
    <row r="306" spans="1:2">
      <c r="A306" s="36"/>
      <c r="B306" s="34"/>
    </row>
    <row r="307" spans="1:2">
      <c r="A307" s="36"/>
      <c r="B307" s="34"/>
    </row>
    <row r="308" spans="1:2">
      <c r="A308" s="36"/>
      <c r="B308" s="34"/>
    </row>
    <row r="309" spans="1:2">
      <c r="A309" s="36"/>
      <c r="B309" s="34"/>
    </row>
    <row r="310" spans="1:2">
      <c r="A310" s="36"/>
      <c r="B310" s="34"/>
    </row>
    <row r="311" spans="1:2">
      <c r="A311" s="36"/>
      <c r="B311" s="34"/>
    </row>
    <row r="312" spans="1:2">
      <c r="A312" s="36"/>
      <c r="B312" s="34"/>
    </row>
    <row r="313" spans="1:2">
      <c r="A313" s="36"/>
      <c r="B313" s="34"/>
    </row>
    <row r="314" spans="1:2">
      <c r="A314" s="36"/>
      <c r="B314" s="34"/>
    </row>
    <row r="315" spans="1:2">
      <c r="A315" s="36"/>
      <c r="B315" s="34"/>
    </row>
    <row r="316" spans="1:2">
      <c r="A316" s="36"/>
      <c r="B316" s="34"/>
    </row>
    <row r="317" spans="1:2">
      <c r="A317" s="36"/>
      <c r="B317" s="34"/>
    </row>
    <row r="318" spans="1:2">
      <c r="A318" s="36"/>
      <c r="B318" s="34"/>
    </row>
    <row r="319" spans="1:2">
      <c r="A319" s="36"/>
      <c r="B319" s="34"/>
    </row>
    <row r="320" spans="1:2">
      <c r="A320" s="36"/>
      <c r="B320" s="34"/>
    </row>
    <row r="321" spans="1:2">
      <c r="A321" s="36"/>
      <c r="B321" s="34"/>
    </row>
    <row r="322" spans="1:2">
      <c r="A322" s="36"/>
      <c r="B322" s="34"/>
    </row>
    <row r="323" spans="1:2">
      <c r="A323" s="36"/>
      <c r="B323" s="34"/>
    </row>
    <row r="324" spans="1:2">
      <c r="A324" s="36"/>
      <c r="B324" s="34"/>
    </row>
    <row r="325" spans="1:2">
      <c r="A325" s="36"/>
      <c r="B325" s="34"/>
    </row>
    <row r="326" spans="1:2">
      <c r="A326" s="36"/>
      <c r="B326" s="34"/>
    </row>
    <row r="327" spans="1:2">
      <c r="A327" s="36"/>
      <c r="B327" s="34"/>
    </row>
    <row r="328" spans="1:2">
      <c r="A328" s="36"/>
      <c r="B328" s="34"/>
    </row>
    <row r="329" spans="1:2">
      <c r="A329" s="36"/>
      <c r="B329" s="34"/>
    </row>
    <row r="330" spans="1:2">
      <c r="A330" s="36"/>
      <c r="B330" s="34"/>
    </row>
    <row r="331" spans="1:2">
      <c r="A331" s="36"/>
      <c r="B331" s="34"/>
    </row>
    <row r="332" spans="1:2">
      <c r="A332" s="36"/>
      <c r="B332" s="34"/>
    </row>
    <row r="333" spans="1:2">
      <c r="A333" s="36"/>
      <c r="B333" s="34"/>
    </row>
    <row r="334" spans="1:2">
      <c r="A334" s="36"/>
      <c r="B334" s="34"/>
    </row>
    <row r="335" spans="1:2">
      <c r="A335" s="36"/>
      <c r="B335" s="34"/>
    </row>
    <row r="336" spans="1:2">
      <c r="A336" s="36"/>
      <c r="B336" s="34"/>
    </row>
    <row r="337" spans="1:2">
      <c r="A337" s="36"/>
      <c r="B337" s="34"/>
    </row>
    <row r="338" spans="1:2">
      <c r="A338" s="36"/>
      <c r="B338" s="34"/>
    </row>
    <row r="339" spans="1:2">
      <c r="A339" s="36"/>
      <c r="B339" s="34"/>
    </row>
    <row r="340" spans="1:2">
      <c r="A340" s="36"/>
      <c r="B340" s="34"/>
    </row>
    <row r="341" spans="1:2">
      <c r="A341" s="36"/>
      <c r="B341" s="34"/>
    </row>
    <row r="342" spans="1:2">
      <c r="A342" s="36"/>
      <c r="B342" s="34"/>
    </row>
    <row r="343" spans="1:2">
      <c r="A343" s="36"/>
      <c r="B343" s="34"/>
    </row>
    <row r="344" spans="1:2">
      <c r="A344" s="36"/>
      <c r="B344" s="34"/>
    </row>
    <row r="345" spans="1:2">
      <c r="A345" s="36"/>
      <c r="B345" s="34"/>
    </row>
    <row r="346" spans="1:2">
      <c r="A346" s="36"/>
      <c r="B346" s="34"/>
    </row>
    <row r="347" spans="1:2">
      <c r="A347" s="36"/>
      <c r="B347" s="34"/>
    </row>
    <row r="348" spans="1:2">
      <c r="A348" s="36"/>
      <c r="B348" s="34"/>
    </row>
    <row r="349" spans="1:2">
      <c r="A349" s="36"/>
      <c r="B349" s="34"/>
    </row>
    <row r="350" spans="1:2">
      <c r="A350" s="36"/>
      <c r="B350" s="34"/>
    </row>
    <row r="351" spans="1:2">
      <c r="A351" s="36"/>
      <c r="B351" s="34"/>
    </row>
    <row r="352" spans="1:2">
      <c r="A352" s="36"/>
      <c r="B352" s="34"/>
    </row>
    <row r="353" spans="1:2">
      <c r="A353" s="36"/>
      <c r="B353" s="34"/>
    </row>
    <row r="354" spans="1:2">
      <c r="A354" s="36"/>
      <c r="B354" s="34"/>
    </row>
    <row r="355" spans="1:2">
      <c r="A355" s="36"/>
      <c r="B355" s="34"/>
    </row>
    <row r="356" spans="1:2">
      <c r="A356" s="36"/>
      <c r="B356" s="34"/>
    </row>
    <row r="357" spans="1:2">
      <c r="A357" s="36"/>
      <c r="B357" s="34"/>
    </row>
    <row r="358" spans="1:2">
      <c r="A358" s="36"/>
      <c r="B358" s="34"/>
    </row>
    <row r="359" spans="1:2">
      <c r="A359" s="36"/>
      <c r="B359" s="34"/>
    </row>
    <row r="360" spans="1:2">
      <c r="A360" s="36"/>
      <c r="B360" s="34"/>
    </row>
    <row r="361" spans="1:2">
      <c r="A361" s="36"/>
      <c r="B361" s="34"/>
    </row>
    <row r="362" spans="1:2">
      <c r="A362" s="36"/>
      <c r="B362" s="34"/>
    </row>
    <row r="363" spans="1:2">
      <c r="A363" s="36"/>
      <c r="B363" s="34"/>
    </row>
    <row r="364" spans="1:2">
      <c r="A364" s="36"/>
      <c r="B364" s="34"/>
    </row>
    <row r="365" spans="1:2">
      <c r="A365" s="36"/>
      <c r="B365" s="34"/>
    </row>
    <row r="366" spans="1:2">
      <c r="A366" s="36"/>
      <c r="B366" s="34"/>
    </row>
    <row r="367" spans="1:2">
      <c r="A367" s="36"/>
      <c r="B367" s="34"/>
    </row>
    <row r="368" spans="1:2">
      <c r="A368" s="36"/>
      <c r="B368" s="34"/>
    </row>
    <row r="369" spans="1:2">
      <c r="A369" s="36"/>
      <c r="B369" s="34"/>
    </row>
    <row r="370" spans="1:2">
      <c r="A370" s="36"/>
      <c r="B370" s="34"/>
    </row>
    <row r="371" spans="1:2">
      <c r="A371" s="36"/>
      <c r="B371" s="34"/>
    </row>
    <row r="372" spans="1:2">
      <c r="A372" s="36"/>
      <c r="B372" s="34"/>
    </row>
    <row r="373" spans="1:2">
      <c r="A373" s="36"/>
      <c r="B373" s="34"/>
    </row>
    <row r="374" spans="1:2">
      <c r="A374" s="36"/>
      <c r="B374" s="34"/>
    </row>
    <row r="375" spans="1:2">
      <c r="A375" s="36"/>
      <c r="B375" s="34"/>
    </row>
    <row r="376" spans="1:2">
      <c r="A376" s="36"/>
      <c r="B376" s="34"/>
    </row>
    <row r="377" spans="1:2">
      <c r="A377" s="36"/>
      <c r="B377" s="34"/>
    </row>
    <row r="378" spans="1:2">
      <c r="A378" s="36"/>
      <c r="B378" s="34"/>
    </row>
    <row r="379" spans="1:2">
      <c r="A379" s="36"/>
      <c r="B379" s="34"/>
    </row>
    <row r="380" spans="1:2">
      <c r="A380" s="36"/>
      <c r="B380" s="34"/>
    </row>
    <row r="381" spans="1:2">
      <c r="A381" s="36"/>
      <c r="B381" s="34"/>
    </row>
    <row r="382" spans="1:2">
      <c r="A382" s="36"/>
      <c r="B382" s="34"/>
    </row>
    <row r="383" spans="1:2">
      <c r="A383" s="36"/>
      <c r="B383" s="34"/>
    </row>
    <row r="384" spans="1:2">
      <c r="A384" s="36"/>
      <c r="B384" s="34"/>
    </row>
    <row r="385" spans="1:2">
      <c r="A385" s="36"/>
      <c r="B385" s="34"/>
    </row>
    <row r="386" spans="1:2">
      <c r="A386" s="36"/>
      <c r="B386" s="34"/>
    </row>
    <row r="387" spans="1:2">
      <c r="A387" s="36"/>
      <c r="B387" s="34"/>
    </row>
    <row r="388" spans="1:2">
      <c r="A388" s="36"/>
      <c r="B388" s="34"/>
    </row>
    <row r="389" spans="1:2">
      <c r="A389" s="36"/>
      <c r="B389" s="34"/>
    </row>
    <row r="390" spans="1:2">
      <c r="A390" s="36"/>
      <c r="B390" s="34"/>
    </row>
    <row r="391" spans="1:2">
      <c r="A391" s="36"/>
      <c r="B391" s="34"/>
    </row>
    <row r="392" spans="1:2">
      <c r="A392" s="36"/>
      <c r="B392" s="34"/>
    </row>
    <row r="393" spans="1:2">
      <c r="A393" s="36"/>
      <c r="B393" s="34"/>
    </row>
    <row r="394" spans="1:2">
      <c r="A394" s="36"/>
      <c r="B394" s="34"/>
    </row>
    <row r="395" spans="1:2">
      <c r="A395" s="36"/>
      <c r="B395" s="34"/>
    </row>
    <row r="396" spans="1:2">
      <c r="A396" s="36"/>
      <c r="B396" s="34"/>
    </row>
    <row r="397" spans="1:2">
      <c r="A397" s="36"/>
      <c r="B397" s="34"/>
    </row>
    <row r="398" spans="1:2">
      <c r="A398" s="36"/>
      <c r="B398" s="34"/>
    </row>
    <row r="399" spans="1:2">
      <c r="A399" s="36"/>
      <c r="B399" s="34"/>
    </row>
    <row r="400" spans="1:2">
      <c r="A400" s="36"/>
      <c r="B400" s="34"/>
    </row>
    <row r="401" spans="1:2">
      <c r="A401" s="36"/>
      <c r="B401" s="34"/>
    </row>
    <row r="402" spans="1:2">
      <c r="A402" s="36"/>
      <c r="B402" s="34"/>
    </row>
    <row r="403" spans="1:2">
      <c r="A403" s="36"/>
      <c r="B403" s="34"/>
    </row>
    <row r="404" spans="1:2">
      <c r="A404" s="36"/>
      <c r="B404" s="34"/>
    </row>
    <row r="405" spans="1:2">
      <c r="A405" s="36"/>
      <c r="B405" s="34"/>
    </row>
    <row r="406" spans="1:2">
      <c r="A406" s="36"/>
      <c r="B406" s="34"/>
    </row>
    <row r="407" spans="1:2">
      <c r="A407" s="36"/>
      <c r="B407" s="34"/>
    </row>
    <row r="408" spans="1:2">
      <c r="A408" s="36"/>
      <c r="B408" s="34"/>
    </row>
    <row r="409" spans="1:2">
      <c r="A409" s="36"/>
      <c r="B409" s="34"/>
    </row>
    <row r="410" spans="1:2">
      <c r="A410" s="36"/>
      <c r="B410" s="34"/>
    </row>
    <row r="411" spans="1:2">
      <c r="A411" s="36"/>
      <c r="B411" s="34"/>
    </row>
    <row r="412" spans="1:2">
      <c r="A412" s="36"/>
      <c r="B412" s="34"/>
    </row>
    <row r="413" spans="1:2">
      <c r="A413" s="36"/>
      <c r="B413" s="34"/>
    </row>
    <row r="414" spans="1:2">
      <c r="A414" s="36"/>
      <c r="B414" s="34"/>
    </row>
    <row r="415" spans="1:2">
      <c r="A415" s="36"/>
      <c r="B415" s="34"/>
    </row>
    <row r="416" spans="1:2">
      <c r="A416" s="36"/>
      <c r="B416" s="34"/>
    </row>
    <row r="417" spans="1:2">
      <c r="A417" s="36"/>
      <c r="B417" s="34"/>
    </row>
    <row r="418" spans="1:2">
      <c r="A418" s="36"/>
      <c r="B418" s="34"/>
    </row>
    <row r="419" spans="1:2">
      <c r="A419" s="36"/>
      <c r="B419" s="34"/>
    </row>
    <row r="420" spans="1:2">
      <c r="A420" s="36"/>
      <c r="B420" s="34"/>
    </row>
    <row r="421" spans="1:2">
      <c r="A421" s="36"/>
      <c r="B421" s="34"/>
    </row>
    <row r="422" spans="1:2">
      <c r="A422" s="36"/>
      <c r="B422" s="34"/>
    </row>
    <row r="423" spans="1:2">
      <c r="A423" s="36"/>
      <c r="B423" s="34"/>
    </row>
    <row r="424" spans="1:2">
      <c r="A424" s="36"/>
      <c r="B424" s="34"/>
    </row>
    <row r="425" spans="1:2">
      <c r="A425" s="36"/>
      <c r="B425" s="34"/>
    </row>
    <row r="426" spans="1:2">
      <c r="A426" s="36"/>
      <c r="B426" s="34"/>
    </row>
    <row r="427" spans="1:2">
      <c r="A427" s="36"/>
      <c r="B427" s="34"/>
    </row>
    <row r="428" spans="1:2">
      <c r="A428" s="36"/>
      <c r="B428" s="34"/>
    </row>
    <row r="429" spans="1:2">
      <c r="A429" s="36"/>
      <c r="B429" s="34"/>
    </row>
    <row r="430" spans="1:2">
      <c r="A430" s="36"/>
      <c r="B430" s="34"/>
    </row>
    <row r="431" spans="1:2">
      <c r="A431" s="36"/>
      <c r="B431" s="34"/>
    </row>
    <row r="432" spans="1:2">
      <c r="A432" s="36"/>
      <c r="B432" s="34"/>
    </row>
    <row r="433" spans="1:2">
      <c r="A433" s="36"/>
      <c r="B433" s="34"/>
    </row>
    <row r="434" spans="1:2">
      <c r="A434" s="36"/>
      <c r="B434" s="34"/>
    </row>
    <row r="435" spans="1:2">
      <c r="A435" s="36"/>
      <c r="B435" s="34"/>
    </row>
    <row r="436" spans="1:2">
      <c r="A436" s="36"/>
      <c r="B436" s="34"/>
    </row>
    <row r="437" spans="1:2">
      <c r="A437" s="36"/>
      <c r="B437" s="34"/>
    </row>
    <row r="438" spans="1:2">
      <c r="A438" s="36"/>
      <c r="B438" s="34"/>
    </row>
    <row r="439" spans="1:2">
      <c r="A439" s="36"/>
      <c r="B439" s="34"/>
    </row>
    <row r="440" spans="1:2">
      <c r="A440" s="36"/>
      <c r="B440" s="34"/>
    </row>
    <row r="441" spans="1:2">
      <c r="A441" s="36"/>
      <c r="B441" s="34"/>
    </row>
    <row r="442" spans="1:2">
      <c r="A442" s="36"/>
      <c r="B442" s="34"/>
    </row>
    <row r="443" spans="1:2">
      <c r="A443" s="36"/>
      <c r="B443" s="34"/>
    </row>
    <row r="444" spans="1:2">
      <c r="A444" s="36"/>
      <c r="B444" s="34"/>
    </row>
    <row r="445" spans="1:2">
      <c r="A445" s="36"/>
      <c r="B445" s="34"/>
    </row>
    <row r="446" spans="1:2">
      <c r="A446" s="36"/>
      <c r="B446" s="34"/>
    </row>
    <row r="447" spans="1:2">
      <c r="A447" s="36"/>
      <c r="B447" s="34"/>
    </row>
    <row r="448" spans="1:2">
      <c r="A448" s="36"/>
      <c r="B448" s="34"/>
    </row>
    <row r="449" spans="1:2">
      <c r="A449" s="36"/>
      <c r="B449" s="34"/>
    </row>
    <row r="450" spans="1:2">
      <c r="A450" s="36"/>
      <c r="B450" s="34"/>
    </row>
    <row r="451" spans="1:2">
      <c r="A451" s="36"/>
      <c r="B451" s="34"/>
    </row>
    <row r="452" spans="1:2">
      <c r="A452" s="36"/>
      <c r="B452" s="34"/>
    </row>
    <row r="453" spans="1:2">
      <c r="A453" s="36"/>
      <c r="B453" s="34"/>
    </row>
    <row r="454" spans="1:2">
      <c r="A454" s="36"/>
      <c r="B454" s="34"/>
    </row>
    <row r="455" spans="1:2">
      <c r="A455" s="36"/>
      <c r="B455" s="34"/>
    </row>
    <row r="456" spans="1:2">
      <c r="A456" s="36"/>
      <c r="B456" s="34"/>
    </row>
    <row r="457" spans="1:2">
      <c r="A457" s="36"/>
      <c r="B457" s="34"/>
    </row>
    <row r="458" spans="1:2">
      <c r="A458" s="36"/>
      <c r="B458" s="34"/>
    </row>
    <row r="459" spans="1:2">
      <c r="A459" s="36"/>
      <c r="B459" s="34"/>
    </row>
    <row r="460" spans="1:2">
      <c r="A460" s="36"/>
      <c r="B460" s="34"/>
    </row>
    <row r="461" spans="1:2">
      <c r="A461" s="36"/>
      <c r="B461" s="34"/>
    </row>
    <row r="462" spans="1:2">
      <c r="A462" s="36"/>
      <c r="B462" s="34"/>
    </row>
    <row r="463" spans="1:2">
      <c r="A463" s="36"/>
      <c r="B463" s="34"/>
    </row>
    <row r="464" spans="1:2">
      <c r="A464" s="36"/>
      <c r="B464" s="34"/>
    </row>
    <row r="465" spans="1:2">
      <c r="A465" s="36"/>
      <c r="B465" s="34"/>
    </row>
    <row r="466" spans="1:2">
      <c r="A466" s="36"/>
      <c r="B466" s="34"/>
    </row>
    <row r="467" spans="1:2">
      <c r="A467" s="36"/>
      <c r="B467" s="34"/>
    </row>
    <row r="468" spans="1:2">
      <c r="A468" s="36"/>
      <c r="B468" s="34"/>
    </row>
    <row r="469" spans="1:2">
      <c r="A469" s="36"/>
      <c r="B469" s="34"/>
    </row>
    <row r="470" spans="1:2">
      <c r="A470" s="36"/>
      <c r="B470" s="34"/>
    </row>
    <row r="471" spans="1:2">
      <c r="A471" s="36"/>
      <c r="B471" s="34"/>
    </row>
    <row r="472" spans="1:2">
      <c r="A472" s="36"/>
      <c r="B472" s="34"/>
    </row>
    <row r="473" spans="1:2">
      <c r="A473" s="36"/>
      <c r="B473" s="34"/>
    </row>
    <row r="474" spans="1:2">
      <c r="A474" s="36"/>
      <c r="B474" s="34"/>
    </row>
    <row r="475" spans="1:2">
      <c r="A475" s="36"/>
      <c r="B475" s="34"/>
    </row>
    <row r="476" spans="1:2">
      <c r="A476" s="36"/>
      <c r="B476" s="34"/>
    </row>
    <row r="477" spans="1:2">
      <c r="A477" s="36"/>
      <c r="B477" s="34"/>
    </row>
    <row r="478" spans="1:2">
      <c r="A478" s="36"/>
      <c r="B478" s="34"/>
    </row>
    <row r="479" spans="1:2">
      <c r="A479" s="36"/>
      <c r="B479" s="34"/>
    </row>
    <row r="480" spans="1:2">
      <c r="A480" s="36"/>
      <c r="B480" s="34"/>
    </row>
    <row r="481" spans="1:2">
      <c r="A481" s="36"/>
      <c r="B481" s="34"/>
    </row>
    <row r="482" spans="1:2">
      <c r="A482" s="36"/>
      <c r="B482" s="34"/>
    </row>
    <row r="483" spans="1:2">
      <c r="A483" s="36"/>
      <c r="B483" s="34"/>
    </row>
    <row r="484" spans="1:2">
      <c r="A484" s="36"/>
      <c r="B484" s="34"/>
    </row>
    <row r="485" spans="1:2">
      <c r="A485" s="36"/>
      <c r="B485" s="34"/>
    </row>
    <row r="486" spans="1:2">
      <c r="A486" s="36"/>
      <c r="B486" s="34"/>
    </row>
    <row r="487" spans="1:2">
      <c r="A487" s="36"/>
      <c r="B487" s="34"/>
    </row>
    <row r="488" spans="1:2">
      <c r="A488" s="36"/>
      <c r="B488" s="34"/>
    </row>
    <row r="489" spans="1:2">
      <c r="A489" s="36"/>
      <c r="B489" s="34"/>
    </row>
    <row r="490" spans="1:2">
      <c r="A490" s="36"/>
      <c r="B490" s="34"/>
    </row>
    <row r="491" spans="1:2">
      <c r="A491" s="36"/>
      <c r="B491" s="34"/>
    </row>
    <row r="492" spans="1:2">
      <c r="A492" s="36"/>
      <c r="B492" s="34"/>
    </row>
    <row r="493" spans="1:2">
      <c r="A493" s="36"/>
      <c r="B493" s="34"/>
    </row>
    <row r="494" spans="1:2">
      <c r="A494" s="36"/>
      <c r="B494" s="34"/>
    </row>
    <row r="495" spans="1:2">
      <c r="A495" s="36"/>
      <c r="B495" s="34"/>
    </row>
    <row r="496" spans="1:2">
      <c r="A496" s="36"/>
      <c r="B496" s="34"/>
    </row>
    <row r="497" spans="1:2">
      <c r="A497" s="36"/>
      <c r="B497" s="34"/>
    </row>
    <row r="498" spans="1:2">
      <c r="A498" s="36"/>
      <c r="B498" s="34"/>
    </row>
    <row r="499" spans="1:2">
      <c r="A499" s="36"/>
      <c r="B499" s="34"/>
    </row>
    <row r="500" spans="1:2">
      <c r="A500" s="36"/>
      <c r="B500" s="34"/>
    </row>
    <row r="501" spans="1:2">
      <c r="A501" s="36"/>
      <c r="B501" s="34"/>
    </row>
    <row r="502" spans="1:2">
      <c r="A502" s="36"/>
      <c r="B502" s="34"/>
    </row>
    <row r="503" spans="1:2">
      <c r="A503" s="36"/>
      <c r="B503" s="34"/>
    </row>
    <row r="504" spans="1:2">
      <c r="A504" s="36"/>
      <c r="B504" s="34"/>
    </row>
    <row r="505" spans="1:2">
      <c r="A505" s="36"/>
      <c r="B505" s="34"/>
    </row>
    <row r="506" spans="1:2">
      <c r="A506" s="36"/>
      <c r="B506" s="34"/>
    </row>
    <row r="507" spans="1:2">
      <c r="A507" s="36"/>
      <c r="B507" s="34"/>
    </row>
    <row r="508" spans="1:2">
      <c r="A508" s="36"/>
      <c r="B508" s="34"/>
    </row>
    <row r="509" spans="1:2">
      <c r="A509" s="36"/>
      <c r="B509" s="34"/>
    </row>
    <row r="510" spans="1:2">
      <c r="A510" s="36"/>
      <c r="B510" s="34"/>
    </row>
    <row r="511" spans="1:2">
      <c r="A511" s="36"/>
      <c r="B511" s="34"/>
    </row>
    <row r="512" spans="1:2">
      <c r="A512" s="36"/>
      <c r="B512" s="34"/>
    </row>
    <row r="513" spans="1:2">
      <c r="A513" s="36"/>
      <c r="B513" s="34"/>
    </row>
    <row r="514" spans="1:2">
      <c r="A514" s="36"/>
      <c r="B514" s="34"/>
    </row>
    <row r="515" spans="1:2">
      <c r="A515" s="36"/>
      <c r="B515" s="34"/>
    </row>
    <row r="516" spans="1:2">
      <c r="A516" s="36"/>
      <c r="B516" s="34"/>
    </row>
    <row r="517" spans="1:2">
      <c r="A517" s="36"/>
      <c r="B517" s="34"/>
    </row>
    <row r="518" spans="1:2">
      <c r="A518" s="36"/>
      <c r="B518" s="34"/>
    </row>
    <row r="519" spans="1:2">
      <c r="A519" s="36"/>
      <c r="B519" s="34"/>
    </row>
    <row r="520" spans="1:2">
      <c r="A520" s="36"/>
      <c r="B520" s="34"/>
    </row>
    <row r="521" spans="1:2">
      <c r="A521" s="36"/>
      <c r="B521" s="34"/>
    </row>
    <row r="522" spans="1:2">
      <c r="A522" s="36"/>
      <c r="B522" s="34"/>
    </row>
    <row r="523" spans="1:2">
      <c r="A523" s="36"/>
      <c r="B523" s="34"/>
    </row>
    <row r="524" spans="1:2">
      <c r="A524" s="36"/>
      <c r="B524" s="34"/>
    </row>
    <row r="525" spans="1:2">
      <c r="A525" s="36"/>
      <c r="B525" s="34"/>
    </row>
    <row r="526" spans="1:2">
      <c r="A526" s="36"/>
      <c r="B526" s="34"/>
    </row>
    <row r="527" spans="1:2">
      <c r="A527" s="36"/>
      <c r="B527" s="34"/>
    </row>
    <row r="528" spans="1:2">
      <c r="A528" s="36"/>
      <c r="B528" s="34"/>
    </row>
    <row r="529" spans="1:2">
      <c r="A529" s="36"/>
      <c r="B529" s="34"/>
    </row>
    <row r="530" spans="1:2">
      <c r="A530" s="36"/>
      <c r="B530" s="34"/>
    </row>
    <row r="531" spans="1:2">
      <c r="A531" s="36"/>
      <c r="B531" s="34"/>
    </row>
    <row r="532" spans="1:2">
      <c r="A532" s="36"/>
      <c r="B532" s="34"/>
    </row>
    <row r="533" spans="1:2">
      <c r="A533" s="36"/>
      <c r="B533" s="34"/>
    </row>
    <row r="534" spans="1:2">
      <c r="A534" s="36"/>
      <c r="B534" s="34"/>
    </row>
    <row r="535" spans="1:2">
      <c r="A535" s="36"/>
      <c r="B535" s="34"/>
    </row>
    <row r="536" spans="1:2">
      <c r="A536" s="36"/>
      <c r="B536" s="34"/>
    </row>
    <row r="537" spans="1:2">
      <c r="A537" s="36"/>
      <c r="B537" s="34"/>
    </row>
    <row r="538" spans="1:2">
      <c r="A538" s="36"/>
      <c r="B538" s="34"/>
    </row>
    <row r="539" spans="1:2">
      <c r="A539" s="36"/>
      <c r="B539" s="34"/>
    </row>
    <row r="540" spans="1:2">
      <c r="A540" s="36"/>
      <c r="B540" s="34"/>
    </row>
    <row r="541" spans="1:2">
      <c r="A541" s="36"/>
      <c r="B541" s="34"/>
    </row>
    <row r="542" spans="1:2">
      <c r="A542" s="36"/>
      <c r="B542" s="34"/>
    </row>
    <row r="543" spans="1:2">
      <c r="A543" s="36"/>
      <c r="B543" s="34"/>
    </row>
    <row r="544" spans="1:2">
      <c r="A544" s="36"/>
      <c r="B544" s="34"/>
    </row>
    <row r="545" spans="1:2">
      <c r="A545" s="36"/>
      <c r="B545" s="34"/>
    </row>
    <row r="546" spans="1:2">
      <c r="A546" s="36"/>
      <c r="B546" s="34"/>
    </row>
    <row r="547" spans="1:2">
      <c r="A547" s="36"/>
      <c r="B547" s="34"/>
    </row>
    <row r="548" spans="1:2">
      <c r="A548" s="36"/>
      <c r="B548" s="34"/>
    </row>
    <row r="549" spans="1:2">
      <c r="A549" s="36"/>
      <c r="B549" s="34"/>
    </row>
    <row r="550" spans="1:2">
      <c r="A550" s="36"/>
      <c r="B550" s="34"/>
    </row>
    <row r="551" spans="1:2">
      <c r="A551" s="36"/>
      <c r="B551" s="34"/>
    </row>
    <row r="552" spans="1:2">
      <c r="A552" s="36"/>
      <c r="B552" s="34"/>
    </row>
    <row r="553" spans="1:2">
      <c r="A553" s="36"/>
      <c r="B553" s="34"/>
    </row>
    <row r="554" spans="1:2">
      <c r="A554" s="36"/>
      <c r="B554" s="34"/>
    </row>
    <row r="555" spans="1:2">
      <c r="A555" s="36"/>
      <c r="B555" s="34"/>
    </row>
    <row r="556" spans="1:2">
      <c r="A556" s="36"/>
      <c r="B556" s="34"/>
    </row>
    <row r="557" spans="1:2">
      <c r="A557" s="36"/>
      <c r="B557" s="34"/>
    </row>
    <row r="558" spans="1:2">
      <c r="A558" s="36"/>
      <c r="B558" s="34"/>
    </row>
    <row r="559" spans="1:2">
      <c r="A559" s="36"/>
      <c r="B559" s="34"/>
    </row>
    <row r="560" spans="1:2">
      <c r="A560" s="36"/>
      <c r="B560" s="34"/>
    </row>
    <row r="561" spans="1:2">
      <c r="A561" s="36"/>
      <c r="B561" s="34"/>
    </row>
    <row r="562" spans="1:2">
      <c r="A562" s="36"/>
      <c r="B562" s="34"/>
    </row>
    <row r="563" spans="1:2">
      <c r="A563" s="36"/>
      <c r="B563" s="34"/>
    </row>
    <row r="564" spans="1:2">
      <c r="A564" s="36"/>
      <c r="B564" s="34"/>
    </row>
    <row r="565" spans="1:2">
      <c r="A565" s="36"/>
      <c r="B565" s="34"/>
    </row>
    <row r="566" spans="1:2">
      <c r="A566" s="36"/>
      <c r="B566" s="34"/>
    </row>
    <row r="567" spans="1:2">
      <c r="A567" s="36"/>
      <c r="B567" s="34"/>
    </row>
    <row r="568" spans="1:2">
      <c r="A568" s="36"/>
      <c r="B568" s="34"/>
    </row>
    <row r="569" spans="1:2">
      <c r="A569" s="36"/>
      <c r="B569" s="34"/>
    </row>
    <row r="570" spans="1:2">
      <c r="A570" s="36"/>
      <c r="B570" s="34"/>
    </row>
    <row r="571" spans="1:2">
      <c r="A571" s="36"/>
      <c r="B571" s="34"/>
    </row>
    <row r="572" spans="1:2">
      <c r="A572" s="36"/>
      <c r="B572" s="34"/>
    </row>
    <row r="573" spans="1:2">
      <c r="A573" s="36"/>
      <c r="B573" s="34"/>
    </row>
    <row r="574" spans="1:2">
      <c r="A574" s="36"/>
      <c r="B574" s="34"/>
    </row>
    <row r="575" spans="1:2">
      <c r="A575" s="36"/>
      <c r="B575" s="34"/>
    </row>
    <row r="576" spans="1:2">
      <c r="A576" s="36"/>
      <c r="B576" s="34"/>
    </row>
    <row r="577" spans="1:2">
      <c r="A577" s="36"/>
      <c r="B577" s="34"/>
    </row>
    <row r="578" spans="1:2">
      <c r="A578" s="36"/>
      <c r="B578" s="34"/>
    </row>
    <row r="579" spans="1:2">
      <c r="A579" s="36"/>
      <c r="B579" s="34"/>
    </row>
    <row r="580" spans="1:2">
      <c r="A580" s="36"/>
      <c r="B580" s="34"/>
    </row>
    <row r="581" spans="1:2">
      <c r="A581" s="36"/>
      <c r="B581" s="34"/>
    </row>
    <row r="582" spans="1:2">
      <c r="A582" s="36"/>
      <c r="B582" s="34"/>
    </row>
    <row r="583" spans="1:2">
      <c r="A583" s="36"/>
      <c r="B583" s="34"/>
    </row>
    <row r="584" spans="1:2">
      <c r="A584" s="36"/>
      <c r="B584" s="34"/>
    </row>
    <row r="585" spans="1:2">
      <c r="A585" s="36"/>
      <c r="B585" s="34"/>
    </row>
    <row r="586" spans="1:2">
      <c r="A586" s="36"/>
      <c r="B586" s="34"/>
    </row>
    <row r="587" spans="1:2">
      <c r="A587" s="36"/>
      <c r="B587" s="34"/>
    </row>
    <row r="588" spans="1:2">
      <c r="A588" s="36"/>
      <c r="B588" s="34"/>
    </row>
    <row r="589" spans="1:2">
      <c r="A589" s="36"/>
      <c r="B589" s="34"/>
    </row>
    <row r="590" spans="1:2">
      <c r="A590" s="36"/>
      <c r="B590" s="34"/>
    </row>
    <row r="591" spans="1:2">
      <c r="A591" s="36"/>
      <c r="B591" s="34"/>
    </row>
    <row r="592" spans="1:2">
      <c r="A592" s="36"/>
      <c r="B592" s="34"/>
    </row>
    <row r="593" spans="1:2">
      <c r="A593" s="36"/>
      <c r="B593" s="34"/>
    </row>
    <row r="594" spans="1:2">
      <c r="A594" s="36"/>
      <c r="B594" s="34"/>
    </row>
    <row r="595" spans="1:2">
      <c r="A595" s="36"/>
      <c r="B595" s="34"/>
    </row>
    <row r="596" spans="1:2">
      <c r="A596" s="36"/>
      <c r="B596" s="34"/>
    </row>
    <row r="597" spans="1:2">
      <c r="A597" s="36"/>
      <c r="B597" s="34"/>
    </row>
    <row r="598" spans="1:2">
      <c r="A598" s="36"/>
      <c r="B598" s="34"/>
    </row>
    <row r="599" spans="1:2">
      <c r="A599" s="36"/>
      <c r="B599" s="34"/>
    </row>
    <row r="600" spans="1:2">
      <c r="A600" s="36"/>
      <c r="B600" s="34"/>
    </row>
    <row r="601" spans="1:2">
      <c r="A601" s="36"/>
      <c r="B601" s="34"/>
    </row>
    <row r="602" spans="1:2">
      <c r="A602" s="36"/>
      <c r="B602" s="34"/>
    </row>
    <row r="603" spans="1:2">
      <c r="A603" s="36"/>
      <c r="B603" s="34"/>
    </row>
    <row r="604" spans="1:2">
      <c r="A604" s="36"/>
      <c r="B604" s="34"/>
    </row>
    <row r="605" spans="1:2">
      <c r="A605" s="36"/>
      <c r="B605" s="34"/>
    </row>
    <row r="606" spans="1:2">
      <c r="A606" s="36"/>
      <c r="B606" s="34"/>
    </row>
    <row r="607" spans="1:2">
      <c r="A607" s="36"/>
      <c r="B607" s="34"/>
    </row>
    <row r="608" spans="1:2">
      <c r="A608" s="36"/>
      <c r="B608" s="34"/>
    </row>
    <row r="609" spans="1:2">
      <c r="A609" s="36"/>
      <c r="B609" s="34"/>
    </row>
    <row r="610" spans="1:2">
      <c r="A610" s="36"/>
      <c r="B610" s="34"/>
    </row>
    <row r="611" spans="1:2">
      <c r="A611" s="36"/>
      <c r="B611" s="34"/>
    </row>
    <row r="612" spans="1:2">
      <c r="A612" s="36"/>
      <c r="B612" s="34"/>
    </row>
    <row r="613" spans="1:2">
      <c r="A613" s="36"/>
      <c r="B613" s="34"/>
    </row>
    <row r="614" spans="1:2">
      <c r="A614" s="36"/>
      <c r="B614" s="34"/>
    </row>
    <row r="615" spans="1:2">
      <c r="A615" s="36"/>
      <c r="B615" s="34"/>
    </row>
    <row r="616" spans="1:2">
      <c r="A616" s="36"/>
      <c r="B616" s="34"/>
    </row>
    <row r="617" spans="1:2">
      <c r="A617" s="36"/>
      <c r="B617" s="34"/>
    </row>
    <row r="618" spans="1:2">
      <c r="A618" s="36"/>
      <c r="B618" s="34"/>
    </row>
    <row r="619" spans="1:2">
      <c r="A619" s="36"/>
      <c r="B619" s="34"/>
    </row>
    <row r="620" spans="1:2">
      <c r="A620" s="36"/>
      <c r="B620" s="34"/>
    </row>
    <row r="621" spans="1:2">
      <c r="A621" s="36"/>
      <c r="B621" s="34"/>
    </row>
    <row r="622" spans="1:2">
      <c r="A622" s="36"/>
      <c r="B622" s="34"/>
    </row>
    <row r="623" spans="1:2">
      <c r="A623" s="36"/>
      <c r="B623" s="34"/>
    </row>
    <row r="624" spans="1:2">
      <c r="A624" s="36"/>
      <c r="B624" s="34"/>
    </row>
    <row r="625" spans="1:2">
      <c r="A625" s="36"/>
      <c r="B625" s="34"/>
    </row>
    <row r="626" spans="1:2">
      <c r="A626" s="36"/>
      <c r="B626" s="34"/>
    </row>
    <row r="627" spans="1:2">
      <c r="A627" s="36"/>
      <c r="B627" s="34"/>
    </row>
    <row r="628" spans="1:2">
      <c r="A628" s="36"/>
      <c r="B628" s="34"/>
    </row>
    <row r="629" spans="1:2">
      <c r="A629" s="36"/>
      <c r="B629" s="34"/>
    </row>
    <row r="630" spans="1:2">
      <c r="A630" s="36"/>
      <c r="B630" s="34"/>
    </row>
    <row r="631" spans="1:2">
      <c r="A631" s="36"/>
      <c r="B631" s="34"/>
    </row>
    <row r="632" spans="1:2">
      <c r="A632" s="36"/>
      <c r="B632" s="34"/>
    </row>
    <row r="633" spans="1:2">
      <c r="A633" s="36"/>
      <c r="B633" s="34"/>
    </row>
    <row r="634" spans="1:2">
      <c r="A634" s="36"/>
      <c r="B634" s="34"/>
    </row>
    <row r="635" spans="1:2">
      <c r="A635" s="36"/>
      <c r="B635" s="34"/>
    </row>
    <row r="636" spans="1:2">
      <c r="A636" s="36"/>
      <c r="B636" s="34"/>
    </row>
    <row r="637" spans="1:2">
      <c r="A637" s="36"/>
      <c r="B637" s="34"/>
    </row>
    <row r="638" spans="1:2">
      <c r="A638" s="36"/>
      <c r="B638" s="34"/>
    </row>
    <row r="639" spans="1:2">
      <c r="A639" s="36"/>
      <c r="B639" s="34"/>
    </row>
    <row r="640" spans="1:2">
      <c r="A640" s="36"/>
      <c r="B640" s="34"/>
    </row>
    <row r="641" spans="1:2">
      <c r="A641" s="36"/>
      <c r="B641" s="34"/>
    </row>
    <row r="642" spans="1:2">
      <c r="A642" s="36"/>
      <c r="B642" s="34"/>
    </row>
    <row r="643" spans="1:2">
      <c r="A643" s="36"/>
      <c r="B643" s="34"/>
    </row>
    <row r="644" spans="1:2">
      <c r="A644" s="36"/>
      <c r="B644" s="34"/>
    </row>
    <row r="645" spans="1:2">
      <c r="A645" s="36"/>
      <c r="B645" s="34"/>
    </row>
    <row r="646" spans="1:2">
      <c r="A646" s="36"/>
      <c r="B646" s="34"/>
    </row>
    <row r="647" spans="1:2">
      <c r="A647" s="36"/>
      <c r="B647" s="34"/>
    </row>
    <row r="648" spans="1:2">
      <c r="A648" s="36"/>
      <c r="B648" s="34"/>
    </row>
    <row r="649" spans="1:2">
      <c r="A649" s="36"/>
      <c r="B649" s="34"/>
    </row>
    <row r="650" spans="1:2">
      <c r="A650" s="36"/>
      <c r="B650" s="34"/>
    </row>
    <row r="651" spans="1:2">
      <c r="A651" s="36"/>
      <c r="B651" s="34"/>
    </row>
    <row r="652" spans="1:2">
      <c r="A652" s="36"/>
      <c r="B652" s="34"/>
    </row>
    <row r="653" spans="1:2">
      <c r="A653" s="36"/>
      <c r="B653" s="34"/>
    </row>
    <row r="654" spans="1:2">
      <c r="A654" s="36"/>
      <c r="B654" s="34"/>
    </row>
    <row r="655" spans="1:2">
      <c r="A655" s="36"/>
      <c r="B655" s="34"/>
    </row>
    <row r="656" spans="1:2">
      <c r="A656" s="36"/>
      <c r="B656" s="34"/>
    </row>
    <row r="657" spans="1:2">
      <c r="A657" s="36"/>
      <c r="B657" s="34"/>
    </row>
    <row r="658" spans="1:2">
      <c r="A658" s="36"/>
      <c r="B658" s="34"/>
    </row>
    <row r="659" spans="1:2">
      <c r="A659" s="36"/>
      <c r="B659" s="34"/>
    </row>
    <row r="660" spans="1:2">
      <c r="A660" s="36"/>
      <c r="B660" s="34"/>
    </row>
    <row r="661" spans="1:2">
      <c r="A661" s="36"/>
      <c r="B661" s="34"/>
    </row>
    <row r="662" spans="1:2">
      <c r="A662" s="36"/>
      <c r="B662" s="34"/>
    </row>
    <row r="663" spans="1:2">
      <c r="A663" s="36"/>
      <c r="B663" s="34"/>
    </row>
    <row r="664" spans="1:2">
      <c r="A664" s="36"/>
      <c r="B664" s="34"/>
    </row>
    <row r="665" spans="1:2">
      <c r="A665" s="36"/>
      <c r="B665" s="34"/>
    </row>
    <row r="666" spans="1:2">
      <c r="A666" s="36"/>
      <c r="B666" s="34"/>
    </row>
    <row r="667" spans="1:2">
      <c r="A667" s="36"/>
      <c r="B667" s="34"/>
    </row>
    <row r="668" spans="1:2">
      <c r="A668" s="36"/>
      <c r="B668" s="34"/>
    </row>
    <row r="669" spans="1:2">
      <c r="A669" s="36"/>
      <c r="B669" s="34"/>
    </row>
    <row r="670" spans="1:2">
      <c r="A670" s="36"/>
      <c r="B670" s="34"/>
    </row>
    <row r="671" spans="1:2">
      <c r="A671" s="36"/>
      <c r="B671" s="34"/>
    </row>
    <row r="672" spans="1:2">
      <c r="A672" s="36"/>
      <c r="B672" s="34"/>
    </row>
    <row r="673" spans="1:2">
      <c r="A673" s="36"/>
      <c r="B673" s="34"/>
    </row>
    <row r="674" spans="1:2">
      <c r="A674" s="36"/>
      <c r="B674" s="34"/>
    </row>
    <row r="675" spans="1:2">
      <c r="A675" s="36"/>
      <c r="B675" s="34"/>
    </row>
    <row r="676" spans="1:2">
      <c r="A676" s="36"/>
      <c r="B676" s="34"/>
    </row>
    <row r="677" spans="1:2">
      <c r="A677" s="36"/>
      <c r="B677" s="34"/>
    </row>
    <row r="678" spans="1:2">
      <c r="A678" s="36"/>
      <c r="B678" s="34"/>
    </row>
    <row r="679" spans="1:2">
      <c r="A679" s="36"/>
      <c r="B679" s="34"/>
    </row>
    <row r="680" spans="1:2">
      <c r="A680" s="36"/>
      <c r="B680" s="34"/>
    </row>
    <row r="681" spans="1:2">
      <c r="A681" s="36"/>
      <c r="B681" s="34"/>
    </row>
    <row r="682" spans="1:2">
      <c r="A682" s="36"/>
      <c r="B682" s="34"/>
    </row>
    <row r="683" spans="1:2">
      <c r="A683" s="36"/>
      <c r="B683" s="34"/>
    </row>
    <row r="684" spans="1:2">
      <c r="A684" s="36"/>
      <c r="B684" s="34"/>
    </row>
    <row r="685" spans="1:2">
      <c r="A685" s="36"/>
      <c r="B685" s="34"/>
    </row>
    <row r="686" spans="1:2">
      <c r="A686" s="36"/>
      <c r="B686" s="34"/>
    </row>
    <row r="687" spans="1:2">
      <c r="A687" s="36"/>
      <c r="B687" s="34"/>
    </row>
    <row r="688" spans="1:2">
      <c r="A688" s="36"/>
      <c r="B688" s="34"/>
    </row>
    <row r="689" spans="1:2">
      <c r="A689" s="36"/>
      <c r="B689" s="34"/>
    </row>
    <row r="690" spans="1:2">
      <c r="A690" s="36"/>
      <c r="B690" s="34"/>
    </row>
    <row r="691" spans="1:2">
      <c r="A691" s="36"/>
      <c r="B691" s="34"/>
    </row>
    <row r="692" spans="1:2">
      <c r="A692" s="36"/>
      <c r="B692" s="34"/>
    </row>
    <row r="693" spans="1:2">
      <c r="A693" s="36"/>
      <c r="B693" s="34"/>
    </row>
    <row r="694" spans="1:2">
      <c r="A694" s="36"/>
      <c r="B694" s="34"/>
    </row>
    <row r="695" spans="1:2">
      <c r="A695" s="36"/>
      <c r="B695" s="34"/>
    </row>
    <row r="696" spans="1:2">
      <c r="A696" s="36"/>
      <c r="B696" s="34"/>
    </row>
    <row r="697" spans="1:2">
      <c r="A697" s="36"/>
      <c r="B697" s="34"/>
    </row>
    <row r="698" spans="1:2">
      <c r="A698" s="36"/>
      <c r="B698" s="34"/>
    </row>
    <row r="699" spans="1:2">
      <c r="A699" s="36"/>
      <c r="B699" s="34"/>
    </row>
    <row r="700" spans="1:2">
      <c r="A700" s="36"/>
      <c r="B700" s="34"/>
    </row>
    <row r="701" spans="1:2">
      <c r="A701" s="36"/>
      <c r="B701" s="34"/>
    </row>
    <row r="702" spans="1:2">
      <c r="A702" s="36"/>
      <c r="B702" s="34"/>
    </row>
    <row r="703" spans="1:2">
      <c r="A703" s="36"/>
      <c r="B703" s="34"/>
    </row>
    <row r="704" spans="1:2">
      <c r="A704" s="36"/>
      <c r="B704" s="34"/>
    </row>
    <row r="705" spans="1:2">
      <c r="A705" s="36"/>
      <c r="B705" s="34"/>
    </row>
    <row r="706" spans="1:2">
      <c r="A706" s="36"/>
      <c r="B706" s="34"/>
    </row>
    <row r="707" spans="1:2">
      <c r="A707" s="36"/>
      <c r="B707" s="34"/>
    </row>
    <row r="708" spans="1:2">
      <c r="A708" s="36"/>
      <c r="B708" s="34"/>
    </row>
    <row r="709" spans="1:2">
      <c r="A709" s="36"/>
      <c r="B709" s="34"/>
    </row>
    <row r="710" spans="1:2">
      <c r="A710" s="36"/>
      <c r="B710" s="34"/>
    </row>
    <row r="711" spans="1:2">
      <c r="A711" s="36"/>
      <c r="B711" s="34"/>
    </row>
    <row r="712" spans="1:2">
      <c r="A712" s="36"/>
      <c r="B712" s="34"/>
    </row>
    <row r="713" spans="1:2">
      <c r="A713" s="36"/>
      <c r="B713" s="34"/>
    </row>
    <row r="714" spans="1:2">
      <c r="A714" s="36"/>
      <c r="B714" s="34"/>
    </row>
    <row r="715" spans="1:2">
      <c r="A715" s="36"/>
      <c r="B715" s="34"/>
    </row>
    <row r="716" spans="1:2">
      <c r="A716" s="36"/>
      <c r="B716" s="34"/>
    </row>
    <row r="717" spans="1:2">
      <c r="A717" s="36"/>
      <c r="B717" s="34"/>
    </row>
    <row r="718" spans="1:2">
      <c r="A718" s="36"/>
      <c r="B718" s="34"/>
    </row>
    <row r="719" spans="1:2">
      <c r="A719" s="36"/>
      <c r="B719" s="34"/>
    </row>
    <row r="720" spans="1:2">
      <c r="A720" s="36"/>
      <c r="B720" s="34"/>
    </row>
    <row r="721" spans="1:2">
      <c r="A721" s="36"/>
      <c r="B721" s="34"/>
    </row>
    <row r="722" spans="1:2">
      <c r="A722" s="36"/>
      <c r="B722" s="34"/>
    </row>
    <row r="723" spans="1:2">
      <c r="A723" s="36"/>
      <c r="B723" s="34"/>
    </row>
    <row r="724" spans="1:2">
      <c r="A724" s="36"/>
      <c r="B724" s="34"/>
    </row>
    <row r="725" spans="1:2">
      <c r="A725" s="36"/>
      <c r="B725" s="34"/>
    </row>
    <row r="726" spans="1:2">
      <c r="A726" s="36"/>
      <c r="B726" s="34"/>
    </row>
    <row r="727" spans="1:2">
      <c r="A727" s="36"/>
      <c r="B727" s="34"/>
    </row>
    <row r="728" spans="1:2">
      <c r="A728" s="36"/>
      <c r="B728" s="34"/>
    </row>
    <row r="729" spans="1:2">
      <c r="A729" s="36"/>
      <c r="B729" s="34"/>
    </row>
    <row r="730" spans="1:2">
      <c r="A730" s="36"/>
      <c r="B730" s="34"/>
    </row>
    <row r="731" spans="1:2">
      <c r="A731" s="36"/>
      <c r="B731" s="34"/>
    </row>
    <row r="732" spans="1:2">
      <c r="A732" s="36"/>
      <c r="B732" s="34"/>
    </row>
    <row r="733" spans="1:2">
      <c r="A733" s="36"/>
      <c r="B733" s="34"/>
    </row>
    <row r="734" spans="1:2">
      <c r="A734" s="36"/>
      <c r="B734" s="34"/>
    </row>
    <row r="735" spans="1:2">
      <c r="A735" s="36"/>
      <c r="B735" s="34"/>
    </row>
    <row r="736" spans="1:2">
      <c r="A736" s="36"/>
      <c r="B736" s="34"/>
    </row>
    <row r="737" spans="1:2">
      <c r="A737" s="36"/>
      <c r="B737" s="34"/>
    </row>
    <row r="738" spans="1:2">
      <c r="A738" s="36"/>
      <c r="B738" s="34"/>
    </row>
    <row r="739" spans="1:2">
      <c r="A739" s="36"/>
      <c r="B739" s="34"/>
    </row>
    <row r="740" spans="1:2">
      <c r="A740" s="36"/>
      <c r="B740" s="34"/>
    </row>
    <row r="741" spans="1:2">
      <c r="A741" s="36"/>
      <c r="B741" s="34"/>
    </row>
    <row r="742" spans="1:2">
      <c r="A742" s="36"/>
      <c r="B742" s="34"/>
    </row>
    <row r="743" spans="1:2">
      <c r="A743" s="36"/>
      <c r="B743" s="34"/>
    </row>
    <row r="744" spans="1:2">
      <c r="A744" s="36"/>
      <c r="B744" s="34"/>
    </row>
    <row r="745" spans="1:2">
      <c r="A745" s="36"/>
      <c r="B745" s="34"/>
    </row>
    <row r="746" spans="1:2">
      <c r="A746" s="36"/>
      <c r="B746" s="34"/>
    </row>
    <row r="747" spans="1:2">
      <c r="A747" s="36"/>
      <c r="B747" s="34"/>
    </row>
    <row r="748" spans="1:2">
      <c r="A748" s="36"/>
      <c r="B748" s="34"/>
    </row>
    <row r="749" spans="1:2">
      <c r="A749" s="36"/>
      <c r="B749" s="34"/>
    </row>
    <row r="750" spans="1:2">
      <c r="A750" s="36"/>
      <c r="B750" s="34"/>
    </row>
    <row r="751" spans="1:2">
      <c r="A751" s="36"/>
      <c r="B751" s="34"/>
    </row>
    <row r="752" spans="1:2">
      <c r="A752" s="36"/>
      <c r="B752" s="34"/>
    </row>
    <row r="753" spans="1:2">
      <c r="A753" s="36"/>
      <c r="B753" s="34"/>
    </row>
    <row r="754" spans="1:2">
      <c r="A754" s="36"/>
      <c r="B754" s="34"/>
    </row>
    <row r="755" spans="1:2">
      <c r="A755" s="36"/>
      <c r="B755" s="34"/>
    </row>
    <row r="756" spans="1:2">
      <c r="A756" s="36"/>
      <c r="B756" s="34"/>
    </row>
    <row r="757" spans="1:2">
      <c r="A757" s="36"/>
      <c r="B757" s="34"/>
    </row>
    <row r="758" spans="1:2">
      <c r="A758" s="36"/>
      <c r="B758" s="34"/>
    </row>
    <row r="759" spans="1:2">
      <c r="A759" s="36"/>
      <c r="B759" s="34"/>
    </row>
    <row r="760" spans="1:2">
      <c r="A760" s="36"/>
      <c r="B760" s="34"/>
    </row>
    <row r="761" spans="1:2">
      <c r="A761" s="36"/>
      <c r="B761" s="34"/>
    </row>
    <row r="762" spans="1:2">
      <c r="A762" s="36"/>
      <c r="B762" s="34"/>
    </row>
    <row r="763" spans="1:2">
      <c r="A763" s="36"/>
      <c r="B763" s="34"/>
    </row>
    <row r="764" spans="1:2">
      <c r="A764" s="36"/>
      <c r="B764" s="34"/>
    </row>
    <row r="765" spans="1:2">
      <c r="A765" s="36"/>
      <c r="B765" s="34"/>
    </row>
    <row r="766" spans="1:2">
      <c r="A766" s="36"/>
      <c r="B766" s="34"/>
    </row>
    <row r="767" spans="1:2">
      <c r="A767" s="36"/>
      <c r="B767" s="34"/>
    </row>
    <row r="768" spans="1:2">
      <c r="A768" s="36"/>
      <c r="B768" s="34"/>
    </row>
    <row r="769" spans="1:2">
      <c r="A769" s="36"/>
      <c r="B769" s="34"/>
    </row>
    <row r="770" spans="1:2">
      <c r="A770" s="36"/>
      <c r="B770" s="34"/>
    </row>
    <row r="771" spans="1:2">
      <c r="A771" s="36"/>
      <c r="B771" s="34"/>
    </row>
    <row r="772" spans="1:2">
      <c r="A772" s="36"/>
      <c r="B772" s="34"/>
    </row>
    <row r="773" spans="1:2">
      <c r="A773" s="36"/>
      <c r="B773" s="34"/>
    </row>
    <row r="774" spans="1:2">
      <c r="A774" s="36"/>
      <c r="B774" s="34"/>
    </row>
    <row r="775" spans="1:2">
      <c r="A775" s="36"/>
      <c r="B775" s="34"/>
    </row>
    <row r="776" spans="1:2">
      <c r="A776" s="36"/>
      <c r="B776" s="34"/>
    </row>
    <row r="777" spans="1:2">
      <c r="A777" s="36"/>
      <c r="B777" s="34"/>
    </row>
    <row r="778" spans="1:2">
      <c r="A778" s="36"/>
      <c r="B778" s="34"/>
    </row>
    <row r="779" spans="1:2">
      <c r="A779" s="36"/>
      <c r="B779" s="34"/>
    </row>
    <row r="780" spans="1:2">
      <c r="A780" s="36"/>
      <c r="B780" s="34"/>
    </row>
    <row r="781" spans="1:2">
      <c r="A781" s="36"/>
      <c r="B781" s="34"/>
    </row>
    <row r="782" spans="1:2">
      <c r="A782" s="36"/>
      <c r="B782" s="34"/>
    </row>
    <row r="783" spans="1:2">
      <c r="A783" s="36"/>
      <c r="B783" s="34"/>
    </row>
    <row r="784" spans="1:2">
      <c r="A784" s="36"/>
      <c r="B784" s="34"/>
    </row>
    <row r="785" spans="1:2">
      <c r="A785" s="36"/>
      <c r="B785" s="34"/>
    </row>
    <row r="786" spans="1:2">
      <c r="A786" s="36"/>
      <c r="B786" s="34"/>
    </row>
    <row r="787" spans="1:2">
      <c r="A787" s="36"/>
      <c r="B787" s="34"/>
    </row>
    <row r="788" spans="1:2">
      <c r="A788" s="36"/>
      <c r="B788" s="34"/>
    </row>
    <row r="789" spans="1:2">
      <c r="A789" s="36"/>
      <c r="B789" s="34"/>
    </row>
    <row r="790" spans="1:2">
      <c r="A790" s="36"/>
      <c r="B790" s="34"/>
    </row>
    <row r="791" spans="1:2">
      <c r="A791" s="36"/>
      <c r="B791" s="34"/>
    </row>
    <row r="792" spans="1:2">
      <c r="A792" s="36"/>
      <c r="B792" s="34"/>
    </row>
    <row r="793" spans="1:2">
      <c r="A793" s="36"/>
      <c r="B793" s="34"/>
    </row>
    <row r="794" spans="1:2">
      <c r="A794" s="36"/>
      <c r="B794" s="34"/>
    </row>
    <row r="795" spans="1:2">
      <c r="A795" s="36"/>
      <c r="B795" s="34"/>
    </row>
    <row r="796" spans="1:2">
      <c r="A796" s="36"/>
      <c r="B796" s="34"/>
    </row>
    <row r="797" spans="1:2">
      <c r="A797" s="36"/>
      <c r="B797" s="34"/>
    </row>
    <row r="798" spans="1:2">
      <c r="A798" s="36"/>
      <c r="B798" s="34"/>
    </row>
    <row r="799" spans="1:2">
      <c r="A799" s="36"/>
      <c r="B799" s="34"/>
    </row>
    <row r="800" spans="1:2">
      <c r="A800" s="36"/>
      <c r="B800" s="34"/>
    </row>
    <row r="801" spans="1:2">
      <c r="A801" s="36"/>
      <c r="B801" s="34"/>
    </row>
    <row r="802" spans="1:2">
      <c r="A802" s="36"/>
      <c r="B802" s="34"/>
    </row>
    <row r="803" spans="1:2">
      <c r="A803" s="36"/>
      <c r="B803" s="34"/>
    </row>
    <row r="804" spans="1:2">
      <c r="A804" s="36"/>
      <c r="B804" s="34"/>
    </row>
    <row r="805" spans="1:2">
      <c r="A805" s="36"/>
      <c r="B805" s="34"/>
    </row>
    <row r="806" spans="1:2">
      <c r="A806" s="36"/>
      <c r="B806" s="34"/>
    </row>
    <row r="807" spans="1:2">
      <c r="A807" s="36"/>
      <c r="B807" s="34"/>
    </row>
    <row r="808" spans="1:2">
      <c r="A808" s="36"/>
      <c r="B808" s="34"/>
    </row>
    <row r="809" spans="1:2">
      <c r="A809" s="36"/>
      <c r="B809" s="34"/>
    </row>
    <row r="810" spans="1:2">
      <c r="A810" s="36"/>
      <c r="B810" s="34"/>
    </row>
    <row r="811" spans="1:2">
      <c r="A811" s="36"/>
      <c r="B811" s="34"/>
    </row>
    <row r="812" spans="1:2">
      <c r="A812" s="36"/>
      <c r="B812" s="34"/>
    </row>
    <row r="813" spans="1:2">
      <c r="A813" s="36"/>
      <c r="B813" s="34"/>
    </row>
    <row r="814" spans="1:2">
      <c r="A814" s="36"/>
      <c r="B814" s="34"/>
    </row>
    <row r="815" spans="1:2">
      <c r="A815" s="36"/>
      <c r="B815" s="34"/>
    </row>
    <row r="816" spans="1:2">
      <c r="A816" s="36"/>
      <c r="B816" s="34"/>
    </row>
    <row r="817" spans="1:2">
      <c r="A817" s="36"/>
      <c r="B817" s="34"/>
    </row>
    <row r="818" spans="1:2">
      <c r="A818" s="36"/>
      <c r="B818" s="34"/>
    </row>
    <row r="819" spans="1:2">
      <c r="A819" s="36"/>
      <c r="B819" s="34"/>
    </row>
    <row r="820" spans="1:2">
      <c r="A820" s="36"/>
      <c r="B820" s="34"/>
    </row>
    <row r="821" spans="1:2">
      <c r="A821" s="36"/>
      <c r="B821" s="34"/>
    </row>
    <row r="822" spans="1:2">
      <c r="A822" s="36"/>
      <c r="B822" s="34"/>
    </row>
    <row r="823" spans="1:2">
      <c r="A823" s="36"/>
      <c r="B823" s="34"/>
    </row>
    <row r="824" spans="1:2">
      <c r="A824" s="36"/>
      <c r="B824" s="34"/>
    </row>
    <row r="825" spans="1:2">
      <c r="A825" s="36"/>
      <c r="B825" s="34"/>
    </row>
    <row r="826" spans="1:2">
      <c r="A826" s="36"/>
      <c r="B826" s="34"/>
    </row>
    <row r="827" spans="1:2">
      <c r="A827" s="36"/>
      <c r="B827" s="34"/>
    </row>
    <row r="828" spans="1:2">
      <c r="A828" s="36"/>
      <c r="B828" s="34"/>
    </row>
    <row r="829" spans="1:2">
      <c r="A829" s="36"/>
      <c r="B829" s="34"/>
    </row>
    <row r="830" spans="1:2">
      <c r="A830" s="36"/>
      <c r="B830" s="34"/>
    </row>
    <row r="831" spans="1:2">
      <c r="A831" s="36"/>
      <c r="B831" s="34"/>
    </row>
    <row r="832" spans="1:2">
      <c r="A832" s="36"/>
      <c r="B832" s="34"/>
    </row>
    <row r="833" spans="1:2">
      <c r="A833" s="36"/>
      <c r="B833" s="34"/>
    </row>
    <row r="834" spans="1:2">
      <c r="A834" s="36"/>
      <c r="B834" s="34"/>
    </row>
    <row r="835" spans="1:2">
      <c r="A835" s="36"/>
      <c r="B835" s="34"/>
    </row>
    <row r="836" spans="1:2">
      <c r="A836" s="36"/>
      <c r="B836" s="34"/>
    </row>
    <row r="837" spans="1:2">
      <c r="A837" s="36"/>
      <c r="B837" s="34"/>
    </row>
    <row r="838" spans="1:2">
      <c r="A838" s="36"/>
      <c r="B838" s="34"/>
    </row>
    <row r="839" spans="1:2">
      <c r="A839" s="36"/>
      <c r="B839" s="34"/>
    </row>
    <row r="840" spans="1:2">
      <c r="A840" s="36"/>
      <c r="B840" s="34"/>
    </row>
    <row r="841" spans="1:2">
      <c r="A841" s="36"/>
      <c r="B841" s="34"/>
    </row>
    <row r="842" spans="1:2">
      <c r="A842" s="36"/>
      <c r="B842" s="34"/>
    </row>
    <row r="843" spans="1:2">
      <c r="A843" s="36"/>
      <c r="B843" s="34"/>
    </row>
    <row r="844" spans="1:2">
      <c r="A844" s="36"/>
      <c r="B844" s="34"/>
    </row>
    <row r="845" spans="1:2">
      <c r="A845" s="36"/>
      <c r="B845" s="34"/>
    </row>
    <row r="846" spans="1:2">
      <c r="A846" s="36"/>
      <c r="B846" s="34"/>
    </row>
    <row r="847" spans="1:2">
      <c r="A847" s="36"/>
      <c r="B847" s="34"/>
    </row>
    <row r="848" spans="1:2">
      <c r="A848" s="36"/>
      <c r="B848" s="34"/>
    </row>
    <row r="849" spans="1:2">
      <c r="A849" s="36"/>
      <c r="B849" s="34"/>
    </row>
    <row r="850" spans="1:2">
      <c r="A850" s="36"/>
      <c r="B850" s="34"/>
    </row>
    <row r="851" spans="1:2">
      <c r="A851" s="36"/>
      <c r="B851" s="34"/>
    </row>
    <row r="852" spans="1:2">
      <c r="A852" s="36"/>
      <c r="B852" s="34"/>
    </row>
    <row r="853" spans="1:2">
      <c r="A853" s="36"/>
      <c r="B853" s="34"/>
    </row>
    <row r="854" spans="1:2">
      <c r="A854" s="36"/>
      <c r="B854" s="34"/>
    </row>
    <row r="855" spans="1:2">
      <c r="A855" s="36"/>
      <c r="B855" s="34"/>
    </row>
    <row r="856" spans="1:2">
      <c r="A856" s="36"/>
      <c r="B856" s="34"/>
    </row>
    <row r="857" spans="1:2">
      <c r="A857" s="36"/>
      <c r="B857" s="34"/>
    </row>
    <row r="858" spans="1:2">
      <c r="A858" s="36"/>
      <c r="B858" s="34"/>
    </row>
    <row r="859" spans="1:2">
      <c r="A859" s="36"/>
      <c r="B859" s="34"/>
    </row>
    <row r="860" spans="1:2">
      <c r="A860" s="36"/>
      <c r="B860" s="34"/>
    </row>
    <row r="861" spans="1:2">
      <c r="A861" s="36"/>
      <c r="B861" s="34"/>
    </row>
    <row r="862" spans="1:2">
      <c r="A862" s="36"/>
      <c r="B862" s="34"/>
    </row>
    <row r="863" spans="1:2">
      <c r="A863" s="36"/>
      <c r="B863" s="34"/>
    </row>
    <row r="864" spans="1:2">
      <c r="A864" s="36"/>
      <c r="B864" s="34"/>
    </row>
    <row r="865" spans="1:2">
      <c r="A865" s="36"/>
      <c r="B865" s="34"/>
    </row>
    <row r="866" spans="1:2">
      <c r="A866" s="36"/>
      <c r="B866" s="34"/>
    </row>
    <row r="867" spans="1:2">
      <c r="A867" s="36"/>
      <c r="B867" s="34"/>
    </row>
    <row r="868" spans="1:2">
      <c r="A868" s="36"/>
      <c r="B868" s="34"/>
    </row>
    <row r="869" spans="1:2">
      <c r="A869" s="36"/>
      <c r="B869" s="34"/>
    </row>
    <row r="870" spans="1:2">
      <c r="A870" s="36"/>
      <c r="B870" s="34"/>
    </row>
    <row r="871" spans="1:2">
      <c r="A871" s="36"/>
      <c r="B871" s="34"/>
    </row>
    <row r="872" spans="1:2">
      <c r="A872" s="36"/>
      <c r="B872" s="34"/>
    </row>
    <row r="873" spans="1:2">
      <c r="A873" s="36"/>
      <c r="B873" s="34"/>
    </row>
    <row r="874" spans="1:2">
      <c r="A874" s="36"/>
      <c r="B874" s="34"/>
    </row>
    <row r="875" spans="1:2">
      <c r="A875" s="36"/>
      <c r="B875" s="34"/>
    </row>
    <row r="876" spans="1:2">
      <c r="A876" s="36"/>
      <c r="B876" s="34"/>
    </row>
    <row r="877" spans="1:2">
      <c r="A877" s="36"/>
      <c r="B877" s="34"/>
    </row>
    <row r="878" spans="1:2">
      <c r="A878" s="36"/>
      <c r="B878" s="34"/>
    </row>
    <row r="879" spans="1:2">
      <c r="A879" s="36"/>
      <c r="B879" s="34"/>
    </row>
    <row r="880" spans="1:2">
      <c r="A880" s="36"/>
      <c r="B880" s="34"/>
    </row>
    <row r="881" spans="1:2">
      <c r="A881" s="36"/>
      <c r="B881" s="34"/>
    </row>
    <row r="882" spans="1:2">
      <c r="A882" s="36"/>
      <c r="B882" s="34"/>
    </row>
    <row r="883" spans="1:2">
      <c r="A883" s="36"/>
      <c r="B883" s="34"/>
    </row>
    <row r="884" spans="1:2">
      <c r="A884" s="36"/>
      <c r="B884" s="34"/>
    </row>
    <row r="885" spans="1:2">
      <c r="A885" s="36"/>
      <c r="B885" s="34"/>
    </row>
    <row r="886" spans="1:2">
      <c r="A886" s="36"/>
      <c r="B886" s="34"/>
    </row>
    <row r="887" spans="1:2">
      <c r="A887" s="36"/>
      <c r="B887" s="34"/>
    </row>
    <row r="888" spans="1:2">
      <c r="A888" s="36"/>
      <c r="B888" s="34"/>
    </row>
    <row r="889" spans="1:2">
      <c r="A889" s="36"/>
      <c r="B889" s="34"/>
    </row>
    <row r="890" spans="1:2">
      <c r="A890" s="36"/>
      <c r="B890" s="34"/>
    </row>
    <row r="891" spans="1:2">
      <c r="A891" s="36"/>
      <c r="B891" s="34"/>
    </row>
    <row r="892" spans="1:2">
      <c r="A892" s="36"/>
      <c r="B892" s="34"/>
    </row>
    <row r="893" spans="1:2">
      <c r="A893" s="36"/>
      <c r="B893" s="34"/>
    </row>
    <row r="894" spans="1:2">
      <c r="A894" s="36"/>
      <c r="B894" s="34"/>
    </row>
    <row r="895" spans="1:2">
      <c r="A895" s="36"/>
      <c r="B895" s="34"/>
    </row>
    <row r="896" spans="1:2">
      <c r="A896" s="36"/>
      <c r="B896" s="34"/>
    </row>
    <row r="897" spans="1:2">
      <c r="A897" s="36"/>
      <c r="B897" s="34"/>
    </row>
    <row r="898" spans="1:2">
      <c r="A898" s="36"/>
      <c r="B898" s="34"/>
    </row>
    <row r="899" spans="1:2">
      <c r="A899" s="36"/>
      <c r="B899" s="34"/>
    </row>
    <row r="900" spans="1:2">
      <c r="A900" s="36"/>
      <c r="B900" s="34"/>
    </row>
    <row r="901" spans="1:2">
      <c r="A901" s="36"/>
      <c r="B901" s="34"/>
    </row>
    <row r="902" spans="1:2">
      <c r="A902" s="36"/>
      <c r="B902" s="34"/>
    </row>
    <row r="903" spans="1:2">
      <c r="A903" s="36"/>
      <c r="B903" s="34"/>
    </row>
    <row r="904" spans="1:2">
      <c r="A904" s="36"/>
      <c r="B904" s="34"/>
    </row>
    <row r="905" spans="1:2">
      <c r="A905" s="36"/>
      <c r="B905" s="34"/>
    </row>
    <row r="906" spans="1:2">
      <c r="A906" s="36"/>
      <c r="B906" s="34"/>
    </row>
    <row r="907" spans="1:2">
      <c r="A907" s="36"/>
      <c r="B907" s="34"/>
    </row>
    <row r="908" spans="1:2">
      <c r="A908" s="36"/>
      <c r="B908" s="34"/>
    </row>
    <row r="909" spans="1:2">
      <c r="A909" s="36"/>
      <c r="B909" s="34"/>
    </row>
    <row r="910" spans="1:2">
      <c r="A910" s="36"/>
      <c r="B910" s="34"/>
    </row>
    <row r="911" spans="1:2">
      <c r="A911" s="36"/>
      <c r="B911" s="34"/>
    </row>
    <row r="912" spans="1:2">
      <c r="A912" s="36"/>
      <c r="B912" s="34"/>
    </row>
    <row r="913" spans="1:2">
      <c r="A913" s="36"/>
      <c r="B913" s="34"/>
    </row>
    <row r="914" spans="1:2">
      <c r="A914" s="36"/>
      <c r="B914" s="34"/>
    </row>
    <row r="915" spans="1:2">
      <c r="A915" s="36"/>
      <c r="B915" s="34"/>
    </row>
    <row r="916" spans="1:2">
      <c r="A916" s="36"/>
      <c r="B916" s="34"/>
    </row>
    <row r="917" spans="1:2">
      <c r="A917" s="36"/>
      <c r="B917" s="34"/>
    </row>
    <row r="918" spans="1:2">
      <c r="A918" s="36"/>
      <c r="B918" s="34"/>
    </row>
    <row r="919" spans="1:2">
      <c r="A919" s="36"/>
      <c r="B919" s="34"/>
    </row>
    <row r="920" spans="1:2">
      <c r="A920" s="36"/>
      <c r="B920" s="34"/>
    </row>
    <row r="921" spans="1:2">
      <c r="A921" s="36"/>
      <c r="B921" s="34"/>
    </row>
    <row r="922" spans="1:2">
      <c r="A922" s="36"/>
      <c r="B922" s="34"/>
    </row>
    <row r="923" spans="1:2">
      <c r="A923" s="36"/>
      <c r="B923" s="34"/>
    </row>
    <row r="924" spans="1:2">
      <c r="A924" s="36"/>
      <c r="B924" s="34"/>
    </row>
    <row r="925" spans="1:2">
      <c r="A925" s="36"/>
      <c r="B925" s="34"/>
    </row>
    <row r="926" spans="1:2">
      <c r="A926" s="36"/>
      <c r="B926" s="34"/>
    </row>
    <row r="927" spans="1:2">
      <c r="A927" s="36"/>
      <c r="B927" s="34"/>
    </row>
    <row r="928" spans="1:2">
      <c r="A928" s="36"/>
      <c r="B928" s="34"/>
    </row>
    <row r="929" spans="1:2">
      <c r="A929" s="36"/>
      <c r="B929" s="34"/>
    </row>
    <row r="930" spans="1:2">
      <c r="A930" s="36"/>
      <c r="B930" s="34"/>
    </row>
    <row r="931" spans="1:2">
      <c r="A931" s="36"/>
      <c r="B931" s="34"/>
    </row>
    <row r="932" spans="1:2">
      <c r="A932" s="36"/>
      <c r="B932" s="34"/>
    </row>
    <row r="933" spans="1:2">
      <c r="A933" s="36"/>
      <c r="B933" s="34"/>
    </row>
    <row r="934" spans="1:2">
      <c r="A934" s="36"/>
      <c r="B934" s="34"/>
    </row>
    <row r="935" spans="1:2">
      <c r="A935" s="36"/>
      <c r="B935" s="34"/>
    </row>
    <row r="936" spans="1:2">
      <c r="A936" s="36"/>
      <c r="B936" s="34"/>
    </row>
    <row r="937" spans="1:2">
      <c r="A937" s="36"/>
      <c r="B937" s="34"/>
    </row>
    <row r="938" spans="1:2">
      <c r="A938" s="36"/>
      <c r="B938" s="34"/>
    </row>
    <row r="939" spans="1:2">
      <c r="A939" s="36"/>
      <c r="B939" s="34"/>
    </row>
    <row r="940" spans="1:2">
      <c r="A940" s="36"/>
      <c r="B940" s="34"/>
    </row>
    <row r="941" spans="1:2">
      <c r="A941" s="36"/>
      <c r="B941" s="34"/>
    </row>
    <row r="942" spans="1:2">
      <c r="A942" s="36"/>
      <c r="B942" s="34"/>
    </row>
    <row r="943" spans="1:2">
      <c r="A943" s="36"/>
      <c r="B943" s="34"/>
    </row>
    <row r="944" spans="1:2">
      <c r="A944" s="36"/>
      <c r="B944" s="34"/>
    </row>
    <row r="945" spans="1:2">
      <c r="A945" s="36"/>
      <c r="B945" s="34"/>
    </row>
    <row r="946" spans="1:2">
      <c r="A946" s="36"/>
      <c r="B946" s="34"/>
    </row>
    <row r="947" spans="1:2">
      <c r="A947" s="36"/>
      <c r="B947" s="34"/>
    </row>
    <row r="948" spans="1:2">
      <c r="A948" s="36"/>
      <c r="B948" s="34"/>
    </row>
    <row r="949" spans="1:2">
      <c r="A949" s="36"/>
      <c r="B949" s="34"/>
    </row>
    <row r="950" spans="1:2">
      <c r="A950" s="36"/>
      <c r="B950" s="34"/>
    </row>
    <row r="951" spans="1:2">
      <c r="A951" s="36"/>
      <c r="B951" s="34"/>
    </row>
    <row r="952" spans="1:2">
      <c r="A952" s="36"/>
      <c r="B952" s="34"/>
    </row>
    <row r="953" spans="1:2">
      <c r="A953" s="36"/>
      <c r="B953" s="34"/>
    </row>
    <row r="954" spans="1:2">
      <c r="A954" s="36"/>
      <c r="B954" s="34"/>
    </row>
    <row r="955" spans="1:2">
      <c r="A955" s="36"/>
      <c r="B955" s="34"/>
    </row>
    <row r="956" spans="1:2">
      <c r="A956" s="36"/>
      <c r="B956" s="34"/>
    </row>
    <row r="957" spans="1:2">
      <c r="A957" s="36"/>
      <c r="B957" s="34"/>
    </row>
    <row r="958" spans="1:2">
      <c r="A958" s="36"/>
      <c r="B958" s="34"/>
    </row>
    <row r="959" spans="1:2">
      <c r="A959" s="36"/>
      <c r="B959" s="34"/>
    </row>
    <row r="960" spans="1:2">
      <c r="A960" s="36"/>
      <c r="B960" s="34"/>
    </row>
    <row r="961" spans="1:2">
      <c r="A961" s="36"/>
      <c r="B961" s="34"/>
    </row>
    <row r="962" spans="1:2">
      <c r="A962" s="36"/>
      <c r="B962" s="34"/>
    </row>
    <row r="963" spans="1:2">
      <c r="A963" s="36"/>
      <c r="B963" s="34"/>
    </row>
    <row r="964" spans="1:2">
      <c r="A964" s="36"/>
      <c r="B964" s="34"/>
    </row>
    <row r="965" spans="1:2">
      <c r="A965" s="36"/>
      <c r="B965" s="34"/>
    </row>
    <row r="966" spans="1:2">
      <c r="A966" s="36"/>
      <c r="B966" s="34"/>
    </row>
    <row r="967" spans="1:2">
      <c r="A967" s="36"/>
      <c r="B967" s="34"/>
    </row>
    <row r="968" spans="1:2">
      <c r="A968" s="36"/>
      <c r="B968" s="34"/>
    </row>
    <row r="969" spans="1:2">
      <c r="A969" s="36"/>
      <c r="B969" s="34"/>
    </row>
    <row r="970" spans="1:2">
      <c r="A970" s="36"/>
      <c r="B970" s="34"/>
    </row>
    <row r="971" spans="1:2">
      <c r="A971" s="36"/>
      <c r="B971" s="34"/>
    </row>
    <row r="972" spans="1:2">
      <c r="A972" s="36"/>
      <c r="B972" s="34"/>
    </row>
    <row r="973" spans="1:2">
      <c r="A973" s="36"/>
      <c r="B973" s="34"/>
    </row>
    <row r="974" spans="1:2">
      <c r="A974" s="36"/>
      <c r="B974" s="34"/>
    </row>
    <row r="975" spans="1:2">
      <c r="A975" s="36"/>
      <c r="B975" s="34"/>
    </row>
    <row r="976" spans="1:2">
      <c r="A976" s="36"/>
      <c r="B976" s="34"/>
    </row>
    <row r="977" spans="1:2">
      <c r="A977" s="36"/>
      <c r="B977" s="34"/>
    </row>
    <row r="978" spans="1:2">
      <c r="A978" s="36"/>
      <c r="B978" s="34"/>
    </row>
    <row r="979" spans="1:2">
      <c r="A979" s="36"/>
      <c r="B979" s="34"/>
    </row>
    <row r="980" spans="1:2">
      <c r="A980" s="36"/>
      <c r="B980" s="34"/>
    </row>
    <row r="981" spans="1:2">
      <c r="A981" s="36"/>
      <c r="B981" s="34"/>
    </row>
    <row r="982" spans="1:2">
      <c r="A982" s="36"/>
      <c r="B982" s="34"/>
    </row>
    <row r="983" spans="1:2">
      <c r="A983" s="36"/>
      <c r="B983" s="34"/>
    </row>
    <row r="984" spans="1:2">
      <c r="A984" s="36"/>
      <c r="B984" s="34"/>
    </row>
    <row r="985" spans="1:2">
      <c r="A985" s="36"/>
      <c r="B985" s="34"/>
    </row>
    <row r="986" spans="1:2">
      <c r="A986" s="36"/>
      <c r="B986" s="34"/>
    </row>
    <row r="987" spans="1:2">
      <c r="A987" s="36"/>
      <c r="B987" s="34"/>
    </row>
    <row r="988" spans="1:2">
      <c r="A988" s="36"/>
      <c r="B988" s="34"/>
    </row>
    <row r="989" spans="1:2">
      <c r="A989" s="36"/>
      <c r="B989" s="34"/>
    </row>
    <row r="990" spans="1:2">
      <c r="A990" s="36"/>
      <c r="B990" s="34"/>
    </row>
    <row r="991" spans="1:2">
      <c r="A991" s="36"/>
      <c r="B991" s="34"/>
    </row>
    <row r="992" spans="1:2">
      <c r="A992" s="36"/>
      <c r="B992" s="34"/>
    </row>
    <row r="993" spans="1:2">
      <c r="A993" s="36"/>
      <c r="B993" s="34"/>
    </row>
    <row r="994" spans="1:2">
      <c r="A994" s="36"/>
      <c r="B994" s="34"/>
    </row>
    <row r="995" spans="1:2">
      <c r="A995" s="36"/>
      <c r="B995" s="34"/>
    </row>
    <row r="996" spans="1:2">
      <c r="A996" s="36"/>
      <c r="B996" s="34"/>
    </row>
    <row r="997" spans="1:2">
      <c r="A997" s="36"/>
      <c r="B997" s="34"/>
    </row>
    <row r="998" spans="1:2">
      <c r="A998" s="36"/>
      <c r="B998" s="34"/>
    </row>
    <row r="999" spans="1:2">
      <c r="A999" s="36"/>
      <c r="B999" s="34"/>
    </row>
    <row r="1000" spans="1:2">
      <c r="A1000" s="36"/>
      <c r="B1000" s="34"/>
    </row>
    <row r="1001" spans="1:2">
      <c r="A1001" s="36"/>
      <c r="B1001" s="34"/>
    </row>
    <row r="1002" spans="1:2">
      <c r="A1002" s="36"/>
      <c r="B1002" s="34"/>
    </row>
    <row r="1003" spans="1:2">
      <c r="A1003" s="36"/>
      <c r="B1003" s="34"/>
    </row>
    <row r="1004" spans="1:2">
      <c r="A1004" s="36"/>
      <c r="B1004" s="34"/>
    </row>
    <row r="1005" spans="1:2">
      <c r="A1005" s="36"/>
      <c r="B1005" s="34"/>
    </row>
    <row r="1006" spans="1:2">
      <c r="A1006" s="36"/>
      <c r="B1006" s="34"/>
    </row>
    <row r="1007" spans="1:2">
      <c r="A1007" s="36"/>
      <c r="B1007" s="34"/>
    </row>
    <row r="1008" spans="1:2">
      <c r="A1008" s="36"/>
      <c r="B1008" s="34"/>
    </row>
    <row r="1009" spans="1:2">
      <c r="A1009" s="36"/>
      <c r="B1009" s="34"/>
    </row>
    <row r="1010" spans="1:2">
      <c r="A1010" s="36"/>
      <c r="B1010" s="34"/>
    </row>
    <row r="1011" spans="1:2">
      <c r="A1011" s="36"/>
      <c r="B1011" s="34"/>
    </row>
    <row r="1012" spans="1:2">
      <c r="A1012" s="36"/>
      <c r="B1012" s="34"/>
    </row>
    <row r="1013" spans="1:2">
      <c r="A1013" s="36"/>
      <c r="B1013" s="34"/>
    </row>
    <row r="1014" spans="1:2">
      <c r="A1014" s="36"/>
      <c r="B1014" s="34"/>
    </row>
    <row r="1015" spans="1:2">
      <c r="A1015" s="36"/>
      <c r="B1015" s="34"/>
    </row>
    <row r="1016" spans="1:2">
      <c r="A1016" s="36"/>
      <c r="B1016" s="34"/>
    </row>
    <row r="1017" spans="1:2">
      <c r="A1017" s="36"/>
      <c r="B1017" s="34"/>
    </row>
    <row r="1018" spans="1:2">
      <c r="A1018" s="36"/>
      <c r="B1018" s="34"/>
    </row>
    <row r="1019" spans="1:2">
      <c r="A1019" s="36"/>
      <c r="B1019" s="34"/>
    </row>
    <row r="1020" spans="1:2">
      <c r="A1020" s="36"/>
      <c r="B1020" s="34"/>
    </row>
    <row r="1021" spans="1:2">
      <c r="A1021" s="36"/>
      <c r="B1021" s="34"/>
    </row>
    <row r="1022" spans="1:2">
      <c r="A1022" s="36"/>
      <c r="B1022" s="34"/>
    </row>
    <row r="1023" spans="1:2">
      <c r="A1023" s="36"/>
      <c r="B1023" s="34"/>
    </row>
    <row r="1024" spans="1:2">
      <c r="A1024" s="36"/>
      <c r="B1024" s="34"/>
    </row>
    <row r="1025" spans="1:2">
      <c r="A1025" s="36"/>
      <c r="B1025" s="34"/>
    </row>
    <row r="1026" spans="1:2">
      <c r="A1026" s="36"/>
      <c r="B1026" s="34"/>
    </row>
    <row r="1027" spans="1:2">
      <c r="A1027" s="36"/>
      <c r="B1027" s="34"/>
    </row>
    <row r="1028" spans="1:2">
      <c r="A1028" s="36"/>
      <c r="B1028" s="34"/>
    </row>
    <row r="1029" spans="1:2">
      <c r="A1029" s="36"/>
      <c r="B1029" s="34"/>
    </row>
    <row r="1030" spans="1:2">
      <c r="A1030" s="36"/>
      <c r="B1030" s="34"/>
    </row>
    <row r="1031" spans="1:2">
      <c r="A1031" s="36"/>
      <c r="B1031" s="34"/>
    </row>
    <row r="1032" spans="1:2">
      <c r="A1032" s="36"/>
      <c r="B1032" s="34"/>
    </row>
    <row r="1033" spans="1:2">
      <c r="A1033" s="36"/>
      <c r="B1033" s="34"/>
    </row>
    <row r="1034" spans="1:2">
      <c r="A1034" s="36"/>
      <c r="B1034" s="34"/>
    </row>
    <row r="1035" spans="1:2">
      <c r="A1035" s="36"/>
      <c r="B1035" s="34"/>
    </row>
    <row r="1036" spans="1:2">
      <c r="A1036" s="36"/>
      <c r="B1036" s="34"/>
    </row>
    <row r="1037" spans="1:2">
      <c r="A1037" s="36"/>
      <c r="B1037" s="34"/>
    </row>
    <row r="1038" spans="1:2">
      <c r="A1038" s="36"/>
      <c r="B1038" s="34"/>
    </row>
    <row r="1039" spans="1:2">
      <c r="A1039" s="36"/>
      <c r="B1039" s="34"/>
    </row>
    <row r="1040" spans="1:2">
      <c r="A1040" s="36"/>
      <c r="B1040" s="34"/>
    </row>
    <row r="1041" spans="1:2">
      <c r="A1041" s="36"/>
      <c r="B1041" s="34"/>
    </row>
    <row r="1042" spans="1:2">
      <c r="A1042" s="36"/>
      <c r="B1042" s="34"/>
    </row>
    <row r="1043" spans="1:2">
      <c r="A1043" s="36"/>
      <c r="B1043" s="34"/>
    </row>
    <row r="1044" spans="1:2">
      <c r="A1044" s="36"/>
      <c r="B1044" s="34"/>
    </row>
    <row r="1045" spans="1:2">
      <c r="A1045" s="36"/>
      <c r="B1045" s="34"/>
    </row>
    <row r="1046" spans="1:2">
      <c r="A1046" s="36"/>
      <c r="B1046" s="34"/>
    </row>
    <row r="1047" spans="1:2">
      <c r="A1047" s="36"/>
      <c r="B1047" s="34"/>
    </row>
    <row r="1048" spans="1:2">
      <c r="A1048" s="36"/>
      <c r="B1048" s="34"/>
    </row>
    <row r="1049" spans="1:2">
      <c r="A1049" s="36"/>
      <c r="B1049" s="34"/>
    </row>
    <row r="1050" spans="1:2">
      <c r="A1050" s="36"/>
      <c r="B1050" s="34"/>
    </row>
    <row r="1051" spans="1:2">
      <c r="A1051" s="36"/>
      <c r="B1051" s="34"/>
    </row>
    <row r="1052" spans="1:2">
      <c r="A1052" s="36"/>
      <c r="B1052" s="34"/>
    </row>
    <row r="1053" spans="1:2">
      <c r="A1053" s="36"/>
      <c r="B1053" s="34"/>
    </row>
    <row r="1054" spans="1:2">
      <c r="A1054" s="36"/>
      <c r="B1054" s="34"/>
    </row>
    <row r="1055" spans="1:2">
      <c r="A1055" s="36"/>
      <c r="B1055" s="34"/>
    </row>
    <row r="1056" spans="1:2">
      <c r="A1056" s="36"/>
      <c r="B1056" s="34"/>
    </row>
    <row r="1057" spans="1:2">
      <c r="A1057" s="36"/>
      <c r="B1057" s="34"/>
    </row>
    <row r="1058" spans="1:2">
      <c r="A1058" s="36"/>
      <c r="B1058" s="34"/>
    </row>
    <row r="1059" spans="1:2">
      <c r="A1059" s="36"/>
      <c r="B1059" s="34"/>
    </row>
    <row r="1060" spans="1:2">
      <c r="A1060" s="36"/>
      <c r="B1060" s="34"/>
    </row>
    <row r="1061" spans="1:2">
      <c r="A1061" s="36"/>
      <c r="B1061" s="34"/>
    </row>
    <row r="1062" spans="1:2">
      <c r="A1062" s="36"/>
      <c r="B1062" s="34"/>
    </row>
    <row r="1063" spans="1:2">
      <c r="A1063" s="36"/>
      <c r="B1063" s="34"/>
    </row>
    <row r="1064" spans="1:2">
      <c r="A1064" s="36"/>
      <c r="B1064" s="34"/>
    </row>
    <row r="1065" spans="1:2">
      <c r="A1065" s="36"/>
      <c r="B1065" s="34"/>
    </row>
    <row r="1066" spans="1:2">
      <c r="A1066" s="36"/>
      <c r="B1066" s="34"/>
    </row>
    <row r="1067" spans="1:2">
      <c r="A1067" s="36"/>
      <c r="B1067" s="34"/>
    </row>
    <row r="1068" spans="1:2">
      <c r="A1068" s="36"/>
      <c r="B1068" s="34"/>
    </row>
    <row r="1069" spans="1:2">
      <c r="A1069" s="36"/>
      <c r="B1069" s="34"/>
    </row>
    <row r="1070" spans="1:2">
      <c r="A1070" s="36"/>
      <c r="B1070" s="34"/>
    </row>
    <row r="1071" spans="1:2">
      <c r="A1071" s="36"/>
      <c r="B1071" s="34"/>
    </row>
    <row r="1072" spans="1:2">
      <c r="A1072" s="36"/>
      <c r="B1072" s="34"/>
    </row>
    <row r="1073" spans="1:2">
      <c r="A1073" s="36"/>
      <c r="B1073" s="34"/>
    </row>
    <row r="1074" spans="1:2">
      <c r="A1074" s="36"/>
      <c r="B1074" s="34"/>
    </row>
    <row r="1075" spans="1:2">
      <c r="A1075" s="36"/>
      <c r="B1075" s="34"/>
    </row>
    <row r="1076" spans="1:2">
      <c r="A1076" s="36"/>
      <c r="B1076" s="34"/>
    </row>
    <row r="1077" spans="1:2">
      <c r="A1077" s="36"/>
      <c r="B1077" s="34"/>
    </row>
    <row r="1078" spans="1:2">
      <c r="A1078" s="36"/>
      <c r="B1078" s="34"/>
    </row>
    <row r="1079" spans="1:2">
      <c r="A1079" s="36"/>
      <c r="B1079" s="34"/>
    </row>
    <row r="1080" spans="1:2">
      <c r="A1080" s="36"/>
      <c r="B1080" s="34"/>
    </row>
    <row r="1081" spans="1:2">
      <c r="A1081" s="36"/>
      <c r="B1081" s="34"/>
    </row>
    <row r="1082" spans="1:2">
      <c r="A1082" s="36"/>
      <c r="B1082" s="34"/>
    </row>
    <row r="1083" spans="1:2">
      <c r="A1083" s="36"/>
      <c r="B1083" s="34"/>
    </row>
    <row r="1084" spans="1:2">
      <c r="A1084" s="36"/>
      <c r="B1084" s="34"/>
    </row>
    <row r="1085" spans="1:2">
      <c r="A1085" s="36"/>
      <c r="B1085" s="34"/>
    </row>
    <row r="1086" spans="1:2">
      <c r="A1086" s="36"/>
      <c r="B1086" s="34"/>
    </row>
    <row r="1087" spans="1:2">
      <c r="A1087" s="36"/>
      <c r="B1087" s="34"/>
    </row>
    <row r="1088" spans="1:2">
      <c r="A1088" s="36"/>
      <c r="B1088" s="34"/>
    </row>
    <row r="1089" spans="1:2">
      <c r="A1089" s="36"/>
      <c r="B1089" s="34"/>
    </row>
    <row r="1090" spans="1:2">
      <c r="A1090" s="36"/>
      <c r="B1090" s="34"/>
    </row>
    <row r="1091" spans="1:2">
      <c r="A1091" s="36"/>
      <c r="B1091" s="34"/>
    </row>
    <row r="1092" spans="1:2">
      <c r="A1092" s="36"/>
      <c r="B1092" s="34"/>
    </row>
    <row r="1093" spans="1:2">
      <c r="A1093" s="36"/>
      <c r="B1093" s="34"/>
    </row>
    <row r="1094" spans="1:2">
      <c r="A1094" s="36"/>
      <c r="B1094" s="34"/>
    </row>
    <row r="1095" spans="1:2">
      <c r="A1095" s="36"/>
      <c r="B1095" s="34"/>
    </row>
    <row r="1096" spans="1:2">
      <c r="A1096" s="36"/>
      <c r="B1096" s="34"/>
    </row>
    <row r="1097" spans="1:2">
      <c r="A1097" s="36"/>
      <c r="B1097" s="34"/>
    </row>
    <row r="1098" spans="1:2">
      <c r="A1098" s="36"/>
      <c r="B1098" s="34"/>
    </row>
    <row r="1099" spans="1:2">
      <c r="A1099" s="36"/>
      <c r="B1099" s="34"/>
    </row>
    <row r="1100" spans="1:2">
      <c r="A1100" s="36"/>
      <c r="B1100" s="34"/>
    </row>
    <row r="1101" spans="1:2">
      <c r="A1101" s="36"/>
      <c r="B1101" s="34"/>
    </row>
    <row r="1102" spans="1:2">
      <c r="A1102" s="36"/>
      <c r="B1102" s="34"/>
    </row>
    <row r="1103" spans="1:2">
      <c r="A1103" s="36"/>
      <c r="B1103" s="34"/>
    </row>
    <row r="1104" spans="1:2">
      <c r="A1104" s="36"/>
      <c r="B1104" s="34"/>
    </row>
    <row r="1105" spans="1:2">
      <c r="A1105" s="36"/>
      <c r="B1105" s="34"/>
    </row>
    <row r="1106" spans="1:2">
      <c r="A1106" s="36"/>
      <c r="B1106" s="34"/>
    </row>
    <row r="1107" spans="1:2">
      <c r="A1107" s="36"/>
      <c r="B1107" s="34"/>
    </row>
    <row r="1108" spans="1:2">
      <c r="A1108" s="36"/>
      <c r="B1108" s="34"/>
    </row>
    <row r="1109" spans="1:2">
      <c r="A1109" s="36"/>
      <c r="B1109" s="34"/>
    </row>
    <row r="1110" spans="1:2">
      <c r="A1110" s="36"/>
      <c r="B1110" s="34"/>
    </row>
    <row r="1111" spans="1:2">
      <c r="A1111" s="36"/>
      <c r="B1111" s="34"/>
    </row>
    <row r="1112" spans="1:2">
      <c r="A1112" s="36"/>
      <c r="B1112" s="34"/>
    </row>
    <row r="1113" spans="1:2">
      <c r="A1113" s="36"/>
      <c r="B1113" s="34"/>
    </row>
    <row r="1114" spans="1:2">
      <c r="A1114" s="36"/>
      <c r="B1114" s="34"/>
    </row>
    <row r="1115" spans="1:2">
      <c r="A1115" s="36"/>
      <c r="B1115" s="34"/>
    </row>
    <row r="1116" spans="1:2">
      <c r="A1116" s="36"/>
      <c r="B1116" s="34"/>
    </row>
    <row r="1117" spans="1:2">
      <c r="A1117" s="36"/>
      <c r="B1117" s="34"/>
    </row>
    <row r="1118" spans="1:2">
      <c r="A1118" s="36"/>
      <c r="B1118" s="34"/>
    </row>
    <row r="1119" spans="1:2">
      <c r="A1119" s="36"/>
      <c r="B1119" s="34"/>
    </row>
    <row r="1120" spans="1:2">
      <c r="A1120" s="36"/>
      <c r="B1120" s="34"/>
    </row>
    <row r="1121" spans="1:2">
      <c r="A1121" s="36"/>
      <c r="B1121" s="34"/>
    </row>
    <row r="1122" spans="1:2">
      <c r="A1122" s="36"/>
      <c r="B1122" s="34"/>
    </row>
    <row r="1123" spans="1:2">
      <c r="A1123" s="36"/>
      <c r="B1123" s="34"/>
    </row>
    <row r="1124" spans="1:2">
      <c r="A1124" s="36"/>
      <c r="B1124" s="34"/>
    </row>
    <row r="1125" spans="1:2">
      <c r="A1125" s="36"/>
      <c r="B1125" s="34"/>
    </row>
    <row r="1126" spans="1:2">
      <c r="A1126" s="36"/>
      <c r="B1126" s="34"/>
    </row>
    <row r="1127" spans="1:2">
      <c r="A1127" s="36"/>
      <c r="B1127" s="34"/>
    </row>
    <row r="1128" spans="1:2">
      <c r="A1128" s="36"/>
      <c r="B1128" s="34"/>
    </row>
    <row r="1129" spans="1:2">
      <c r="A1129" s="36"/>
      <c r="B1129" s="34"/>
    </row>
    <row r="1130" spans="1:2">
      <c r="A1130" s="36"/>
      <c r="B1130" s="34"/>
    </row>
    <row r="1131" spans="1:2">
      <c r="A1131" s="36"/>
      <c r="B1131" s="34"/>
    </row>
    <row r="1132" spans="1:2">
      <c r="A1132" s="36"/>
      <c r="B1132" s="34"/>
    </row>
    <row r="1133" spans="1:2">
      <c r="A1133" s="36"/>
      <c r="B1133" s="34"/>
    </row>
    <row r="1134" spans="1:2">
      <c r="A1134" s="36"/>
      <c r="B1134" s="34"/>
    </row>
    <row r="1135" spans="1:2">
      <c r="A1135" s="36"/>
      <c r="B1135" s="34"/>
    </row>
    <row r="1136" spans="1:2">
      <c r="A1136" s="36"/>
      <c r="B1136" s="34"/>
    </row>
    <row r="1137" spans="1:2">
      <c r="A1137" s="36"/>
      <c r="B1137" s="34"/>
    </row>
    <row r="1138" spans="1:2">
      <c r="A1138" s="36"/>
      <c r="B1138" s="34"/>
    </row>
    <row r="1139" spans="1:2">
      <c r="A1139" s="36"/>
      <c r="B1139" s="34"/>
    </row>
    <row r="1140" spans="1:2">
      <c r="A1140" s="36"/>
      <c r="B1140" s="34"/>
    </row>
    <row r="1141" spans="1:2">
      <c r="A1141" s="36"/>
      <c r="B1141" s="34"/>
    </row>
    <row r="1142" spans="1:2">
      <c r="A1142" s="36"/>
      <c r="B1142" s="34"/>
    </row>
    <row r="1143" spans="1:2">
      <c r="A1143" s="36"/>
      <c r="B1143" s="34"/>
    </row>
  </sheetData>
  <pageMargins left="0.7" right="0.7" top="0.75" bottom="0.75" header="0.3" footer="0.3"/>
  <pageSetup scale="6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2015-03-27T07:00:00+00:00</OpenedDate>
    <Date1 xmlns="dc463f71-b30c-4ab2-9473-d307f9d35888">2015-03-27T07:00:00+00:00</Date1>
    <IsDocumentOrder xmlns="dc463f71-b30c-4ab2-9473-d307f9d35888" xsi:nil="true"/>
    <IsHighlyConfidential xmlns="dc463f71-b30c-4ab2-9473-d307f9d35888">false</IsHighlyConfidential>
    <CaseCompanyNames xmlns="dc463f71-b30c-4ab2-9473-d307f9d35888">SAN JUAN EXPRESS, INC.</CaseCompanyNames>
    <DocketNumber xmlns="dc463f71-b30c-4ab2-9473-d307f9d35888">150497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03028E5E52E84CAEF11CDA567788CB" ma:contentTypeVersion="119" ma:contentTypeDescription="" ma:contentTypeScope="" ma:versionID="f66b4e06386e90f6fca3996475a1464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8FE875-A2C1-4C67-A7ED-03D371AC215B}"/>
</file>

<file path=customXml/itemProps2.xml><?xml version="1.0" encoding="utf-8"?>
<ds:datastoreItem xmlns:ds="http://schemas.openxmlformats.org/officeDocument/2006/customXml" ds:itemID="{8AFE5F99-B845-4051-A0C0-CF11E37D7883}"/>
</file>

<file path=customXml/itemProps3.xml><?xml version="1.0" encoding="utf-8"?>
<ds:datastoreItem xmlns:ds="http://schemas.openxmlformats.org/officeDocument/2006/customXml" ds:itemID="{BA5DF0D7-06D2-49D5-B31E-03AF1D23ED5E}"/>
</file>

<file path=customXml/itemProps4.xml><?xml version="1.0" encoding="utf-8"?>
<ds:datastoreItem xmlns:ds="http://schemas.openxmlformats.org/officeDocument/2006/customXml" ds:itemID="{F5ECCB6B-4F6C-41B5-A81F-86B45857F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2014 Summary</vt:lpstr>
      <vt:lpstr>Vessel Lease</vt:lpstr>
      <vt:lpstr>Expense Summary</vt:lpstr>
      <vt:lpstr>Fuel</vt:lpstr>
      <vt:lpstr>Crew Payroll &amp; Benefits</vt:lpstr>
      <vt:lpstr>Allocation %</vt:lpstr>
      <vt:lpstr>Admin Expenses</vt:lpstr>
      <vt:lpstr>Mktg Expenses</vt:lpstr>
      <vt:lpstr>Engineering</vt:lpstr>
      <vt:lpstr>Reservations</vt:lpstr>
      <vt:lpstr>ShoreSupport</vt:lpstr>
      <vt:lpstr>'Admin Expenses'!Print_Area</vt:lpstr>
      <vt:lpstr>'Allocation %'!Print_Area</vt:lpstr>
      <vt:lpstr>'Crew Payroll &amp; Benefits'!Print_Area</vt:lpstr>
      <vt:lpstr>Engineering!Print_Area</vt:lpstr>
      <vt:lpstr>'Expense Summary'!Print_Area</vt:lpstr>
      <vt:lpstr>Fuel!Print_Area</vt:lpstr>
      <vt:lpstr>'Mktg Expenses'!Print_Area</vt:lpstr>
      <vt:lpstr>Reservations!Print_Area</vt:lpstr>
      <vt:lpstr>ShoreSupport!Print_Area</vt:lpstr>
      <vt:lpstr>'Vessel Lease'!Print_Area</vt:lpstr>
      <vt:lpstr>'Admin Expenses'!Print_Titles</vt:lpstr>
      <vt:lpstr>Engineering!Print_Titles</vt:lpstr>
      <vt:lpstr>'Mktg Expenses'!Print_Titles</vt:lpstr>
      <vt:lpstr>Reservations!Print_Titles</vt:lpstr>
      <vt:lpstr>ShoreSupport!Print_Titles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Bowers</dc:creator>
  <cp:lastModifiedBy>Jennifer Snyder</cp:lastModifiedBy>
  <cp:lastPrinted>2015-03-26T19:08:27Z</cp:lastPrinted>
  <dcterms:created xsi:type="dcterms:W3CDTF">2015-03-24T14:47:15Z</dcterms:created>
  <dcterms:modified xsi:type="dcterms:W3CDTF">2015-03-27T21:46:24Z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0x0101006E56B4D1795A2E4DB2F0B01679ED314A00CD03028E5E52E84CAEF11CDA567788CB</vt:lpwstr>
  </property>
  <property fmtid="{D5CDD505-2E9C-101B-9397-08002B2CF9AE}" pid="3" name="_docset_NoMedatataSyncRequired">
    <vt:lpwstr>False</vt:lpwstr>
  </property>
</Properties>
</file>