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activeTab="0"/>
  </bookViews>
  <sheets>
    <sheet name="Item 100, pg 30" sheetId="1" r:id="rId1"/>
    <sheet name="Item 120,130,150. pg 35" sheetId="2" r:id="rId2"/>
    <sheet name="Item 240, pg 47" sheetId="3" r:id="rId3"/>
    <sheet name="Item 245, pg 49" sheetId="4" r:id="rId4"/>
    <sheet name="Item 255, pg 51" sheetId="5" r:id="rId5"/>
  </sheets>
  <definedNames>
    <definedName name="_xlnm.Print_Area" localSheetId="0">'Item 100, pg 30'!$A$1:$P$61</definedName>
    <definedName name="_xlnm.Print_Area" localSheetId="1">'Item 120,130,150. pg 35'!$A$1:$M$65</definedName>
    <definedName name="_xlnm.Print_Area" localSheetId="2">'Item 240, pg 47'!$A$1:$S$57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<sst xmlns="http://schemas.openxmlformats.org/spreadsheetml/2006/main" count="358" uniqueCount="172">
  <si>
    <t>Per Pickup</t>
  </si>
  <si>
    <t xml:space="preserve">Docket No. TG- </t>
  </si>
  <si>
    <r>
      <t>65</t>
    </r>
    <r>
      <rPr>
        <sz val="10"/>
        <rFont val="Arial"/>
        <family val="2"/>
      </rPr>
      <t xml:space="preserve"> Toter</t>
    </r>
  </si>
  <si>
    <t xml:space="preserve">By: 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</si>
  <si>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</si>
  <si>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</si>
  <si>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</si>
  <si>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</si>
  <si>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</si>
  <si>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</si>
  <si>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</si>
  <si>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</si>
  <si>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</si>
  <si>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</si>
  <si>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</si>
  <si>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</si>
  <si>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</si>
  <si>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</si>
  <si>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</si>
  <si>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</si>
  <si>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</si>
  <si>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</si>
  <si>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</si>
  <si>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</si>
  <si>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</si>
  <si>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</si>
  <si>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</si>
  <si>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</si>
  <si>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</si>
  <si>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</si>
  <si>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</si>
  <si>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</si>
  <si>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</si>
  <si>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</si>
  <si>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</si>
  <si>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</si>
  <si>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</si>
  <si>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</si>
  <si>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</si>
  <si>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</si>
  <si>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</si>
  <si>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</si>
  <si>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</si>
  <si>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</si>
  <si>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</si>
  <si>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</si>
  <si>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</si>
  <si>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</si>
  <si>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</si>
  <si>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</si>
  <si>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</si>
  <si>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</si>
  <si>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</si>
  <si>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</si>
  <si>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</si>
  <si>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</si>
  <si>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</si>
  <si>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</si>
  <si>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</si>
  <si>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</si>
  <si>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</si>
  <si>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</si>
  <si>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</si>
  <si>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</si>
  <si>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</si>
  <si>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</si>
  <si>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</si>
  <si>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</si>
  <si>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</si>
  <si>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</si>
  <si>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</si>
  <si>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</si>
  <si>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</si>
  <si>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</si>
  <si>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</si>
  <si>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</si>
  <si>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</si>
  <si>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</si>
  <si>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</si>
  <si>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</si>
  <si>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</si>
  <si>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</si>
  <si>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</si>
  <si>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not shown, it is to be included in the rate for the first pickup.</t>
  </si>
  <si>
    <t>Item-255- Container Service- Dumped in Company's Vehicle</t>
  </si>
  <si>
    <t xml:space="preserve">Issue Date:  </t>
  </si>
  <si>
    <t>Compacted Material (Customer-owned container)</t>
  </si>
  <si>
    <t>Rates state per container, per pickup</t>
  </si>
  <si>
    <t>Service Area:  Inside Spokane County</t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</si>
  <si>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</si>
  <si>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</si>
  <si>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</si>
  <si>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b) If rent is shown, the rate for the first pickup and each additional pickup must be the same.  If rent is</t>
  </si>
  <si>
    <t xml:space="preserve">Issue date: </t>
  </si>
  <si>
    <t xml:space="preserve">local government requires more frequent service or unless putresibles are involved.  Customer will be </t>
  </si>
  <si>
    <t>b) If a drop box is retained by a customer for a full month and no pickups are ordered, the monthly rent</t>
  </si>
  <si>
    <t xml:space="preserve">     Revised Page No.</t>
  </si>
  <si>
    <t xml:space="preserve">         Effective date:  </t>
  </si>
  <si>
    <t xml:space="preserve">Issue date:  </t>
  </si>
  <si>
    <t xml:space="preserve"> Yard</t>
  </si>
  <si>
    <t xml:space="preserve">        Effective date:  </t>
  </si>
  <si>
    <t xml:space="preserve">         Effective Date:  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</si>
  <si>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</si>
  <si>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</si>
  <si>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</si>
  <si>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</si>
  <si>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</si>
  <si>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</si>
  <si>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</si>
  <si>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</si>
  <si>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</si>
  <si>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</si>
  <si>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</si>
  <si>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</si>
  <si>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</si>
  <si>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</si>
  <si>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</si>
  <si>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</si>
  <si>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</si>
  <si>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</si>
  <si>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</si>
  <si>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</si>
  <si>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</si>
  <si>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</si>
  <si>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</si>
  <si>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</si>
  <si>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</si>
  <si>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</si>
  <si>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</si>
  <si>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</si>
  <si>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</si>
  <si>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</si>
  <si>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</si>
  <si>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</si>
  <si>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</si>
  <si>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</si>
  <si>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</si>
  <si>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</si>
  <si>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</si>
  <si>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</si>
  <si>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</si>
  <si>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</si>
  <si>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</si>
  <si>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</si>
  <si>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t>Notes for this items are continued on next page.</t>
  </si>
  <si>
    <t>Registered Trade Name:</t>
  </si>
  <si>
    <t xml:space="preserve">Date: </t>
  </si>
  <si>
    <t>By:</t>
  </si>
  <si>
    <t>Docket No. TG-</t>
  </si>
  <si>
    <t>Date:</t>
  </si>
  <si>
    <t xml:space="preserve">   Revised Page No.</t>
  </si>
  <si>
    <t xml:space="preserve">    Effective Date:</t>
  </si>
  <si>
    <t>___________________</t>
  </si>
  <si>
    <t>________________</t>
  </si>
  <si>
    <t>1 Yard</t>
  </si>
  <si>
    <t>1.5 Yard</t>
  </si>
  <si>
    <t>2 Yard</t>
  </si>
  <si>
    <t>3 Yard</t>
  </si>
  <si>
    <t>4 Yard</t>
  </si>
  <si>
    <t xml:space="preserve">6 Yard </t>
  </si>
  <si>
    <t>8 Yard</t>
  </si>
  <si>
    <t>6 Yard</t>
  </si>
  <si>
    <t>MG</t>
  </si>
  <si>
    <t xml:space="preserve">      Effective date: </t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</si>
  <si>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per pickup.</t>
    </r>
  </si>
  <si>
    <r>
      <t xml:space="preserve">Gate charge </t>
    </r>
    <r>
      <rPr>
        <u val="single"/>
        <sz val="10"/>
        <rFont val="Arial"/>
        <family val="2"/>
      </rPr>
      <t>$5.95</t>
    </r>
    <r>
      <rPr>
        <sz val="10"/>
        <rFont val="Arial"/>
        <family val="2"/>
      </rPr>
      <t xml:space="preserve"> per pickup.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</si>
  <si>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 mile.</t>
    </r>
  </si>
  <si>
    <r>
      <t>condominiums, and apartment buildings of less than __N/A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</si>
  <si>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</si>
  <si>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applies. </t>
    </r>
  </si>
  <si>
    <t>(R)</t>
  </si>
  <si>
    <t>Tariff No.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</si>
</sst>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  <numFmt numFmtId="176" formatCode="0.0%"/>
  </numFmts>
  <fonts count="6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1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8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" fillId="3" borderId="0" applyNumberFormat="0" applyBorder="0" applyAlignment="0" applyProtection="0"/>
    <xf numFmtId="0" fontId="44" fillId="4" borderId="0" applyNumberFormat="0" applyBorder="0" applyAlignment="0" applyProtection="0"/>
    <xf numFmtId="0" fontId="7" fillId="5" borderId="0" applyNumberFormat="0" applyBorder="0" applyAlignment="0" applyProtection="0"/>
    <xf numFmtId="0" fontId="44" fillId="6" borderId="0" applyNumberFormat="0" applyBorder="0" applyAlignment="0" applyProtection="0"/>
    <xf numFmtId="0" fontId="7" fillId="7" borderId="0" applyNumberFormat="0" applyBorder="0" applyAlignment="0" applyProtection="0"/>
    <xf numFmtId="0" fontId="44" fillId="8" borderId="0" applyNumberFormat="0" applyBorder="0" applyAlignment="0" applyProtection="0"/>
    <xf numFmtId="0" fontId="7" fillId="3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7" borderId="0" applyNumberFormat="0" applyBorder="0" applyAlignment="0" applyProtection="0"/>
    <xf numFmtId="0" fontId="44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7" fillId="5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3" borderId="0" applyNumberFormat="0" applyBorder="0" applyAlignment="0" applyProtection="0"/>
    <xf numFmtId="0" fontId="44" fillId="18" borderId="0" applyNumberFormat="0" applyBorder="0" applyAlignment="0" applyProtection="0"/>
    <xf numFmtId="0" fontId="7" fillId="19" borderId="0" applyNumberFormat="0" applyBorder="0" applyAlignment="0" applyProtection="0"/>
    <xf numFmtId="0" fontId="44" fillId="20" borderId="0" applyNumberFormat="0" applyBorder="0" applyAlignment="0" applyProtection="0"/>
    <xf numFmtId="0" fontId="7" fillId="16" borderId="0" applyNumberFormat="0" applyBorder="0" applyAlignment="0" applyProtection="0"/>
    <xf numFmtId="0" fontId="45" fillId="21" borderId="0" applyNumberFormat="0" applyBorder="0" applyAlignment="0" applyProtection="0"/>
    <xf numFmtId="0" fontId="8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5" borderId="0" applyNumberFormat="0" applyBorder="0" applyAlignment="0" applyProtection="0"/>
    <xf numFmtId="0" fontId="45" fillId="24" borderId="0" applyNumberFormat="0" applyBorder="0" applyAlignment="0" applyProtection="0"/>
    <xf numFmtId="0" fontId="8" fillId="16" borderId="0" applyNumberFormat="0" applyBorder="0" applyAlignment="0" applyProtection="0"/>
    <xf numFmtId="0" fontId="45" fillId="25" borderId="0" applyNumberFormat="0" applyBorder="0" applyAlignment="0" applyProtection="0"/>
    <xf numFmtId="0" fontId="8" fillId="13" borderId="0" applyNumberFormat="0" applyBorder="0" applyAlignment="0" applyProtection="0"/>
    <xf numFmtId="0" fontId="45" fillId="26" borderId="0" applyNumberFormat="0" applyBorder="0" applyAlignment="0" applyProtection="0"/>
    <xf numFmtId="0" fontId="8" fillId="22" borderId="0" applyNumberFormat="0" applyBorder="0" applyAlignment="0" applyProtection="0"/>
    <xf numFmtId="0" fontId="45" fillId="27" borderId="0" applyNumberFormat="0" applyBorder="0" applyAlignment="0" applyProtection="0"/>
    <xf numFmtId="0" fontId="8" fillId="5" borderId="0" applyNumberFormat="0" applyBorder="0" applyAlignment="0" applyProtection="0"/>
    <xf numFmtId="0" fontId="45" fillId="28" borderId="0" applyNumberFormat="0" applyBorder="0" applyAlignment="0" applyProtection="0"/>
    <xf numFmtId="0" fontId="8" fillId="22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45" fillId="35" borderId="0" applyNumberFormat="0" applyBorder="0" applyAlignment="0" applyProtection="0"/>
    <xf numFmtId="0" fontId="8" fillId="22" borderId="0" applyNumberFormat="0" applyBorder="0" applyAlignment="0" applyProtection="0"/>
    <xf numFmtId="0" fontId="45" fillId="36" borderId="0" applyNumberFormat="0" applyBorder="0" applyAlignment="0" applyProtection="0"/>
    <xf numFmtId="0" fontId="8" fillId="37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46" fillId="38" borderId="0" applyNumberFormat="0" applyBorder="0" applyAlignment="0" applyProtection="0"/>
    <xf numFmtId="0" fontId="9" fillId="39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47" fillId="40" borderId="1" applyNumberFormat="0" applyAlignment="0" applyProtection="0"/>
    <xf numFmtId="0" fontId="15" fillId="41" borderId="2" applyNumberFormat="0" applyAlignment="0" applyProtection="0"/>
    <xf numFmtId="0" fontId="48" fillId="42" borderId="3" applyNumberFormat="0" applyAlignment="0" applyProtection="0"/>
    <xf numFmtId="0" fontId="10" fillId="43" borderId="4" applyNumberFormat="0" applyAlignment="0" applyProtection="0"/>
    <xf numFmtId="0" fontId="0" fillId="3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44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45" borderId="0">
      <alignment horizontal="right"/>
      <protection locked="0"/>
    </xf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20" fillId="45" borderId="0">
      <alignment horizontal="right"/>
      <protection locked="0"/>
    </xf>
    <xf numFmtId="0" fontId="5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12" fillId="47" borderId="0" applyNumberFormat="0" applyBorder="0" applyAlignment="0" applyProtection="0"/>
    <xf numFmtId="0" fontId="51" fillId="0" borderId="6" applyNumberFormat="0" applyFill="0" applyAlignment="0" applyProtection="0"/>
    <xf numFmtId="0" fontId="21" fillId="0" borderId="7" applyNumberFormat="0" applyFill="0" applyAlignment="0" applyProtection="0"/>
    <xf numFmtId="0" fontId="52" fillId="0" borderId="8" applyNumberFormat="0" applyFill="0" applyAlignment="0" applyProtection="0"/>
    <xf numFmtId="0" fontId="22" fillId="0" borderId="9" applyNumberFormat="0" applyFill="0" applyAlignment="0" applyProtection="0"/>
    <xf numFmtId="0" fontId="53" fillId="0" borderId="10" applyNumberFormat="0" applyFill="0" applyAlignment="0" applyProtection="0"/>
    <xf numFmtId="0" fontId="2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48" borderId="1" applyNumberFormat="0" applyAlignment="0" applyProtection="0"/>
    <xf numFmtId="0" fontId="25" fillId="16" borderId="2" applyNumberFormat="0" applyAlignment="0" applyProtection="0"/>
    <xf numFmtId="3" fontId="26" fillId="13" borderId="0">
      <alignment/>
      <protection locked="0"/>
    </xf>
    <xf numFmtId="4" fontId="26" fillId="13" borderId="0">
      <alignment/>
      <protection locked="0"/>
    </xf>
    <xf numFmtId="0" fontId="55" fillId="0" borderId="12" applyNumberFormat="0" applyFill="0" applyAlignment="0" applyProtection="0"/>
    <xf numFmtId="0" fontId="27" fillId="0" borderId="13" applyNumberFormat="0" applyFill="0" applyAlignment="0" applyProtection="0"/>
    <xf numFmtId="0" fontId="56" fillId="49" borderId="0" applyNumberFormat="0" applyBorder="0" applyAlignment="0" applyProtection="0"/>
    <xf numFmtId="0" fontId="28" fillId="16" borderId="0" applyNumberFormat="0" applyBorder="0" applyAlignment="0" applyProtection="0"/>
    <xf numFmtId="43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/>
      <protection/>
    </xf>
    <xf numFmtId="0" fontId="0" fillId="50" borderId="14" applyNumberFormat="0" applyFont="0" applyAlignment="0" applyProtection="0"/>
    <xf numFmtId="0" fontId="16" fillId="7" borderId="15" applyNumberFormat="0" applyFont="0" applyAlignment="0" applyProtection="0"/>
    <xf numFmtId="176" fontId="30" fillId="0" borderId="0" applyNumberFormat="0">
      <alignment/>
      <protection/>
    </xf>
    <xf numFmtId="0" fontId="57" fillId="40" borderId="16" applyNumberFormat="0" applyAlignment="0" applyProtection="0"/>
    <xf numFmtId="0" fontId="31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8">
      <alignment horizontal="center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 applyNumberFormat="0" applyBorder="0" applyAlignment="0">
      <protection/>
    </xf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13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167" fontId="0" fillId="0" borderId="5" xfId="0" applyNumberFormat="1" applyBorder="1" applyAlignment="1">
      <alignment/>
    </xf>
    <xf numFmtId="0" fontId="3" fillId="0" borderId="0" xfId="0" applyFont="1" applyBorder="1" applyAlignment="1">
      <alignment/>
    </xf>
    <xf numFmtId="168" fontId="0" fillId="0" borderId="2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8" fontId="0" fillId="0" borderId="27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8" fontId="0" fillId="0" borderId="29" xfId="0" applyNumberFormat="1" applyBorder="1" applyAlignment="1">
      <alignment/>
    </xf>
    <xf numFmtId="8" fontId="0" fillId="0" borderId="30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2" xfId="0" applyFont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8" fontId="0" fillId="0" borderId="27" xfId="0" applyNumberFormat="1" applyBorder="1" applyAlignment="1">
      <alignment horizontal="right"/>
    </xf>
    <xf numFmtId="8" fontId="0" fillId="0" borderId="28" xfId="0" applyNumberFormat="1" applyBorder="1" applyAlignment="1">
      <alignment horizontal="right"/>
    </xf>
    <xf numFmtId="8" fontId="0" fillId="0" borderId="34" xfId="0" applyNumberFormat="1" applyBorder="1" applyAlignment="1">
      <alignment horizontal="right"/>
    </xf>
    <xf numFmtId="8" fontId="0" fillId="0" borderId="29" xfId="0" applyNumberFormat="1" applyBorder="1" applyAlignment="1">
      <alignment horizontal="right"/>
    </xf>
    <xf numFmtId="8" fontId="0" fillId="0" borderId="26" xfId="0" applyNumberFormat="1" applyBorder="1" applyAlignment="1">
      <alignment horizontal="right"/>
    </xf>
    <xf numFmtId="8" fontId="0" fillId="0" borderId="30" xfId="0" applyNumberFormat="1" applyBorder="1" applyAlignment="1">
      <alignment horizontal="right"/>
    </xf>
    <xf numFmtId="8" fontId="0" fillId="0" borderId="33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9" xfId="0" applyFont="1" applyBorder="1" applyAlignment="1">
      <alignment/>
    </xf>
    <xf numFmtId="8" fontId="0" fillId="0" borderId="28" xfId="0" applyNumberFormat="1" applyFont="1" applyFill="1" applyBorder="1" applyAlignment="1">
      <alignment horizontal="right"/>
    </xf>
    <xf numFmtId="8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Border="1" applyAlignment="1">
      <alignment/>
    </xf>
    <xf numFmtId="8" fontId="0" fillId="0" borderId="34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8" fontId="0" fillId="0" borderId="27" xfId="0" applyNumberFormat="1" applyFont="1" applyBorder="1" applyAlignment="1">
      <alignment horizontal="left"/>
    </xf>
    <xf numFmtId="8" fontId="0" fillId="0" borderId="26" xfId="0" applyNumberFormat="1" applyFont="1" applyBorder="1" applyAlignment="1">
      <alignment horizontal="left"/>
    </xf>
    <xf numFmtId="8" fontId="0" fillId="0" borderId="34" xfId="0" applyNumberFormat="1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168" fontId="0" fillId="0" borderId="29" xfId="0" applyNumberFormat="1" applyFont="1" applyBorder="1" applyAlignment="1">
      <alignment horizontal="right"/>
    </xf>
    <xf numFmtId="168" fontId="0" fillId="0" borderId="28" xfId="0" applyNumberFormat="1" applyFont="1" applyBorder="1" applyAlignment="1">
      <alignment horizontal="left"/>
    </xf>
    <xf numFmtId="2" fontId="0" fillId="0" borderId="28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67" fontId="0" fillId="0" borderId="27" xfId="0" applyNumberFormat="1" applyFont="1" applyBorder="1" applyAlignment="1">
      <alignment horizontal="left"/>
    </xf>
    <xf numFmtId="168" fontId="0" fillId="0" borderId="27" xfId="0" applyNumberFormat="1" applyFont="1" applyBorder="1" applyAlignment="1">
      <alignment horizontal="left"/>
    </xf>
    <xf numFmtId="168" fontId="0" fillId="0" borderId="33" xfId="0" applyNumberFormat="1" applyFont="1" applyBorder="1" applyAlignment="1">
      <alignment horizontal="left"/>
    </xf>
    <xf numFmtId="167" fontId="0" fillId="0" borderId="27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25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ccounting" xfId="63"/>
    <cellStyle name="Accounting 2" xfId="64"/>
    <cellStyle name="Accounting 3" xfId="65"/>
    <cellStyle name="Accounting_2011-11" xfId="66"/>
    <cellStyle name="Bad" xfId="67"/>
    <cellStyle name="Bad 2" xfId="68"/>
    <cellStyle name="Budget" xfId="69"/>
    <cellStyle name="Budget 2" xfId="70"/>
    <cellStyle name="Budget 3" xfId="71"/>
    <cellStyle name="Budget_2011-11" xfId="72"/>
    <cellStyle name="Calculation" xfId="73"/>
    <cellStyle name="Calculation 2" xfId="74"/>
    <cellStyle name="Check Cell" xfId="75"/>
    <cellStyle name="Check Cell 2" xfId="76"/>
    <cellStyle name="combo" xfId="77"/>
    <cellStyle name="Comma" xfId="78"/>
    <cellStyle name="Comma [0]" xfId="79"/>
    <cellStyle name="Comma 10" xfId="80"/>
    <cellStyle name="Comma 11" xfId="81"/>
    <cellStyle name="Comma 2" xfId="82"/>
    <cellStyle name="Comma 2 2" xfId="83"/>
    <cellStyle name="Comma 2 3" xfId="84"/>
    <cellStyle name="Comma 3" xfId="85"/>
    <cellStyle name="Comma 3 2" xfId="86"/>
    <cellStyle name="Comma 3 2 2" xfId="87"/>
    <cellStyle name="Comma 4" xfId="88"/>
    <cellStyle name="Comma 4 2" xfId="89"/>
    <cellStyle name="Comma 4 3" xfId="90"/>
    <cellStyle name="Comma 4 5" xfId="91"/>
    <cellStyle name="Comma 5" xfId="92"/>
    <cellStyle name="Comma 6" xfId="93"/>
    <cellStyle name="Comma 7" xfId="94"/>
    <cellStyle name="Comma 8" xfId="95"/>
    <cellStyle name="Comma 9" xfId="96"/>
    <cellStyle name="Comma(2)" xfId="97"/>
    <cellStyle name="Comma0 - Style2" xfId="98"/>
    <cellStyle name="Comma1 - Style1" xfId="99"/>
    <cellStyle name="Comments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Data Enter" xfId="107"/>
    <cellStyle name="Explanatory Text" xfId="108"/>
    <cellStyle name="Explanatory Text 2" xfId="109"/>
    <cellStyle name="FactSheet" xfId="110"/>
    <cellStyle name="Followed Hyperlink" xfId="111"/>
    <cellStyle name="Good" xfId="112"/>
    <cellStyle name="Good 2" xfId="113"/>
    <cellStyle name="Heading 1" xfId="114"/>
    <cellStyle name="Heading 1 2" xfId="115"/>
    <cellStyle name="Heading 2" xfId="116"/>
    <cellStyle name="Heading 2 2" xfId="117"/>
    <cellStyle name="Heading 3" xfId="118"/>
    <cellStyle name="Heading 3 2" xfId="119"/>
    <cellStyle name="Heading 4" xfId="120"/>
    <cellStyle name="Heading 4 2" xfId="121"/>
    <cellStyle name="Hyperlink" xfId="122"/>
    <cellStyle name="Hyperlink 2" xfId="123"/>
    <cellStyle name="Hyperlink 3" xfId="124"/>
    <cellStyle name="Input" xfId="125"/>
    <cellStyle name="Input 2" xfId="126"/>
    <cellStyle name="input(0)" xfId="127"/>
    <cellStyle name="Input(2)" xfId="128"/>
    <cellStyle name="Linked Cell" xfId="129"/>
    <cellStyle name="Linked Cell 2" xfId="130"/>
    <cellStyle name="Neutral" xfId="131"/>
    <cellStyle name="Neutral 2" xfId="132"/>
    <cellStyle name="New_normal" xfId="133"/>
    <cellStyle name="Normal - Style1" xfId="134"/>
    <cellStyle name="Normal - Style2" xfId="135"/>
    <cellStyle name="Normal - Style3" xfId="136"/>
    <cellStyle name="Normal - Style4" xfId="137"/>
    <cellStyle name="Normal - Style5" xfId="138"/>
    <cellStyle name="Normal 10" xfId="139"/>
    <cellStyle name="Normal 11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149"/>
    <cellStyle name="Normal 2 2" xfId="150"/>
    <cellStyle name="Normal 2 2 2" xfId="151"/>
    <cellStyle name="Normal 2 2_Actual_Fuel" xfId="152"/>
    <cellStyle name="Normal 2 3" xfId="153"/>
    <cellStyle name="Normal 2 3 2" xfId="154"/>
    <cellStyle name="Normal 2_2012-10" xfId="155"/>
    <cellStyle name="Normal 20" xfId="156"/>
    <cellStyle name="Normal 21" xfId="157"/>
    <cellStyle name="Normal 22" xfId="158"/>
    <cellStyle name="Normal 23" xfId="159"/>
    <cellStyle name="Normal 24" xfId="160"/>
    <cellStyle name="Normal 25" xfId="161"/>
    <cellStyle name="Normal 26" xfId="162"/>
    <cellStyle name="Normal 27" xfId="163"/>
    <cellStyle name="Normal 28" xfId="164"/>
    <cellStyle name="Normal 29" xfId="165"/>
    <cellStyle name="Normal 3" xfId="166"/>
    <cellStyle name="Normal 3 2" xfId="167"/>
    <cellStyle name="Normal 3_2012 PR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56" xfId="197"/>
    <cellStyle name="Normal 57" xfId="198"/>
    <cellStyle name="Normal 58" xfId="199"/>
    <cellStyle name="Normal 59" xfId="200"/>
    <cellStyle name="Normal 6" xfId="201"/>
    <cellStyle name="Normal 60" xfId="202"/>
    <cellStyle name="Normal 61" xfId="203"/>
    <cellStyle name="Normal 62" xfId="204"/>
    <cellStyle name="Normal 63" xfId="205"/>
    <cellStyle name="Normal 64" xfId="206"/>
    <cellStyle name="Normal 65" xfId="207"/>
    <cellStyle name="Normal 66" xfId="208"/>
    <cellStyle name="Normal 67" xfId="209"/>
    <cellStyle name="Normal 68" xfId="210"/>
    <cellStyle name="Normal 69" xfId="211"/>
    <cellStyle name="Normal 7" xfId="212"/>
    <cellStyle name="Normal 70" xfId="213"/>
    <cellStyle name="Normal 71" xfId="214"/>
    <cellStyle name="Normal 72" xfId="215"/>
    <cellStyle name="Normal 73" xfId="216"/>
    <cellStyle name="Normal 74" xfId="217"/>
    <cellStyle name="Normal 75" xfId="218"/>
    <cellStyle name="Normal 76" xfId="219"/>
    <cellStyle name="Normal 77" xfId="220"/>
    <cellStyle name="Normal 78" xfId="221"/>
    <cellStyle name="Normal 79" xfId="222"/>
    <cellStyle name="Normal 8" xfId="223"/>
    <cellStyle name="Normal 80" xfId="224"/>
    <cellStyle name="Normal 81" xfId="225"/>
    <cellStyle name="Normal 82" xfId="226"/>
    <cellStyle name="Normal 83" xfId="227"/>
    <cellStyle name="Normal 9" xfId="228"/>
    <cellStyle name="Note" xfId="229"/>
    <cellStyle name="Note 2" xfId="230"/>
    <cellStyle name="Notes" xfId="231"/>
    <cellStyle name="Output" xfId="232"/>
    <cellStyle name="Output 2" xfId="233"/>
    <cellStyle name="Percent" xfId="234"/>
    <cellStyle name="Percent 2" xfId="235"/>
    <cellStyle name="Percent 2 2" xfId="236"/>
    <cellStyle name="Percent 3" xfId="237"/>
    <cellStyle name="Percent 4" xfId="238"/>
    <cellStyle name="Percent 5" xfId="239"/>
    <cellStyle name="Percent 6" xfId="240"/>
    <cellStyle name="Percent(1)" xfId="241"/>
    <cellStyle name="Percent(2)" xfId="242"/>
    <cellStyle name="PRM" xfId="243"/>
    <cellStyle name="PRM 2" xfId="244"/>
    <cellStyle name="PRM 3" xfId="245"/>
    <cellStyle name="PRM_2011-11" xfId="246"/>
    <cellStyle name="PSChar" xfId="247"/>
    <cellStyle name="PSHeading" xfId="248"/>
    <cellStyle name="Style 1" xfId="249"/>
    <cellStyle name="Style 1 2" xfId="250"/>
    <cellStyle name="STYLE1" xfId="251"/>
    <cellStyle name="Title" xfId="252"/>
    <cellStyle name="Title 2" xfId="253"/>
    <cellStyle name="Total" xfId="254"/>
    <cellStyle name="Total 2" xfId="255"/>
    <cellStyle name="Warning Text" xfId="256"/>
    <cellStyle name="Warning Text 2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0.9921875" style="78" customWidth="1"/>
    <col min="2" max="2" width="11.421875" style="78" customWidth="1"/>
    <col min="3" max="3" width="19.421875" style="78" customWidth="1"/>
    <col min="4" max="4" width="9.28125" style="78" customWidth="1"/>
    <col min="5" max="5" width="4.00390625" style="78" customWidth="1"/>
    <col min="6" max="6" width="7.57421875" style="78" customWidth="1"/>
    <col min="7" max="7" width="9.140625" style="78" customWidth="1"/>
    <col min="8" max="8" width="2.140625" style="78" customWidth="1"/>
    <col min="9" max="9" width="10.57421875" style="78" customWidth="1"/>
    <col min="10" max="10" width="9.57421875" style="78" customWidth="1"/>
    <col min="11" max="11" width="8.8515625" style="78" customWidth="1"/>
    <col min="12" max="12" width="8.7109375" style="78" hidden="1" customWidth="1"/>
    <col min="13" max="14" width="9.140625" style="78" customWidth="1"/>
    <col min="15" max="15" width="16.00390625" style="78" customWidth="1"/>
    <col min="16" max="16" width="2.140625" style="78" customWidth="1"/>
    <col min="17" max="16384" width="9.140625" style="78" customWidth="1"/>
  </cols>
  <sheetData>
    <row r="1" spans="1:15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12.75">
      <c r="A2" s="79"/>
      <c r="B2" s="43" t="s">
        <v>171</v>
      </c>
      <c r="C2" s="53">
        <v>13</v>
      </c>
      <c r="D2" s="43"/>
      <c r="E2" s="43"/>
      <c r="F2" s="43"/>
      <c r="G2" s="43"/>
      <c r="H2" s="43"/>
      <c r="I2" s="43"/>
      <c r="K2" s="80">
        <v>5</v>
      </c>
      <c r="L2" s="43"/>
      <c r="M2" s="81"/>
      <c r="N2" s="83" t="s">
        <v>150</v>
      </c>
      <c r="O2" s="82">
        <v>30</v>
      </c>
    </row>
    <row r="3" spans="1:15" ht="12.75">
      <c r="A3" s="79"/>
      <c r="B3" s="43"/>
      <c r="C3" s="43"/>
      <c r="D3" s="43"/>
      <c r="E3" s="43"/>
      <c r="F3" s="43"/>
      <c r="G3" s="43"/>
      <c r="H3" s="43"/>
      <c r="I3" s="43"/>
      <c r="J3" s="43"/>
      <c r="K3" s="83"/>
      <c r="L3" s="43" t="s">
        <v>96</v>
      </c>
      <c r="M3" s="43"/>
      <c r="N3" s="81"/>
      <c r="O3" s="84"/>
    </row>
    <row r="4" spans="1:15" ht="12.75">
      <c r="A4" s="79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84"/>
    </row>
    <row r="5" spans="1:16" ht="12.75">
      <c r="A5" s="79"/>
      <c r="B5" s="43" t="s">
        <v>127</v>
      </c>
      <c r="C5" s="43"/>
      <c r="D5" s="23" t="s">
        <v>141</v>
      </c>
      <c r="E5" s="43"/>
      <c r="F5" s="43"/>
      <c r="G5" s="43"/>
      <c r="H5" s="43"/>
      <c r="I5" s="43"/>
      <c r="J5" s="23"/>
      <c r="K5" s="23" t="s">
        <v>31</v>
      </c>
      <c r="L5" s="43"/>
      <c r="M5" s="43"/>
      <c r="N5" s="43"/>
      <c r="O5" s="84"/>
      <c r="P5" s="79"/>
    </row>
    <row r="6" spans="1:15" ht="12.75">
      <c r="A6" s="79"/>
      <c r="B6" s="41" t="s">
        <v>128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56"/>
    </row>
    <row r="7" spans="1:15" ht="12.75">
      <c r="A7" s="79"/>
      <c r="B7" s="114" t="s">
        <v>106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1:15" ht="12.75">
      <c r="A8" s="79"/>
      <c r="B8" s="26" t="s">
        <v>107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1:15" ht="12.75">
      <c r="A9" s="79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84"/>
    </row>
    <row r="10" spans="1:15" ht="12.75">
      <c r="A10" s="79"/>
      <c r="B10" s="26" t="s">
        <v>123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84"/>
    </row>
    <row r="11" spans="1:15" ht="12.75">
      <c r="A11" s="79"/>
      <c r="B11" s="85" t="s">
        <v>108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84"/>
    </row>
    <row r="12" spans="1:15" ht="12.75">
      <c r="A12" s="79"/>
      <c r="B12" s="85" t="s">
        <v>109</v>
      </c>
      <c r="C12" s="86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84"/>
    </row>
    <row r="13" spans="1:15" ht="12.75">
      <c r="A13" s="79"/>
      <c r="B13" s="87" t="s">
        <v>110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84"/>
    </row>
    <row r="14" spans="1:15" ht="12.75">
      <c r="A14" s="79"/>
      <c r="B14" s="88" t="s">
        <v>111</v>
      </c>
      <c r="C14" s="89"/>
      <c r="D14" s="25"/>
      <c r="E14" s="25"/>
      <c r="F14" s="43"/>
      <c r="G14" s="43"/>
      <c r="H14" s="89"/>
      <c r="I14" s="89"/>
      <c r="J14" s="25"/>
      <c r="K14" s="43"/>
      <c r="L14" s="89"/>
      <c r="M14" s="89"/>
      <c r="N14" s="25"/>
      <c r="O14" s="90"/>
    </row>
    <row r="15" spans="1:15" ht="12.75">
      <c r="A15" s="79"/>
      <c r="B15" s="88" t="s">
        <v>167</v>
      </c>
      <c r="C15" s="89"/>
      <c r="D15" s="25"/>
      <c r="E15" s="25"/>
      <c r="F15" s="43"/>
      <c r="G15" s="43"/>
      <c r="H15" s="89"/>
      <c r="I15" s="89"/>
      <c r="J15" s="25"/>
      <c r="K15" s="43"/>
      <c r="L15" s="89"/>
      <c r="M15" s="89"/>
      <c r="N15" s="25"/>
      <c r="O15" s="90"/>
    </row>
    <row r="16" spans="1:15" ht="12.75">
      <c r="A16" s="79"/>
      <c r="B16" s="88" t="s">
        <v>119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84"/>
    </row>
    <row r="17" spans="1:15" ht="12.75">
      <c r="A17" s="79"/>
      <c r="B17" s="88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84"/>
    </row>
    <row r="18" spans="1:15" ht="12.75">
      <c r="A18" s="7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14"/>
      <c r="O18" s="16"/>
    </row>
    <row r="19" spans="1:15" ht="12.75">
      <c r="A19" s="79"/>
      <c r="B19" s="91" t="s">
        <v>112</v>
      </c>
      <c r="C19" s="91" t="s">
        <v>115</v>
      </c>
      <c r="D19" s="91" t="s">
        <v>116</v>
      </c>
      <c r="E19" s="92"/>
      <c r="F19" s="92" t="s">
        <v>117</v>
      </c>
      <c r="G19" s="91" t="s">
        <v>118</v>
      </c>
      <c r="H19" s="25"/>
      <c r="I19" s="91" t="s">
        <v>112</v>
      </c>
      <c r="J19" s="91" t="s">
        <v>115</v>
      </c>
      <c r="K19" s="91" t="s">
        <v>116</v>
      </c>
      <c r="L19" s="92"/>
      <c r="M19" s="92" t="s">
        <v>117</v>
      </c>
      <c r="N19" s="91" t="s">
        <v>118</v>
      </c>
      <c r="O19" s="84"/>
    </row>
    <row r="20" spans="1:15" ht="12.75">
      <c r="A20" s="79"/>
      <c r="B20" s="93" t="s">
        <v>113</v>
      </c>
      <c r="C20" s="93" t="s">
        <v>125</v>
      </c>
      <c r="D20" s="93" t="s">
        <v>105</v>
      </c>
      <c r="E20" s="90"/>
      <c r="F20" s="90" t="s">
        <v>105</v>
      </c>
      <c r="G20" s="93" t="s">
        <v>105</v>
      </c>
      <c r="H20" s="25"/>
      <c r="I20" s="93" t="s">
        <v>113</v>
      </c>
      <c r="J20" s="93" t="s">
        <v>125</v>
      </c>
      <c r="K20" s="93" t="s">
        <v>105</v>
      </c>
      <c r="L20" s="90"/>
      <c r="M20" s="90" t="s">
        <v>105</v>
      </c>
      <c r="N20" s="93" t="s">
        <v>105</v>
      </c>
      <c r="O20" s="84"/>
    </row>
    <row r="21" spans="1:15" ht="12.75">
      <c r="A21" s="79"/>
      <c r="B21" s="70" t="s">
        <v>114</v>
      </c>
      <c r="C21" s="70" t="s">
        <v>105</v>
      </c>
      <c r="D21" s="70" t="s">
        <v>103</v>
      </c>
      <c r="E21" s="69"/>
      <c r="F21" s="69" t="s">
        <v>103</v>
      </c>
      <c r="G21" s="70" t="s">
        <v>103</v>
      </c>
      <c r="H21" s="25"/>
      <c r="I21" s="70" t="s">
        <v>114</v>
      </c>
      <c r="J21" s="70" t="s">
        <v>105</v>
      </c>
      <c r="K21" s="70" t="s">
        <v>103</v>
      </c>
      <c r="L21" s="69"/>
      <c r="M21" s="69" t="s">
        <v>103</v>
      </c>
      <c r="N21" s="70" t="s">
        <v>103</v>
      </c>
      <c r="O21" s="84"/>
    </row>
    <row r="22" spans="1:15" ht="12.75">
      <c r="A22" s="79"/>
      <c r="B22" s="94" t="s">
        <v>121</v>
      </c>
      <c r="C22" s="95" t="s">
        <v>142</v>
      </c>
      <c r="D22" s="96">
        <v>13.17</v>
      </c>
      <c r="E22" s="97" t="s">
        <v>170</v>
      </c>
      <c r="F22" s="98"/>
      <c r="G22" s="99"/>
      <c r="H22" s="43"/>
      <c r="I22" s="58"/>
      <c r="J22" s="58"/>
      <c r="K22" s="99"/>
      <c r="L22" s="100"/>
      <c r="M22" s="98"/>
      <c r="N22" s="101"/>
      <c r="O22" s="84"/>
    </row>
    <row r="23" spans="1:15" ht="12.75">
      <c r="A23" s="79"/>
      <c r="B23" s="95" t="s">
        <v>132</v>
      </c>
      <c r="C23" s="95" t="s">
        <v>142</v>
      </c>
      <c r="D23" s="96">
        <v>16.17</v>
      </c>
      <c r="E23" s="97" t="s">
        <v>170</v>
      </c>
      <c r="F23" s="98"/>
      <c r="G23" s="102"/>
      <c r="H23" s="43"/>
      <c r="I23" s="58"/>
      <c r="J23" s="58"/>
      <c r="K23" s="103"/>
      <c r="L23" s="100"/>
      <c r="M23" s="98"/>
      <c r="N23" s="104"/>
      <c r="O23" s="84"/>
    </row>
    <row r="24" spans="1:15" ht="12.75">
      <c r="A24" s="79"/>
      <c r="B24" s="95" t="s">
        <v>133</v>
      </c>
      <c r="C24" s="95" t="s">
        <v>142</v>
      </c>
      <c r="D24" s="96">
        <v>22.83</v>
      </c>
      <c r="E24" s="97" t="s">
        <v>170</v>
      </c>
      <c r="F24" s="98"/>
      <c r="G24" s="104"/>
      <c r="H24" s="43"/>
      <c r="I24" s="58"/>
      <c r="J24" s="58"/>
      <c r="K24" s="103"/>
      <c r="L24" s="100"/>
      <c r="M24" s="98"/>
      <c r="N24" s="104"/>
      <c r="O24" s="84"/>
    </row>
    <row r="25" spans="1:15" ht="12.75">
      <c r="A25" s="79"/>
      <c r="B25" s="95" t="s">
        <v>134</v>
      </c>
      <c r="C25" s="95" t="s">
        <v>142</v>
      </c>
      <c r="D25" s="96">
        <v>32.56</v>
      </c>
      <c r="E25" s="97" t="s">
        <v>170</v>
      </c>
      <c r="F25" s="98"/>
      <c r="G25" s="102"/>
      <c r="H25" s="43"/>
      <c r="I25" s="58"/>
      <c r="J25" s="58"/>
      <c r="K25" s="103"/>
      <c r="L25" s="100"/>
      <c r="M25" s="98"/>
      <c r="N25" s="104"/>
      <c r="O25" s="84"/>
    </row>
    <row r="26" spans="1:15" ht="12.75">
      <c r="A26" s="79"/>
      <c r="B26" s="95" t="s">
        <v>135</v>
      </c>
      <c r="C26" s="95" t="s">
        <v>142</v>
      </c>
      <c r="D26" s="105">
        <v>47.15</v>
      </c>
      <c r="E26" s="97" t="s">
        <v>170</v>
      </c>
      <c r="F26" s="98"/>
      <c r="G26" s="102"/>
      <c r="H26" s="43"/>
      <c r="I26" s="102"/>
      <c r="J26" s="58"/>
      <c r="K26" s="103"/>
      <c r="L26" s="100"/>
      <c r="M26" s="98"/>
      <c r="N26" s="104"/>
      <c r="O26" s="84"/>
    </row>
    <row r="27" spans="1:15" ht="12.75">
      <c r="A27" s="79"/>
      <c r="B27" s="95" t="s">
        <v>136</v>
      </c>
      <c r="C27" s="95" t="s">
        <v>142</v>
      </c>
      <c r="D27" s="105">
        <v>57.72</v>
      </c>
      <c r="E27" s="97" t="s">
        <v>170</v>
      </c>
      <c r="F27" s="98"/>
      <c r="G27" s="102"/>
      <c r="H27" s="43"/>
      <c r="I27" s="102"/>
      <c r="J27" s="58"/>
      <c r="K27" s="103"/>
      <c r="L27" s="100"/>
      <c r="M27" s="98"/>
      <c r="N27" s="104"/>
      <c r="O27" s="84"/>
    </row>
    <row r="28" spans="1:15" ht="12.75">
      <c r="A28" s="79"/>
      <c r="B28" s="95" t="s">
        <v>137</v>
      </c>
      <c r="C28" s="95" t="s">
        <v>142</v>
      </c>
      <c r="D28" s="105">
        <v>66.83</v>
      </c>
      <c r="E28" s="97" t="s">
        <v>170</v>
      </c>
      <c r="F28" s="98"/>
      <c r="G28" s="102"/>
      <c r="H28" s="43"/>
      <c r="I28" s="102"/>
      <c r="J28" s="58"/>
      <c r="K28" s="58" t="s">
        <v>102</v>
      </c>
      <c r="L28" s="100" t="s">
        <v>102</v>
      </c>
      <c r="M28" s="106"/>
      <c r="N28" s="58"/>
      <c r="O28" s="84"/>
    </row>
    <row r="29" spans="1:15" ht="12.75">
      <c r="A29" s="79"/>
      <c r="B29" s="58" t="s">
        <v>139</v>
      </c>
      <c r="C29" s="95" t="s">
        <v>142</v>
      </c>
      <c r="D29" s="96">
        <v>24.35</v>
      </c>
      <c r="E29" s="97" t="s">
        <v>170</v>
      </c>
      <c r="F29" s="98"/>
      <c r="G29" s="102"/>
      <c r="H29" s="43"/>
      <c r="I29" s="58"/>
      <c r="J29" s="58"/>
      <c r="K29" s="58" t="s">
        <v>102</v>
      </c>
      <c r="L29" s="100" t="s">
        <v>102</v>
      </c>
      <c r="M29" s="106"/>
      <c r="N29" s="58"/>
      <c r="O29" s="84"/>
    </row>
    <row r="30" spans="1:15" ht="12.75">
      <c r="A30" s="79"/>
      <c r="B30" s="58" t="s">
        <v>138</v>
      </c>
      <c r="C30" s="95" t="s">
        <v>142</v>
      </c>
      <c r="D30" s="96">
        <v>30.4</v>
      </c>
      <c r="E30" s="97" t="s">
        <v>170</v>
      </c>
      <c r="F30" s="98"/>
      <c r="G30" s="102"/>
      <c r="H30" s="43"/>
      <c r="I30" s="58"/>
      <c r="J30" s="58"/>
      <c r="K30" s="58"/>
      <c r="L30" s="100" t="s">
        <v>102</v>
      </c>
      <c r="M30" s="106"/>
      <c r="N30" s="58"/>
      <c r="O30" s="84"/>
    </row>
    <row r="31" spans="1:15" ht="12.75">
      <c r="A31" s="79"/>
      <c r="B31" s="95" t="s">
        <v>132</v>
      </c>
      <c r="C31" s="95" t="s">
        <v>162</v>
      </c>
      <c r="D31" s="96">
        <v>10.28</v>
      </c>
      <c r="E31" s="97" t="s">
        <v>170</v>
      </c>
      <c r="F31" s="98"/>
      <c r="G31" s="102"/>
      <c r="H31" s="14"/>
      <c r="I31" s="18"/>
      <c r="J31" s="18"/>
      <c r="K31" s="18"/>
      <c r="L31" s="100" t="s">
        <v>102</v>
      </c>
      <c r="M31" s="21"/>
      <c r="N31" s="18"/>
      <c r="O31" s="84"/>
    </row>
    <row r="32" spans="1:15" ht="12.75">
      <c r="A32" s="79"/>
      <c r="B32" s="58"/>
      <c r="C32" s="58"/>
      <c r="D32" s="58"/>
      <c r="E32" s="106"/>
      <c r="F32" s="106"/>
      <c r="G32" s="58"/>
      <c r="H32" s="43"/>
      <c r="I32" s="58"/>
      <c r="J32" s="58"/>
      <c r="K32" s="58"/>
      <c r="L32" s="106" t="s">
        <v>102</v>
      </c>
      <c r="M32" s="106"/>
      <c r="N32" s="58"/>
      <c r="O32" s="84"/>
    </row>
    <row r="33" spans="1:15" ht="12.75">
      <c r="A33" s="79"/>
      <c r="B33" s="19"/>
      <c r="C33" s="58"/>
      <c r="D33" s="58"/>
      <c r="E33" s="106"/>
      <c r="F33" s="106"/>
      <c r="G33" s="58"/>
      <c r="H33" s="43"/>
      <c r="I33" s="58"/>
      <c r="J33" s="58"/>
      <c r="K33" s="58"/>
      <c r="L33" s="106"/>
      <c r="M33" s="106"/>
      <c r="N33" s="58"/>
      <c r="O33" s="84"/>
    </row>
    <row r="34" spans="1:15" ht="12.75">
      <c r="A34" s="79"/>
      <c r="B34" s="58"/>
      <c r="C34" s="58"/>
      <c r="D34" s="58"/>
      <c r="E34" s="106"/>
      <c r="F34" s="106"/>
      <c r="G34" s="58"/>
      <c r="H34" s="43"/>
      <c r="I34" s="58"/>
      <c r="J34" s="58"/>
      <c r="K34" s="58"/>
      <c r="L34" s="106"/>
      <c r="M34" s="106"/>
      <c r="N34" s="58"/>
      <c r="O34" s="84"/>
    </row>
    <row r="35" spans="1:15" ht="12.75">
      <c r="A35" s="79"/>
      <c r="B35" s="43" t="s">
        <v>122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84"/>
    </row>
    <row r="36" spans="1:15" ht="12.75">
      <c r="A36" s="79"/>
      <c r="B36" s="43"/>
      <c r="C36" s="43"/>
      <c r="D36" s="43" t="s">
        <v>120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84"/>
    </row>
    <row r="37" spans="1:15" ht="12.75">
      <c r="A37" s="79"/>
      <c r="B37" s="43"/>
      <c r="C37" s="43"/>
      <c r="D37" s="43" t="s">
        <v>104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84"/>
    </row>
    <row r="38" spans="1:15" ht="12.75">
      <c r="A38" s="7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84"/>
    </row>
    <row r="39" spans="1:15" ht="12.75">
      <c r="A39" s="7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84"/>
    </row>
    <row r="40" spans="1:15" ht="12.75">
      <c r="A40" s="79"/>
      <c r="B40" s="43" t="s">
        <v>143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84"/>
    </row>
    <row r="41" spans="1:15" ht="12.75">
      <c r="A41" s="79"/>
      <c r="B41" s="87" t="s">
        <v>168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84"/>
    </row>
    <row r="42" spans="1:15" ht="12.75">
      <c r="A42" s="79"/>
      <c r="B42" s="26" t="s">
        <v>169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84"/>
    </row>
    <row r="43" spans="1:15" ht="12.75">
      <c r="A43" s="7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84"/>
    </row>
    <row r="44" spans="1:15" ht="12.75">
      <c r="A44" s="79"/>
      <c r="B44" s="43" t="s">
        <v>144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84"/>
    </row>
    <row r="45" spans="1:15" ht="12.75">
      <c r="A45" s="7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84"/>
    </row>
    <row r="46" spans="1:15" ht="12.75">
      <c r="A46" s="7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84"/>
    </row>
    <row r="47" spans="1:15" ht="12.75">
      <c r="A47" s="7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84"/>
    </row>
    <row r="48" spans="1:15" ht="12.75">
      <c r="A48" s="7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4"/>
    </row>
    <row r="49" spans="1:15" ht="12.75">
      <c r="A49" s="7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4"/>
    </row>
    <row r="50" spans="1:15" ht="12.75">
      <c r="A50" s="79"/>
      <c r="B50" s="43"/>
      <c r="C50" s="43"/>
      <c r="D50" s="43"/>
      <c r="E50" s="43"/>
      <c r="F50" s="43"/>
      <c r="G50" s="43"/>
      <c r="H50" s="43"/>
      <c r="I50" s="43" t="s">
        <v>102</v>
      </c>
      <c r="J50" s="43"/>
      <c r="K50" s="43"/>
      <c r="L50" s="43"/>
      <c r="M50" s="43"/>
      <c r="N50" s="43"/>
      <c r="O50" s="20" t="s">
        <v>140</v>
      </c>
    </row>
    <row r="51" spans="1:15" ht="12.75">
      <c r="A51" s="7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84"/>
    </row>
    <row r="52" spans="1:15" ht="12.75">
      <c r="A52" s="7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84"/>
    </row>
    <row r="53" spans="1:15" ht="12.75">
      <c r="A53" s="10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56"/>
    </row>
    <row r="54" spans="1:15" ht="12.75">
      <c r="A54" s="79"/>
      <c r="B54" s="43" t="s">
        <v>131</v>
      </c>
      <c r="C54" s="43" t="s">
        <v>33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84"/>
    </row>
    <row r="55" spans="1:15" ht="12.75">
      <c r="A55" s="7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4"/>
    </row>
    <row r="56" spans="1:16" ht="12.75">
      <c r="A56" s="107"/>
      <c r="B56" s="41" t="s">
        <v>130</v>
      </c>
      <c r="C56" s="108">
        <v>41346</v>
      </c>
      <c r="D56" s="41"/>
      <c r="E56" s="41"/>
      <c r="F56" s="41"/>
      <c r="G56" s="41"/>
      <c r="H56" s="41"/>
      <c r="I56" s="41"/>
      <c r="J56" s="41"/>
      <c r="K56" s="41"/>
      <c r="L56" s="41" t="s">
        <v>126</v>
      </c>
      <c r="M56" s="109" t="s">
        <v>151</v>
      </c>
      <c r="N56" s="41"/>
      <c r="O56" s="110">
        <v>41395</v>
      </c>
      <c r="P56" s="79"/>
    </row>
    <row r="57" spans="1:15" ht="12.75">
      <c r="A57" s="79"/>
      <c r="B57" s="116" t="s">
        <v>124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</row>
    <row r="58" spans="1:15" ht="12.75">
      <c r="A58" s="7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84"/>
    </row>
    <row r="59" spans="1:15" ht="12.75">
      <c r="A59" s="79"/>
      <c r="B59" s="43" t="s">
        <v>129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84"/>
    </row>
    <row r="60" spans="1:15" ht="12.75">
      <c r="A60" s="10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56"/>
    </row>
  </sheetData>
  <sheetProtection/>
  <mergeCells count="2">
    <mergeCell ref="B7:O7"/>
    <mergeCell ref="B57:O57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18.140625" style="0" customWidth="1"/>
    <col min="5" max="5" width="6.7109375" style="0" customWidth="1"/>
    <col min="7" max="7" width="7.421875" style="0" customWidth="1"/>
    <col min="8" max="8" width="7.28125" style="0" customWidth="1"/>
    <col min="9" max="9" width="7.57421875" style="0" customWidth="1"/>
    <col min="11" max="11" width="16.8515625" style="0" customWidth="1"/>
    <col min="12" max="12" width="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43" t="s">
        <v>171</v>
      </c>
      <c r="C3" s="53">
        <v>13</v>
      </c>
      <c r="E3" s="43"/>
      <c r="F3" s="5"/>
      <c r="G3" s="5"/>
      <c r="H3" s="5"/>
      <c r="J3" s="40">
        <v>5</v>
      </c>
      <c r="K3" s="11" t="s">
        <v>150</v>
      </c>
      <c r="L3" s="54">
        <v>35</v>
      </c>
    </row>
    <row r="4" spans="1:12" ht="12.75">
      <c r="A4" s="4"/>
      <c r="B4" s="43"/>
      <c r="C4" s="43"/>
      <c r="D4" s="43"/>
      <c r="E4" s="43"/>
      <c r="F4" s="5"/>
      <c r="G4" s="5"/>
      <c r="H4" s="5"/>
      <c r="I4" s="5"/>
      <c r="J4" s="5"/>
      <c r="K4" s="5"/>
      <c r="L4" s="6"/>
    </row>
    <row r="5" spans="1:12" ht="12.75">
      <c r="A5" s="4"/>
      <c r="B5" s="43"/>
      <c r="C5" s="43"/>
      <c r="D5" s="43"/>
      <c r="E5" s="43"/>
      <c r="F5" s="5"/>
      <c r="G5" s="5"/>
      <c r="H5" s="5"/>
      <c r="I5" s="5"/>
      <c r="J5" s="5"/>
      <c r="K5" s="5"/>
      <c r="L5" s="6"/>
    </row>
    <row r="6" spans="1:12" ht="12.75">
      <c r="A6" s="4"/>
      <c r="B6" s="43" t="s">
        <v>127</v>
      </c>
      <c r="C6" s="43"/>
      <c r="D6" s="23" t="s">
        <v>141</v>
      </c>
      <c r="F6" s="5"/>
      <c r="G6" s="5"/>
      <c r="H6" s="5"/>
      <c r="I6" s="55" t="s">
        <v>31</v>
      </c>
      <c r="J6" s="5"/>
      <c r="K6" s="5"/>
      <c r="L6" s="6"/>
    </row>
    <row r="7" spans="1:12" ht="12.75">
      <c r="A7" s="4"/>
      <c r="B7" s="8" t="s">
        <v>145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23" t="s">
        <v>4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28" t="s">
        <v>5</v>
      </c>
      <c r="E11" s="12"/>
      <c r="F11" s="29" t="s">
        <v>6</v>
      </c>
      <c r="G11" s="29"/>
      <c r="H11" s="12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7</v>
      </c>
      <c r="E13" s="9"/>
      <c r="F13" s="8"/>
      <c r="G13" s="31">
        <f>19.51-0.13</f>
        <v>19.380000000000003</v>
      </c>
      <c r="H13" s="111" t="s">
        <v>170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8</v>
      </c>
      <c r="E15" s="9"/>
      <c r="F15" s="8"/>
      <c r="G15" s="31">
        <f>26.31-0.13</f>
        <v>26.18</v>
      </c>
      <c r="H15" s="111" t="s">
        <v>170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23" t="s">
        <v>9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10</v>
      </c>
      <c r="D22" s="8"/>
      <c r="E22" s="9"/>
      <c r="F22" s="8" t="s">
        <v>11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12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13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14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32</v>
      </c>
      <c r="D29" s="8"/>
      <c r="E29" s="9"/>
      <c r="F29" s="31">
        <f>9.09-0.27</f>
        <v>8.82</v>
      </c>
      <c r="G29" s="8" t="s">
        <v>170</v>
      </c>
      <c r="H29" s="8"/>
      <c r="I29" s="31">
        <f>F29*4.33</f>
        <v>38.1906</v>
      </c>
      <c r="J29" s="111" t="s">
        <v>170</v>
      </c>
      <c r="K29" s="4"/>
      <c r="L29" s="6"/>
    </row>
    <row r="30" spans="1:12" ht="12.75">
      <c r="A30" s="4"/>
      <c r="B30" s="5"/>
      <c r="C30" s="4" t="s">
        <v>15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30"/>
      <c r="J32" s="5"/>
      <c r="K32" s="5"/>
      <c r="L32" s="6"/>
    </row>
    <row r="33" spans="1:1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23" t="s">
        <v>16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23" t="s">
        <v>17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23" t="s">
        <v>18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25</v>
      </c>
      <c r="G40" s="3"/>
      <c r="H40" s="2"/>
      <c r="I40" s="3"/>
      <c r="J40" s="2" t="s">
        <v>28</v>
      </c>
      <c r="K40" s="3"/>
      <c r="L40" s="6"/>
    </row>
    <row r="41" spans="1:12" ht="12.75">
      <c r="A41" s="4"/>
      <c r="B41" s="5"/>
      <c r="C41" s="5"/>
      <c r="D41" s="4" t="s">
        <v>23</v>
      </c>
      <c r="E41" s="6"/>
      <c r="F41" s="5" t="s">
        <v>26</v>
      </c>
      <c r="G41" s="6"/>
      <c r="H41" s="5" t="s">
        <v>27</v>
      </c>
      <c r="I41" s="6"/>
      <c r="J41" s="5" t="s">
        <v>29</v>
      </c>
      <c r="K41" s="6"/>
      <c r="L41" s="6"/>
    </row>
    <row r="42" spans="1:12" ht="12.75">
      <c r="A42" s="4"/>
      <c r="B42" s="5"/>
      <c r="C42" s="5"/>
      <c r="D42" s="7" t="s">
        <v>24</v>
      </c>
      <c r="E42" s="9"/>
      <c r="F42" s="8" t="s">
        <v>24</v>
      </c>
      <c r="G42" s="9"/>
      <c r="H42" s="8" t="s">
        <v>0</v>
      </c>
      <c r="I42" s="9"/>
      <c r="J42" s="8" t="s">
        <v>30</v>
      </c>
      <c r="K42" s="9"/>
      <c r="L42" s="6"/>
    </row>
    <row r="43" spans="1:12" ht="12.75">
      <c r="A43" s="4"/>
      <c r="B43" s="1"/>
      <c r="C43" s="3"/>
      <c r="D43" s="35"/>
      <c r="E43" s="3"/>
      <c r="F43" s="35"/>
      <c r="G43" s="3"/>
      <c r="H43" s="35"/>
      <c r="I43" s="3"/>
      <c r="J43" s="35"/>
      <c r="K43" s="6"/>
      <c r="L43" s="6"/>
    </row>
    <row r="44" spans="1:12" ht="12.75">
      <c r="A44" s="4"/>
      <c r="B44" s="4" t="s">
        <v>19</v>
      </c>
      <c r="C44" s="6"/>
      <c r="D44" s="52">
        <v>19.56</v>
      </c>
      <c r="E44" s="112" t="s">
        <v>170</v>
      </c>
      <c r="F44" s="52">
        <f>D44</f>
        <v>19.56</v>
      </c>
      <c r="G44" s="112" t="s">
        <v>170</v>
      </c>
      <c r="H44" s="52">
        <f>F44</f>
        <v>19.56</v>
      </c>
      <c r="I44" s="112" t="s">
        <v>170</v>
      </c>
      <c r="J44" s="52">
        <v>2.4</v>
      </c>
      <c r="K44" s="6"/>
      <c r="L44" s="6"/>
    </row>
    <row r="45" spans="1:12" ht="12.75">
      <c r="A45" s="4"/>
      <c r="B45" s="7"/>
      <c r="C45" s="9"/>
      <c r="D45" s="37"/>
      <c r="E45" s="9"/>
      <c r="F45" s="37"/>
      <c r="G45" s="9"/>
      <c r="H45" s="37"/>
      <c r="I45" s="34"/>
      <c r="J45" s="37"/>
      <c r="K45" s="9"/>
      <c r="L45" s="6"/>
    </row>
    <row r="46" spans="1:12" ht="12.75">
      <c r="A46" s="4"/>
      <c r="B46" s="4" t="s">
        <v>20</v>
      </c>
      <c r="C46" s="6"/>
      <c r="D46" s="36"/>
      <c r="E46" s="6"/>
      <c r="F46" s="36"/>
      <c r="G46" s="6"/>
      <c r="H46" s="52"/>
      <c r="I46" s="6"/>
      <c r="J46" s="36"/>
      <c r="K46" s="6"/>
      <c r="L46" s="6"/>
    </row>
    <row r="47" spans="1:12" ht="12.75">
      <c r="A47" s="4"/>
      <c r="B47" s="4" t="s">
        <v>21</v>
      </c>
      <c r="C47" s="6"/>
      <c r="D47" s="52">
        <f>D44</f>
        <v>19.56</v>
      </c>
      <c r="E47" s="112" t="s">
        <v>170</v>
      </c>
      <c r="F47" s="52">
        <f>D47</f>
        <v>19.56</v>
      </c>
      <c r="G47" s="112" t="s">
        <v>170</v>
      </c>
      <c r="H47" s="52">
        <f>F47</f>
        <v>19.56</v>
      </c>
      <c r="I47" s="112" t="s">
        <v>170</v>
      </c>
      <c r="J47" s="52">
        <f>J44</f>
        <v>2.4</v>
      </c>
      <c r="K47" s="6"/>
      <c r="L47" s="6"/>
    </row>
    <row r="48" spans="1:12" ht="12.75">
      <c r="A48" s="4"/>
      <c r="B48" s="7"/>
      <c r="C48" s="9"/>
      <c r="D48" s="37"/>
      <c r="E48" s="9"/>
      <c r="F48" s="37"/>
      <c r="G48" s="9"/>
      <c r="H48" s="37"/>
      <c r="I48" s="9"/>
      <c r="J48" s="37"/>
      <c r="K48" s="9"/>
      <c r="L48" s="6"/>
    </row>
    <row r="49" spans="1:12" ht="12.75">
      <c r="A49" s="4"/>
      <c r="B49" s="33" t="s">
        <v>20</v>
      </c>
      <c r="C49" s="3"/>
      <c r="D49" s="35"/>
      <c r="E49" s="3"/>
      <c r="F49" s="35"/>
      <c r="G49" s="3"/>
      <c r="H49" s="35"/>
      <c r="I49" s="3"/>
      <c r="J49" s="35"/>
      <c r="K49" s="3"/>
      <c r="L49" s="6"/>
    </row>
    <row r="50" spans="1:12" ht="12.75">
      <c r="A50" s="4"/>
      <c r="B50" s="32" t="s">
        <v>22</v>
      </c>
      <c r="C50" s="6"/>
      <c r="D50" s="52">
        <f>D47</f>
        <v>19.56</v>
      </c>
      <c r="E50" s="112" t="s">
        <v>170</v>
      </c>
      <c r="F50" s="52">
        <f>D50</f>
        <v>19.56</v>
      </c>
      <c r="G50" s="112" t="s">
        <v>170</v>
      </c>
      <c r="H50" s="52">
        <f>F50</f>
        <v>19.56</v>
      </c>
      <c r="I50" s="112" t="s">
        <v>170</v>
      </c>
      <c r="J50" s="52">
        <f>J47</f>
        <v>2.4</v>
      </c>
      <c r="K50" s="6"/>
      <c r="L50" s="6"/>
    </row>
    <row r="51" spans="1:12" ht="12.75">
      <c r="A51" s="4"/>
      <c r="B51" s="7"/>
      <c r="C51" s="9"/>
      <c r="D51" s="37"/>
      <c r="E51" s="9"/>
      <c r="F51" s="37"/>
      <c r="G51" s="9"/>
      <c r="H51" s="37"/>
      <c r="I51" s="9"/>
      <c r="J51" s="37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131</v>
      </c>
      <c r="C58" s="43" t="s">
        <v>33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93</v>
      </c>
      <c r="C60" s="45">
        <f>'Item 100, pg 30'!C56</f>
        <v>41346</v>
      </c>
      <c r="D60" s="8"/>
      <c r="E60" s="8"/>
      <c r="F60" s="8"/>
      <c r="G60" s="8"/>
      <c r="H60" s="8"/>
      <c r="I60" s="66" t="s">
        <v>163</v>
      </c>
      <c r="J60" s="40"/>
      <c r="K60" s="45">
        <f>'Item 100, pg 30'!O56</f>
        <v>41395</v>
      </c>
      <c r="L60" s="9"/>
    </row>
    <row r="61" spans="1:12" ht="12.75">
      <c r="A61" s="4"/>
      <c r="B61" s="5"/>
      <c r="C61" s="5"/>
      <c r="D61" s="5"/>
      <c r="F61" s="5" t="s">
        <v>124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</v>
      </c>
      <c r="C63" s="8"/>
      <c r="D63" s="5"/>
      <c r="E63" s="5"/>
      <c r="F63" s="5" t="s">
        <v>146</v>
      </c>
      <c r="G63" s="5" t="s">
        <v>153</v>
      </c>
      <c r="H63" s="5"/>
      <c r="I63" s="5" t="s">
        <v>3</v>
      </c>
      <c r="J63" s="5" t="s">
        <v>152</v>
      </c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0.71875" style="0" customWidth="1"/>
    <col min="2" max="2" width="10.140625" style="0" customWidth="1"/>
    <col min="3" max="3" width="17.8515625" style="0" customWidth="1"/>
    <col min="5" max="5" width="3.421875" style="0" bestFit="1" customWidth="1"/>
    <col min="7" max="7" width="3.421875" style="0" bestFit="1" customWidth="1"/>
    <col min="9" max="9" width="3.421875" style="0" bestFit="1" customWidth="1"/>
    <col min="11" max="11" width="3.421875" style="0" bestFit="1" customWidth="1"/>
    <col min="12" max="12" width="9.7109375" style="0" customWidth="1"/>
    <col min="13" max="13" width="3.421875" style="0" bestFit="1" customWidth="1"/>
    <col min="14" max="14" width="9.57421875" style="0" customWidth="1"/>
    <col min="15" max="15" width="5.140625" style="0" customWidth="1"/>
    <col min="16" max="16" width="15.8515625" style="0" customWidth="1"/>
    <col min="17" max="17" width="3.57421875" style="0" customWidth="1"/>
    <col min="18" max="18" width="2.8515625" style="0" customWidth="1"/>
    <col min="19" max="19" width="2.0039062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43" t="s">
        <v>171</v>
      </c>
      <c r="C3" s="53">
        <v>13</v>
      </c>
      <c r="F3" s="43"/>
      <c r="G3" s="43"/>
      <c r="H3" s="5"/>
      <c r="I3" s="5"/>
      <c r="J3" s="5"/>
      <c r="K3" s="5"/>
      <c r="M3" s="11"/>
      <c r="O3" s="40">
        <v>5</v>
      </c>
      <c r="P3" s="11" t="s">
        <v>150</v>
      </c>
      <c r="Q3" s="27">
        <v>47</v>
      </c>
      <c r="R3" s="6"/>
    </row>
    <row r="4" spans="1:18" ht="12.75">
      <c r="A4" s="4"/>
      <c r="B4" s="43"/>
      <c r="C4" s="43"/>
      <c r="D4" s="43"/>
      <c r="E4" s="43"/>
      <c r="F4" s="43"/>
      <c r="G4" s="43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43"/>
      <c r="C5" s="43"/>
      <c r="D5" s="43"/>
      <c r="E5" s="43"/>
      <c r="F5" s="43"/>
      <c r="G5" s="43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43" t="s">
        <v>127</v>
      </c>
      <c r="C6" s="43"/>
      <c r="D6" s="23" t="s">
        <v>141</v>
      </c>
      <c r="E6" s="23"/>
      <c r="H6" s="5"/>
      <c r="I6" s="5"/>
      <c r="J6" s="5"/>
      <c r="K6" s="5"/>
      <c r="L6" s="15"/>
      <c r="M6" s="15"/>
      <c r="N6" s="5"/>
      <c r="O6" s="5"/>
      <c r="P6" s="5"/>
      <c r="Q6" s="5"/>
      <c r="R6" s="6"/>
    </row>
    <row r="7" spans="1:18" ht="12.75">
      <c r="A7" s="7"/>
      <c r="B7" s="8" t="s">
        <v>145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23" t="s">
        <v>34</v>
      </c>
      <c r="E9" s="2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35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36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88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28"/>
      <c r="E15" s="29"/>
      <c r="F15" s="29"/>
      <c r="G15" s="29"/>
      <c r="H15" s="29" t="s">
        <v>38</v>
      </c>
      <c r="I15" s="29"/>
      <c r="J15" s="29"/>
      <c r="K15" s="29"/>
      <c r="L15" s="29"/>
      <c r="M15" s="29"/>
      <c r="N15" s="29"/>
      <c r="O15" s="29"/>
      <c r="P15" s="29"/>
      <c r="Q15" s="12"/>
      <c r="R15" s="6"/>
    </row>
    <row r="16" spans="1:18" ht="12.75">
      <c r="A16" s="4"/>
      <c r="B16" s="7" t="s">
        <v>37</v>
      </c>
      <c r="C16" s="9"/>
      <c r="D16" s="69" t="s">
        <v>154</v>
      </c>
      <c r="E16" s="69"/>
      <c r="F16" s="70" t="s">
        <v>155</v>
      </c>
      <c r="G16" s="70"/>
      <c r="H16" s="71" t="s">
        <v>156</v>
      </c>
      <c r="I16" s="71"/>
      <c r="J16" s="71" t="s">
        <v>157</v>
      </c>
      <c r="K16" s="71"/>
      <c r="L16" s="71" t="s">
        <v>158</v>
      </c>
      <c r="M16" s="71"/>
      <c r="N16" s="71" t="s">
        <v>159</v>
      </c>
      <c r="O16" s="71"/>
      <c r="P16" s="71" t="s">
        <v>160</v>
      </c>
      <c r="Q16" s="57"/>
      <c r="R16" s="6"/>
    </row>
    <row r="17" spans="1:18" ht="12.75">
      <c r="A17" s="4"/>
      <c r="B17" s="4"/>
      <c r="C17" s="6"/>
      <c r="D17" s="6"/>
      <c r="E17" s="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</row>
    <row r="18" spans="1:18" ht="12.75">
      <c r="A18" s="4"/>
      <c r="B18" s="7" t="s">
        <v>39</v>
      </c>
      <c r="C18" s="9"/>
      <c r="D18" s="46">
        <v>9.25</v>
      </c>
      <c r="E18" s="72"/>
      <c r="F18" s="46">
        <v>11.12</v>
      </c>
      <c r="G18" s="46"/>
      <c r="H18" s="46">
        <v>15.27</v>
      </c>
      <c r="I18" s="46"/>
      <c r="J18" s="46">
        <v>18.84</v>
      </c>
      <c r="K18" s="46"/>
      <c r="L18" s="46">
        <v>21.34</v>
      </c>
      <c r="M18" s="46"/>
      <c r="N18" s="46">
        <v>28.26</v>
      </c>
      <c r="O18" s="46"/>
      <c r="P18" s="46">
        <v>34.16</v>
      </c>
      <c r="Q18" s="46"/>
      <c r="R18" s="6"/>
    </row>
    <row r="19" spans="1:18" ht="12.75">
      <c r="A19" s="4"/>
      <c r="B19" s="28" t="s">
        <v>40</v>
      </c>
      <c r="C19" s="12"/>
      <c r="D19" s="59">
        <v>15.21</v>
      </c>
      <c r="E19" s="72" t="s">
        <v>170</v>
      </c>
      <c r="F19" s="59">
        <v>22.79</v>
      </c>
      <c r="G19" s="72" t="s">
        <v>170</v>
      </c>
      <c r="H19" s="59">
        <v>30.3</v>
      </c>
      <c r="I19" s="72" t="s">
        <v>170</v>
      </c>
      <c r="J19" s="59">
        <v>42.55</v>
      </c>
      <c r="K19" s="72" t="s">
        <v>170</v>
      </c>
      <c r="L19" s="59">
        <v>56.36</v>
      </c>
      <c r="M19" s="72" t="s">
        <v>170</v>
      </c>
      <c r="N19" s="59">
        <v>81.78</v>
      </c>
      <c r="O19" s="72" t="s">
        <v>170</v>
      </c>
      <c r="P19" s="59">
        <v>107.34</v>
      </c>
      <c r="Q19" s="72" t="s">
        <v>170</v>
      </c>
      <c r="R19" s="6"/>
    </row>
    <row r="20" spans="1:18" ht="12.75">
      <c r="A20" s="4"/>
      <c r="B20" s="28" t="s">
        <v>41</v>
      </c>
      <c r="C20" s="12"/>
      <c r="D20" s="59">
        <f>D19</f>
        <v>15.21</v>
      </c>
      <c r="E20" s="72" t="s">
        <v>170</v>
      </c>
      <c r="F20" s="59">
        <f>F19</f>
        <v>22.79</v>
      </c>
      <c r="G20" s="72" t="s">
        <v>170</v>
      </c>
      <c r="H20" s="59">
        <f>H19</f>
        <v>30.3</v>
      </c>
      <c r="I20" s="72" t="s">
        <v>170</v>
      </c>
      <c r="J20" s="59">
        <f>J19</f>
        <v>42.55</v>
      </c>
      <c r="K20" s="72" t="s">
        <v>170</v>
      </c>
      <c r="L20" s="59">
        <f>L19</f>
        <v>56.36</v>
      </c>
      <c r="M20" s="72" t="s">
        <v>170</v>
      </c>
      <c r="N20" s="59">
        <f>N19</f>
        <v>81.78</v>
      </c>
      <c r="O20" s="72" t="s">
        <v>170</v>
      </c>
      <c r="P20" s="59">
        <f>P19</f>
        <v>107.34</v>
      </c>
      <c r="Q20" s="72" t="s">
        <v>170</v>
      </c>
      <c r="R20" s="6"/>
    </row>
    <row r="21" spans="1:18" ht="12.75">
      <c r="A21" s="4"/>
      <c r="B21" s="4" t="s">
        <v>42</v>
      </c>
      <c r="C21" s="6"/>
      <c r="D21" s="59">
        <f>41.62-0.67</f>
        <v>40.949999999999996</v>
      </c>
      <c r="E21" s="72" t="s">
        <v>170</v>
      </c>
      <c r="F21" s="59">
        <f>59.15-0.95</f>
        <v>58.199999999999996</v>
      </c>
      <c r="G21" s="72" t="s">
        <v>170</v>
      </c>
      <c r="H21" s="59">
        <f>69.11-1.23</f>
        <v>67.88</v>
      </c>
      <c r="I21" s="72" t="s">
        <v>170</v>
      </c>
      <c r="J21" s="59">
        <f>91.19-1.8</f>
        <v>89.39</v>
      </c>
      <c r="K21" s="72" t="s">
        <v>170</v>
      </c>
      <c r="L21" s="59">
        <f>107.33-2.34</f>
        <v>104.99</v>
      </c>
      <c r="M21" s="72" t="s">
        <v>170</v>
      </c>
      <c r="N21" s="59">
        <f>144.24-3.2</f>
        <v>141.04000000000002</v>
      </c>
      <c r="O21" s="72" t="s">
        <v>170</v>
      </c>
      <c r="P21" s="59">
        <f>178.87-3.73</f>
        <v>175.14000000000001</v>
      </c>
      <c r="Q21" s="72" t="s">
        <v>170</v>
      </c>
      <c r="R21" s="6"/>
    </row>
    <row r="22" spans="1:18" ht="12.75">
      <c r="A22" s="4"/>
      <c r="B22" s="28"/>
      <c r="C22" s="29"/>
      <c r="D22" s="60"/>
      <c r="E22" s="60"/>
      <c r="F22" s="61"/>
      <c r="G22" s="61"/>
      <c r="H22" s="60"/>
      <c r="I22" s="60"/>
      <c r="J22" s="60"/>
      <c r="K22" s="60"/>
      <c r="L22" s="61"/>
      <c r="M22" s="61"/>
      <c r="N22" s="61"/>
      <c r="O22" s="61"/>
      <c r="P22" s="62"/>
      <c r="Q22" s="62"/>
      <c r="R22" s="6"/>
    </row>
    <row r="23" spans="1:18" ht="12.75">
      <c r="A23" s="4"/>
      <c r="B23" s="28" t="s">
        <v>43</v>
      </c>
      <c r="C23" s="12"/>
      <c r="D23" s="63"/>
      <c r="E23" s="64"/>
      <c r="F23" s="64"/>
      <c r="G23" s="64"/>
      <c r="H23" s="64" t="s">
        <v>48</v>
      </c>
      <c r="I23" s="64"/>
      <c r="J23" s="64"/>
      <c r="K23" s="64"/>
      <c r="L23" s="64"/>
      <c r="M23" s="64"/>
      <c r="N23" s="64"/>
      <c r="O23" s="64"/>
      <c r="P23" s="65"/>
      <c r="Q23" s="65"/>
      <c r="R23" s="6"/>
    </row>
    <row r="24" spans="1:18" ht="12.75">
      <c r="A24" s="4"/>
      <c r="B24" s="7" t="s">
        <v>44</v>
      </c>
      <c r="C24" s="9"/>
      <c r="D24" s="34">
        <v>47.43</v>
      </c>
      <c r="E24" s="34"/>
      <c r="F24" s="34">
        <v>47.43</v>
      </c>
      <c r="G24" s="34"/>
      <c r="H24" s="34">
        <v>47.43</v>
      </c>
      <c r="I24" s="34"/>
      <c r="J24" s="34">
        <v>47.43</v>
      </c>
      <c r="K24" s="34"/>
      <c r="L24" s="34">
        <v>47.43</v>
      </c>
      <c r="M24" s="34"/>
      <c r="N24" s="46">
        <v>53.85</v>
      </c>
      <c r="O24" s="46"/>
      <c r="P24" s="46">
        <v>53.85</v>
      </c>
      <c r="Q24" s="46"/>
      <c r="R24" s="6"/>
    </row>
    <row r="25" spans="1:18" ht="12.75">
      <c r="A25" s="4"/>
      <c r="B25" s="28" t="s">
        <v>45</v>
      </c>
      <c r="C25" s="12"/>
      <c r="D25" s="59">
        <v>18.64</v>
      </c>
      <c r="E25" s="72" t="s">
        <v>170</v>
      </c>
      <c r="F25" s="59">
        <v>28.06</v>
      </c>
      <c r="G25" s="72" t="s">
        <v>170</v>
      </c>
      <c r="H25" s="59">
        <v>35.97</v>
      </c>
      <c r="I25" s="72" t="s">
        <v>170</v>
      </c>
      <c r="J25" s="59">
        <v>50.61</v>
      </c>
      <c r="K25" s="72" t="s">
        <v>170</v>
      </c>
      <c r="L25" s="59">
        <v>67.54</v>
      </c>
      <c r="M25" s="72" t="s">
        <v>170</v>
      </c>
      <c r="N25" s="59">
        <v>95.83</v>
      </c>
      <c r="O25" s="72" t="s">
        <v>170</v>
      </c>
      <c r="P25" s="59">
        <v>129.25</v>
      </c>
      <c r="Q25" s="72" t="s">
        <v>170</v>
      </c>
      <c r="R25" s="6"/>
    </row>
    <row r="26" spans="1:18" ht="12.75">
      <c r="A26" s="4"/>
      <c r="B26" s="28" t="s">
        <v>46</v>
      </c>
      <c r="C26" s="12"/>
      <c r="D26" s="47">
        <v>2.04</v>
      </c>
      <c r="E26" s="47"/>
      <c r="F26" s="47">
        <v>2.04</v>
      </c>
      <c r="G26" s="47"/>
      <c r="H26" s="47">
        <v>2.04</v>
      </c>
      <c r="I26" s="47"/>
      <c r="J26" s="47">
        <v>2.04</v>
      </c>
      <c r="K26" s="47"/>
      <c r="L26" s="47">
        <v>2.04</v>
      </c>
      <c r="M26" s="47"/>
      <c r="N26" s="47">
        <v>4.5</v>
      </c>
      <c r="O26" s="47"/>
      <c r="P26" s="47">
        <v>6.5</v>
      </c>
      <c r="Q26" s="47"/>
      <c r="R26" s="6"/>
    </row>
    <row r="27" spans="1:18" ht="12.75">
      <c r="A27" s="4"/>
      <c r="B27" s="28" t="s">
        <v>47</v>
      </c>
      <c r="C27" s="12"/>
      <c r="D27" s="46">
        <v>20.4</v>
      </c>
      <c r="E27" s="46"/>
      <c r="F27" s="38">
        <v>22.44</v>
      </c>
      <c r="G27" s="38"/>
      <c r="H27" s="38">
        <v>30.6</v>
      </c>
      <c r="I27" s="38"/>
      <c r="J27" s="38">
        <v>36.72</v>
      </c>
      <c r="K27" s="38"/>
      <c r="L27" s="38">
        <v>40.8</v>
      </c>
      <c r="M27" s="34"/>
      <c r="N27" s="46">
        <v>54</v>
      </c>
      <c r="O27" s="46"/>
      <c r="P27" s="46">
        <v>78</v>
      </c>
      <c r="Q27" s="46"/>
      <c r="R27" s="6"/>
    </row>
    <row r="28" spans="1:18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10" t="s">
        <v>49</v>
      </c>
      <c r="C29" s="23" t="s">
        <v>50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51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/>
      <c r="C31" s="5" t="s">
        <v>52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53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 t="s">
        <v>54</v>
      </c>
      <c r="C33" s="23" t="s">
        <v>55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56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 t="s">
        <v>57</v>
      </c>
      <c r="C35" s="5" t="s">
        <v>58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59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60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 t="s">
        <v>165</v>
      </c>
      <c r="D40" s="5"/>
      <c r="E40" s="5"/>
      <c r="F40" s="5"/>
      <c r="G40" s="5"/>
      <c r="H40" s="5" t="s">
        <v>164</v>
      </c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1:18" ht="12.75">
      <c r="A49" s="4"/>
      <c r="B49" s="5" t="s">
        <v>131</v>
      </c>
      <c r="C49" s="43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6"/>
    </row>
    <row r="50" spans="1:18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1:18" ht="12.75">
      <c r="A51" s="7"/>
      <c r="B51" s="8" t="s">
        <v>98</v>
      </c>
      <c r="C51" s="45">
        <f>'Item 120,130,150. pg 35'!C60</f>
        <v>41346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40" t="s">
        <v>97</v>
      </c>
      <c r="P51" s="22">
        <f>'Item 120,130,150. pg 35'!K60</f>
        <v>41395</v>
      </c>
      <c r="Q51" s="8"/>
      <c r="R51" s="6"/>
    </row>
    <row r="52" spans="1:18" ht="12.75">
      <c r="A52" s="4"/>
      <c r="B52" s="5"/>
      <c r="C52" s="5"/>
      <c r="F52" s="5" t="s">
        <v>124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11"/>
      <c r="M53" s="11"/>
      <c r="N53" s="5"/>
      <c r="O53" s="5"/>
      <c r="P53" s="5"/>
      <c r="Q53" s="5"/>
      <c r="R53" s="6"/>
    </row>
    <row r="54" spans="1:18" ht="12.75">
      <c r="A54" s="4"/>
      <c r="B54" s="5" t="s">
        <v>62</v>
      </c>
      <c r="C54" s="8"/>
      <c r="D54" s="5"/>
      <c r="E54" s="5"/>
      <c r="F54" s="11" t="s">
        <v>149</v>
      </c>
      <c r="G54" s="11"/>
      <c r="H54" s="8"/>
      <c r="I54" s="5"/>
      <c r="J54" s="5"/>
      <c r="K54" s="5"/>
      <c r="L54" s="11" t="s">
        <v>147</v>
      </c>
      <c r="M54" s="11"/>
      <c r="N54" s="8"/>
      <c r="O54" s="5"/>
      <c r="P54" s="5"/>
      <c r="Q54" s="5"/>
      <c r="R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43" t="s">
        <v>171</v>
      </c>
      <c r="C3" s="53">
        <v>13</v>
      </c>
      <c r="E3" s="43"/>
      <c r="F3" s="5"/>
      <c r="G3" s="40">
        <v>5</v>
      </c>
      <c r="H3" s="5" t="s">
        <v>150</v>
      </c>
      <c r="I3" s="5"/>
      <c r="J3" s="15"/>
      <c r="K3" s="54">
        <v>49</v>
      </c>
    </row>
    <row r="4" spans="1:11" ht="12.75">
      <c r="A4" s="4"/>
      <c r="B4" s="43"/>
      <c r="C4" s="43"/>
      <c r="D4" s="43"/>
      <c r="E4" s="43"/>
      <c r="F4" s="5"/>
      <c r="G4" s="5"/>
      <c r="H4" s="5"/>
      <c r="I4" s="5"/>
      <c r="J4" s="5"/>
      <c r="K4" s="6"/>
    </row>
    <row r="5" spans="1:11" ht="12.75">
      <c r="A5" s="4"/>
      <c r="B5" s="43"/>
      <c r="C5" s="43"/>
      <c r="D5" s="43"/>
      <c r="E5" s="43"/>
      <c r="F5" s="5"/>
      <c r="G5" s="5"/>
      <c r="H5" s="5"/>
      <c r="I5" s="5"/>
      <c r="J5" s="5"/>
      <c r="K5" s="6"/>
    </row>
    <row r="6" spans="1:11" ht="12.75">
      <c r="A6" s="4"/>
      <c r="B6" s="43" t="s">
        <v>127</v>
      </c>
      <c r="C6" s="43"/>
      <c r="D6" s="23" t="s">
        <v>141</v>
      </c>
      <c r="F6" s="5"/>
      <c r="G6" s="5"/>
      <c r="H6" s="15"/>
      <c r="I6" s="5"/>
      <c r="J6" s="5"/>
      <c r="K6" s="6"/>
    </row>
    <row r="7" spans="1:11" ht="12.75">
      <c r="A7" s="7"/>
      <c r="B7" s="8" t="s">
        <v>145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23" t="s">
        <v>63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64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65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66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78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38</v>
      </c>
      <c r="H17" s="2"/>
      <c r="I17" s="2"/>
      <c r="J17" s="2"/>
      <c r="K17" s="3"/>
    </row>
    <row r="18" spans="1:11" ht="12.75">
      <c r="A18" s="4"/>
      <c r="B18" s="4" t="s">
        <v>37</v>
      </c>
      <c r="C18" s="5"/>
      <c r="D18" s="6"/>
      <c r="E18" s="2" t="s">
        <v>68</v>
      </c>
      <c r="F18" s="3"/>
      <c r="G18" s="44" t="s">
        <v>2</v>
      </c>
      <c r="H18" s="44"/>
      <c r="I18" s="44" t="s">
        <v>67</v>
      </c>
      <c r="J18" s="35"/>
      <c r="K18" s="3" t="s">
        <v>99</v>
      </c>
    </row>
    <row r="19" spans="1:11" ht="12.75">
      <c r="A19" s="4"/>
      <c r="B19" s="7"/>
      <c r="C19" s="8"/>
      <c r="D19" s="9"/>
      <c r="E19" s="8" t="s">
        <v>69</v>
      </c>
      <c r="F19" s="9"/>
      <c r="G19" s="37"/>
      <c r="H19" s="37"/>
      <c r="I19" s="37"/>
      <c r="J19" s="37"/>
      <c r="K19" s="9"/>
    </row>
    <row r="20" spans="1:11" ht="12.75">
      <c r="A20" s="4"/>
      <c r="B20" s="28" t="s">
        <v>70</v>
      </c>
      <c r="C20" s="29"/>
      <c r="D20" s="12"/>
      <c r="E20" s="39">
        <f>3.78-0.11</f>
        <v>3.67</v>
      </c>
      <c r="F20" s="106" t="s">
        <v>170</v>
      </c>
      <c r="G20" s="38">
        <f>7.37-0.19</f>
        <v>7.18</v>
      </c>
      <c r="H20" s="106" t="s">
        <v>170</v>
      </c>
      <c r="I20" s="24">
        <f>9.08-0.27</f>
        <v>8.81</v>
      </c>
      <c r="J20" s="106" t="s">
        <v>170</v>
      </c>
      <c r="K20" s="12"/>
    </row>
    <row r="21" spans="1:11" ht="12.75">
      <c r="A21" s="4"/>
      <c r="B21" s="28" t="s">
        <v>71</v>
      </c>
      <c r="C21" s="29"/>
      <c r="D21" s="12"/>
      <c r="E21" s="39">
        <f>E20</f>
        <v>3.67</v>
      </c>
      <c r="F21" s="106" t="s">
        <v>170</v>
      </c>
      <c r="G21" s="13"/>
      <c r="H21" s="13"/>
      <c r="I21" s="13"/>
      <c r="J21" s="13"/>
      <c r="K21" s="12"/>
    </row>
    <row r="22" spans="1:11" ht="12.75">
      <c r="A22" s="4"/>
      <c r="B22" s="28" t="s">
        <v>72</v>
      </c>
      <c r="C22" s="29"/>
      <c r="D22" s="12"/>
      <c r="E22" s="39">
        <f>E20</f>
        <v>3.67</v>
      </c>
      <c r="F22" s="106" t="s">
        <v>170</v>
      </c>
      <c r="G22" s="13"/>
      <c r="H22" s="13"/>
      <c r="I22" s="13"/>
      <c r="J22" s="13"/>
      <c r="K22" s="12"/>
    </row>
    <row r="23" spans="1:11" ht="12.75">
      <c r="A23" s="4"/>
      <c r="B23" s="28" t="s">
        <v>73</v>
      </c>
      <c r="C23" s="29"/>
      <c r="D23" s="12"/>
      <c r="E23" s="39">
        <f>E20</f>
        <v>3.67</v>
      </c>
      <c r="F23" s="106" t="s">
        <v>170</v>
      </c>
      <c r="G23" s="13"/>
      <c r="H23" s="13"/>
      <c r="I23" s="13"/>
      <c r="J23" s="13"/>
      <c r="K23" s="12"/>
    </row>
    <row r="24" spans="1:11" ht="12.75">
      <c r="A24" s="4"/>
      <c r="B24" s="28" t="s">
        <v>42</v>
      </c>
      <c r="C24" s="29"/>
      <c r="D24" s="12"/>
      <c r="E24" s="39">
        <f>10.66-0.11</f>
        <v>10.55</v>
      </c>
      <c r="F24" s="106" t="s">
        <v>170</v>
      </c>
      <c r="G24" s="38">
        <f>G20*2</f>
        <v>14.36</v>
      </c>
      <c r="H24" s="106" t="s">
        <v>170</v>
      </c>
      <c r="I24" s="24">
        <f>I20*2</f>
        <v>17.62</v>
      </c>
      <c r="J24" s="106" t="s">
        <v>170</v>
      </c>
      <c r="K24" s="12"/>
    </row>
    <row r="25" spans="1:11" ht="12.75">
      <c r="A25" s="4"/>
      <c r="B25" s="28" t="s">
        <v>74</v>
      </c>
      <c r="C25" s="29"/>
      <c r="D25" s="12"/>
      <c r="E25" s="39">
        <v>16.56</v>
      </c>
      <c r="F25" s="106" t="s">
        <v>170</v>
      </c>
      <c r="G25" s="38">
        <v>31.07</v>
      </c>
      <c r="H25" s="106" t="s">
        <v>170</v>
      </c>
      <c r="I25" s="38">
        <v>38.16</v>
      </c>
      <c r="J25" s="106" t="s">
        <v>170</v>
      </c>
      <c r="K25" s="12"/>
    </row>
    <row r="26" spans="1:11" ht="12.75">
      <c r="A26" s="4"/>
      <c r="B26" s="7"/>
      <c r="C26" s="8"/>
      <c r="D26" s="8"/>
      <c r="E26" s="8"/>
      <c r="F26" s="8"/>
      <c r="G26" s="31"/>
      <c r="H26" s="8"/>
      <c r="I26" s="8"/>
      <c r="J26" s="8"/>
      <c r="K26" s="12"/>
    </row>
    <row r="27" spans="1:11" ht="12.75">
      <c r="A27" s="4"/>
      <c r="B27" s="28" t="s">
        <v>43</v>
      </c>
      <c r="C27" s="29"/>
      <c r="D27" s="12"/>
      <c r="E27" s="8"/>
      <c r="F27" s="12"/>
      <c r="G27" s="13"/>
      <c r="H27" s="8"/>
      <c r="I27" s="13"/>
      <c r="J27" s="13"/>
      <c r="K27" s="9"/>
    </row>
    <row r="28" spans="1:11" ht="12.75">
      <c r="A28" s="4"/>
      <c r="B28" s="7" t="s">
        <v>45</v>
      </c>
      <c r="C28" s="8"/>
      <c r="D28" s="9"/>
      <c r="E28" s="7"/>
      <c r="F28" s="9"/>
      <c r="G28" s="37"/>
      <c r="H28" s="37"/>
      <c r="I28" s="37"/>
      <c r="J28" s="37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49</v>
      </c>
      <c r="C30" s="23" t="s">
        <v>75</v>
      </c>
      <c r="D30" s="5" t="s">
        <v>76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94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52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53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77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131</v>
      </c>
      <c r="C49" s="43" t="s">
        <v>33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98</v>
      </c>
      <c r="C51" s="45">
        <f>'Item 240, pg 47'!C51</f>
        <v>41346</v>
      </c>
      <c r="D51" s="8"/>
      <c r="E51" s="8"/>
      <c r="F51" s="8"/>
      <c r="G51" s="8"/>
      <c r="H51" s="8" t="s">
        <v>100</v>
      </c>
      <c r="I51" s="8"/>
      <c r="J51" s="8"/>
      <c r="K51" s="113">
        <f>'Item 240, pg 47'!P51</f>
        <v>41395</v>
      </c>
    </row>
    <row r="52" spans="1:11" ht="12.75">
      <c r="A52" s="4"/>
      <c r="B52" s="5"/>
      <c r="C52" s="5"/>
      <c r="D52" s="5"/>
      <c r="E52" s="5" t="s">
        <v>124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148</v>
      </c>
      <c r="C54" s="8"/>
      <c r="D54" s="8"/>
      <c r="E54" s="11" t="s">
        <v>149</v>
      </c>
      <c r="F54" s="40"/>
      <c r="G54" s="8"/>
      <c r="H54" s="5"/>
      <c r="I54" s="11" t="s">
        <v>147</v>
      </c>
      <c r="J54" s="8"/>
      <c r="K54" s="9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P54" sqref="P54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5" max="5" width="3.421875" style="0" customWidth="1"/>
    <col min="7" max="7" width="3.421875" style="0" customWidth="1"/>
    <col min="9" max="9" width="3.421875" style="0" customWidth="1"/>
    <col min="10" max="10" width="9.57421875" style="0" customWidth="1"/>
    <col min="11" max="11" width="3.421875" style="0" customWidth="1"/>
    <col min="12" max="12" width="9.421875" style="0" customWidth="1"/>
    <col min="13" max="13" width="3.421875" style="0" customWidth="1"/>
    <col min="14" max="14" width="10.00390625" style="0" customWidth="1"/>
    <col min="15" max="15" width="4.421875" style="0" customWidth="1"/>
    <col min="16" max="16" width="15.8515625" style="0" customWidth="1"/>
    <col min="17" max="18" width="3.4218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43" t="s">
        <v>171</v>
      </c>
      <c r="C3" s="53">
        <v>13</v>
      </c>
      <c r="F3" s="43"/>
      <c r="G3" s="43"/>
      <c r="H3" s="5"/>
      <c r="I3" s="5"/>
      <c r="J3" s="5"/>
      <c r="K3" s="5"/>
      <c r="M3" s="11"/>
      <c r="O3" s="40">
        <v>5</v>
      </c>
      <c r="P3" s="11" t="s">
        <v>150</v>
      </c>
      <c r="Q3" s="27">
        <v>51</v>
      </c>
      <c r="R3" s="6"/>
    </row>
    <row r="4" spans="1:18" ht="12.75">
      <c r="A4" s="4"/>
      <c r="B4" s="43"/>
      <c r="C4" s="43"/>
      <c r="D4" s="43"/>
      <c r="E4" s="43"/>
      <c r="F4" s="43"/>
      <c r="G4" s="43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43"/>
      <c r="C5" s="43"/>
      <c r="D5" s="43"/>
      <c r="E5" s="43"/>
      <c r="F5" s="43"/>
      <c r="G5" s="43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43" t="s">
        <v>127</v>
      </c>
      <c r="C6" s="43"/>
      <c r="D6" s="23" t="s">
        <v>141</v>
      </c>
      <c r="E6" s="23"/>
      <c r="H6" s="5"/>
      <c r="I6" s="5"/>
      <c r="J6" s="5"/>
      <c r="K6" s="5"/>
      <c r="L6" s="15"/>
      <c r="M6" s="15"/>
      <c r="N6" s="5"/>
      <c r="O6" s="5"/>
      <c r="P6" s="5"/>
      <c r="Q6" s="5"/>
      <c r="R6" s="6"/>
    </row>
    <row r="7" spans="1:18" ht="12.75">
      <c r="A7" s="7"/>
      <c r="B7" s="8" t="s">
        <v>145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23" t="s">
        <v>84</v>
      </c>
      <c r="E9" s="2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86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87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88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28"/>
      <c r="E15" s="29"/>
      <c r="F15" s="29"/>
      <c r="G15" s="29"/>
      <c r="H15" s="29"/>
      <c r="I15" s="29"/>
      <c r="J15" s="29" t="s">
        <v>38</v>
      </c>
      <c r="K15" s="29"/>
      <c r="L15" s="29"/>
      <c r="M15" s="29"/>
      <c r="N15" s="29"/>
      <c r="O15" s="29"/>
      <c r="P15" s="29"/>
      <c r="Q15" s="12"/>
      <c r="R15" s="6"/>
    </row>
    <row r="16" spans="1:18" ht="12.75">
      <c r="A16" s="4"/>
      <c r="B16" s="4" t="s">
        <v>37</v>
      </c>
      <c r="C16" s="5"/>
      <c r="D16" s="42" t="s">
        <v>154</v>
      </c>
      <c r="E16" s="42"/>
      <c r="F16" s="42" t="s">
        <v>155</v>
      </c>
      <c r="G16" s="42"/>
      <c r="H16" s="42" t="s">
        <v>156</v>
      </c>
      <c r="I16" s="42"/>
      <c r="J16" s="42" t="s">
        <v>157</v>
      </c>
      <c r="K16" s="42"/>
      <c r="L16" s="42" t="s">
        <v>158</v>
      </c>
      <c r="M16" s="42"/>
      <c r="N16" s="42" t="s">
        <v>161</v>
      </c>
      <c r="O16" s="42"/>
      <c r="P16" s="58" t="s">
        <v>160</v>
      </c>
      <c r="Q16" s="58"/>
      <c r="R16" s="6"/>
    </row>
    <row r="17" spans="1:18" ht="12.75">
      <c r="A17" s="4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5"/>
      <c r="Q17" s="35"/>
      <c r="R17" s="6"/>
    </row>
    <row r="18" spans="1:18" ht="12.75">
      <c r="A18" s="4"/>
      <c r="B18" s="7" t="s">
        <v>40</v>
      </c>
      <c r="C18" s="9"/>
      <c r="D18" s="50">
        <v>53.14</v>
      </c>
      <c r="E18" s="73" t="s">
        <v>170</v>
      </c>
      <c r="F18" s="50">
        <v>68.09</v>
      </c>
      <c r="G18" s="73" t="s">
        <v>170</v>
      </c>
      <c r="H18" s="50">
        <v>90.57</v>
      </c>
      <c r="I18" s="73" t="s">
        <v>170</v>
      </c>
      <c r="J18" s="50">
        <v>127.17</v>
      </c>
      <c r="K18" s="73" t="s">
        <v>170</v>
      </c>
      <c r="L18" s="50">
        <v>168.49</v>
      </c>
      <c r="M18" s="73" t="s">
        <v>170</v>
      </c>
      <c r="N18" s="50">
        <v>244.51</v>
      </c>
      <c r="O18" s="73" t="s">
        <v>170</v>
      </c>
      <c r="P18" s="48">
        <v>267.44</v>
      </c>
      <c r="Q18" s="74" t="s">
        <v>170</v>
      </c>
      <c r="R18" s="6"/>
    </row>
    <row r="19" spans="1:18" ht="12.75">
      <c r="A19" s="4"/>
      <c r="B19" s="28" t="s">
        <v>41</v>
      </c>
      <c r="C19" s="12"/>
      <c r="D19" s="50">
        <f>D18</f>
        <v>53.14</v>
      </c>
      <c r="E19" s="73" t="s">
        <v>170</v>
      </c>
      <c r="F19" s="50">
        <f>F18</f>
        <v>68.09</v>
      </c>
      <c r="G19" s="73" t="s">
        <v>170</v>
      </c>
      <c r="H19" s="50">
        <f>H18</f>
        <v>90.57</v>
      </c>
      <c r="I19" s="73" t="s">
        <v>170</v>
      </c>
      <c r="J19" s="50">
        <f>J18</f>
        <v>127.17</v>
      </c>
      <c r="K19" s="73" t="s">
        <v>170</v>
      </c>
      <c r="L19" s="50">
        <f>L18</f>
        <v>168.49</v>
      </c>
      <c r="M19" s="73" t="s">
        <v>170</v>
      </c>
      <c r="N19" s="50">
        <f>N18</f>
        <v>244.51</v>
      </c>
      <c r="O19" s="73" t="s">
        <v>170</v>
      </c>
      <c r="P19" s="50">
        <f>P18</f>
        <v>267.44</v>
      </c>
      <c r="Q19" s="74" t="s">
        <v>170</v>
      </c>
      <c r="R19" s="6"/>
    </row>
    <row r="20" spans="1:18" ht="12.75">
      <c r="A20" s="4"/>
      <c r="B20" s="28" t="s">
        <v>42</v>
      </c>
      <c r="C20" s="12"/>
      <c r="D20" s="51">
        <f>97.13-2</f>
        <v>95.13</v>
      </c>
      <c r="E20" s="73" t="s">
        <v>170</v>
      </c>
      <c r="F20" s="51">
        <f>133.78-2.86</f>
        <v>130.92</v>
      </c>
      <c r="G20" s="73" t="s">
        <v>170</v>
      </c>
      <c r="H20" s="51">
        <f>177.29-3.7</f>
        <v>173.59</v>
      </c>
      <c r="I20" s="73" t="s">
        <v>170</v>
      </c>
      <c r="J20" s="51">
        <f>265.02-5.41</f>
        <v>259.60999999999996</v>
      </c>
      <c r="K20" s="73" t="s">
        <v>170</v>
      </c>
      <c r="L20" s="51">
        <f>350.53-7.01</f>
        <v>343.52</v>
      </c>
      <c r="M20" s="73" t="s">
        <v>170</v>
      </c>
      <c r="N20" s="51">
        <f>446.49-9.6</f>
        <v>436.89</v>
      </c>
      <c r="O20" s="73" t="s">
        <v>170</v>
      </c>
      <c r="P20" s="49">
        <f>521-11.2</f>
        <v>509.8</v>
      </c>
      <c r="Q20" s="74" t="s">
        <v>170</v>
      </c>
      <c r="R20" s="6"/>
    </row>
    <row r="21" spans="1:18" ht="12.75">
      <c r="A21" s="4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2"/>
      <c r="Q21" s="13"/>
      <c r="R21" s="6"/>
    </row>
    <row r="22" spans="1:18" ht="12.75">
      <c r="A22" s="4"/>
      <c r="B22" s="28" t="s">
        <v>43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2"/>
      <c r="Q22" s="13"/>
      <c r="R22" s="6"/>
    </row>
    <row r="23" spans="1:18" ht="12.75">
      <c r="A23" s="4"/>
      <c r="B23" s="28" t="s">
        <v>45</v>
      </c>
      <c r="C23" s="2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6"/>
    </row>
    <row r="24" spans="1:18" ht="12.75">
      <c r="A24" s="4"/>
      <c r="B24" s="7"/>
      <c r="C24" s="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"/>
    </row>
    <row r="25" spans="1:18" ht="12.75">
      <c r="A25" s="4"/>
      <c r="B25" s="5"/>
      <c r="C25" s="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5"/>
      <c r="R25" s="6"/>
    </row>
    <row r="26" spans="1:1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2.75">
      <c r="A27" s="4"/>
      <c r="B27" s="5" t="s">
        <v>49</v>
      </c>
      <c r="C27" s="5" t="s">
        <v>79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12.75">
      <c r="A28" s="4"/>
      <c r="B28" s="5" t="s">
        <v>54</v>
      </c>
      <c r="C28" s="5" t="s">
        <v>80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5"/>
      <c r="C29" s="5" t="s">
        <v>166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81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 t="s">
        <v>57</v>
      </c>
      <c r="C31" s="23" t="s">
        <v>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/>
      <c r="C33" s="5" t="s">
        <v>90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95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/>
      <c r="C35" s="5" t="s">
        <v>91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82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92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 t="s">
        <v>83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 t="s">
        <v>77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6"/>
    </row>
    <row r="51" spans="1:18" ht="12.75">
      <c r="A51" s="4"/>
      <c r="B51" s="5" t="s">
        <v>131</v>
      </c>
      <c r="C51" s="43" t="s">
        <v>33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1:18" ht="12.75">
      <c r="A54" s="7"/>
      <c r="B54" s="8" t="s">
        <v>85</v>
      </c>
      <c r="C54" s="45">
        <f>'Item 245, pg 49'!C51</f>
        <v>41346</v>
      </c>
      <c r="D54" s="8"/>
      <c r="E54" s="8"/>
      <c r="F54" s="8"/>
      <c r="G54" s="8"/>
      <c r="H54" s="8"/>
      <c r="I54" s="8"/>
      <c r="J54" s="8"/>
      <c r="K54" s="8"/>
      <c r="L54" s="8" t="s">
        <v>101</v>
      </c>
      <c r="M54" s="8"/>
      <c r="N54" s="8"/>
      <c r="O54" s="8"/>
      <c r="P54" s="45">
        <f>'Item 245, pg 49'!K51</f>
        <v>41395</v>
      </c>
      <c r="Q54" s="8"/>
      <c r="R54" s="6"/>
    </row>
    <row r="55" spans="1:18" ht="12.75">
      <c r="A55" s="4"/>
      <c r="B55" s="5"/>
      <c r="C55" s="5"/>
      <c r="D55" s="5"/>
      <c r="E55" s="5"/>
      <c r="F55" s="5" t="s">
        <v>124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1:18" ht="12.75">
      <c r="A57" s="4"/>
      <c r="B57" s="5" t="s">
        <v>148</v>
      </c>
      <c r="C57" s="8"/>
      <c r="D57" s="5"/>
      <c r="E57" s="5"/>
      <c r="F57" s="5"/>
      <c r="G57" s="5"/>
      <c r="H57" s="11" t="s">
        <v>149</v>
      </c>
      <c r="I57" s="11"/>
      <c r="J57" s="40"/>
      <c r="K57" s="11"/>
      <c r="L57" s="5"/>
      <c r="M57" s="5"/>
      <c r="N57" s="11" t="s">
        <v>147</v>
      </c>
      <c r="O57" s="11"/>
      <c r="P57" s="8"/>
      <c r="Q57" s="5"/>
      <c r="R57" s="6"/>
    </row>
    <row r="58" spans="1:18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</row>
  </sheetData>
  <sheetProtection/>
  <printOptions/>
  <pageMargins left="0.27" right="0.47" top="1" bottom="0.47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irmgardw</cp:lastModifiedBy>
  <cp:lastPrinted>2013-03-27T20:01:55Z</cp:lastPrinted>
  <dcterms:created xsi:type="dcterms:W3CDTF">2002-02-08T00:35:58Z</dcterms:created>
  <dcterms:modified xsi:type="dcterms:W3CDTF">2013-03-27T20:44:19Z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130364</vt:lpwstr>
  </property>
  <property fmtid="{D5CDD505-2E9C-101B-9397-08002B2CF9AE}" pid="6" name="IsConfidenti">
    <vt:lpwstr>0</vt:lpwstr>
  </property>
  <property fmtid="{D5CDD505-2E9C-101B-9397-08002B2CF9AE}" pid="7" name="Dat">
    <vt:lpwstr>2013-04-04T00:00:00Z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2013-03-13T00:00:00Z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